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_Today__\_AyLIB\_SRIMfit-AyLIB\180827-HP_AyLIB追加\Tips\SRIMfit\_programs\SRIMwb\"/>
    </mc:Choice>
  </mc:AlternateContent>
  <bookViews>
    <workbookView xWindow="0" yWindow="0" windowWidth="17400" windowHeight="10725" tabRatio="748" firstSheet="5" activeTab="7"/>
  </bookViews>
  <sheets>
    <sheet name="srim238U_Si" sheetId="182" r:id="rId1"/>
    <sheet name="srim238U_Al" sheetId="183" r:id="rId2"/>
    <sheet name="srim238U_Au" sheetId="190" r:id="rId3"/>
    <sheet name="srim238U_C" sheetId="191" r:id="rId4"/>
    <sheet name="srim238U_Air" sheetId="192" r:id="rId5"/>
    <sheet name="srim238U_Kapton" sheetId="185" r:id="rId6"/>
    <sheet name="srim238U_Mylar" sheetId="186" r:id="rId7"/>
    <sheet name="srim238U_EJ212" sheetId="187" r:id="rId8"/>
  </sheets>
  <calcPr calcId="152511" calcMode="manual" iterate="1" iterateCount="1000"/>
  <customWorkbookViews>
    <customWorkbookView name="view1" guid="{8A5D6D5C-C043-4E6B-AB9F-8AB531120421}" xWindow="9" yWindow="76" windowWidth="1821" windowHeight="634" activeSheetId="80"/>
    <customWorkbookView name="view2" guid="{3AC4C5A4-CC01-4AA2-8975-95BDDCF33CBA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P228" i="192" l="1"/>
  <c r="M228" i="192"/>
  <c r="J228" i="192"/>
  <c r="G228" i="192"/>
  <c r="D228" i="192"/>
  <c r="P227" i="192"/>
  <c r="M227" i="192"/>
  <c r="J227" i="192"/>
  <c r="G227" i="192"/>
  <c r="D227" i="192"/>
  <c r="P226" i="192"/>
  <c r="M226" i="192"/>
  <c r="J226" i="192"/>
  <c r="G226" i="192"/>
  <c r="D226" i="192"/>
  <c r="P225" i="192"/>
  <c r="M225" i="192"/>
  <c r="J225" i="192"/>
  <c r="G225" i="192"/>
  <c r="D225" i="192"/>
  <c r="P224" i="192"/>
  <c r="M224" i="192"/>
  <c r="J224" i="192"/>
  <c r="G224" i="192"/>
  <c r="D224" i="192"/>
  <c r="P223" i="192"/>
  <c r="M223" i="192"/>
  <c r="J223" i="192"/>
  <c r="G223" i="192"/>
  <c r="D223" i="192"/>
  <c r="P222" i="192"/>
  <c r="M222" i="192"/>
  <c r="J222" i="192"/>
  <c r="G222" i="192"/>
  <c r="D222" i="192"/>
  <c r="P221" i="192"/>
  <c r="M221" i="192"/>
  <c r="J221" i="192"/>
  <c r="G221" i="192"/>
  <c r="D221" i="192"/>
  <c r="P220" i="192"/>
  <c r="M220" i="192"/>
  <c r="J220" i="192"/>
  <c r="G220" i="192"/>
  <c r="D220" i="192"/>
  <c r="P219" i="192"/>
  <c r="M219" i="192"/>
  <c r="J219" i="192"/>
  <c r="G219" i="192"/>
  <c r="D219" i="192"/>
  <c r="P218" i="192"/>
  <c r="M218" i="192"/>
  <c r="J218" i="192"/>
  <c r="G218" i="192"/>
  <c r="D218" i="192"/>
  <c r="P217" i="192"/>
  <c r="M217" i="192"/>
  <c r="J217" i="192"/>
  <c r="G217" i="192"/>
  <c r="D217" i="192"/>
  <c r="P216" i="192"/>
  <c r="M216" i="192"/>
  <c r="J216" i="192"/>
  <c r="G216" i="192"/>
  <c r="D216" i="192"/>
  <c r="P215" i="192"/>
  <c r="M215" i="192"/>
  <c r="J215" i="192"/>
  <c r="G215" i="192"/>
  <c r="D215" i="192"/>
  <c r="P214" i="192"/>
  <c r="M214" i="192"/>
  <c r="J214" i="192"/>
  <c r="G214" i="192"/>
  <c r="D214" i="192"/>
  <c r="P213" i="192"/>
  <c r="M213" i="192"/>
  <c r="J213" i="192"/>
  <c r="G213" i="192"/>
  <c r="D213" i="192"/>
  <c r="P212" i="192"/>
  <c r="M212" i="192"/>
  <c r="J212" i="192"/>
  <c r="G212" i="192"/>
  <c r="D212" i="192"/>
  <c r="P211" i="192"/>
  <c r="M211" i="192"/>
  <c r="J211" i="192"/>
  <c r="G211" i="192"/>
  <c r="D211" i="192"/>
  <c r="P210" i="192"/>
  <c r="M210" i="192"/>
  <c r="J210" i="192"/>
  <c r="G210" i="192"/>
  <c r="D210" i="192"/>
  <c r="P209" i="192"/>
  <c r="M209" i="192"/>
  <c r="J209" i="192"/>
  <c r="G209" i="192"/>
  <c r="D209" i="192"/>
  <c r="P208" i="192"/>
  <c r="M208" i="192"/>
  <c r="J208" i="192"/>
  <c r="G208" i="192"/>
  <c r="D208" i="192"/>
  <c r="P207" i="192"/>
  <c r="M207" i="192"/>
  <c r="J207" i="192"/>
  <c r="G207" i="192"/>
  <c r="D207" i="192"/>
  <c r="P206" i="192"/>
  <c r="M206" i="192"/>
  <c r="J206" i="192"/>
  <c r="G206" i="192"/>
  <c r="D206" i="192"/>
  <c r="P205" i="192"/>
  <c r="M205" i="192"/>
  <c r="J205" i="192"/>
  <c r="G205" i="192"/>
  <c r="D205" i="192"/>
  <c r="P204" i="192"/>
  <c r="M204" i="192"/>
  <c r="J204" i="192"/>
  <c r="G204" i="192"/>
  <c r="D204" i="192"/>
  <c r="P203" i="192"/>
  <c r="M203" i="192"/>
  <c r="J203" i="192"/>
  <c r="G203" i="192"/>
  <c r="D203" i="192"/>
  <c r="P202" i="192"/>
  <c r="M202" i="192"/>
  <c r="J202" i="192"/>
  <c r="G202" i="192"/>
  <c r="D202" i="192"/>
  <c r="P201" i="192"/>
  <c r="M201" i="192"/>
  <c r="J201" i="192"/>
  <c r="G201" i="192"/>
  <c r="D201" i="192"/>
  <c r="P200" i="192"/>
  <c r="M200" i="192"/>
  <c r="J200" i="192"/>
  <c r="G200" i="192"/>
  <c r="D200" i="192"/>
  <c r="P199" i="192"/>
  <c r="M199" i="192"/>
  <c r="J199" i="192"/>
  <c r="G199" i="192"/>
  <c r="D199" i="192"/>
  <c r="P198" i="192"/>
  <c r="M198" i="192"/>
  <c r="J198" i="192"/>
  <c r="G198" i="192"/>
  <c r="D198" i="192"/>
  <c r="P197" i="192"/>
  <c r="M197" i="192"/>
  <c r="J197" i="192"/>
  <c r="G197" i="192"/>
  <c r="D197" i="192"/>
  <c r="P196" i="192"/>
  <c r="M196" i="192"/>
  <c r="J196" i="192"/>
  <c r="G196" i="192"/>
  <c r="D196" i="192"/>
  <c r="P195" i="192"/>
  <c r="M195" i="192"/>
  <c r="J195" i="192"/>
  <c r="G195" i="192"/>
  <c r="D195" i="192"/>
  <c r="P194" i="192"/>
  <c r="M194" i="192"/>
  <c r="J194" i="192"/>
  <c r="G194" i="192"/>
  <c r="D194" i="192"/>
  <c r="P193" i="192"/>
  <c r="M193" i="192"/>
  <c r="J193" i="192"/>
  <c r="G193" i="192"/>
  <c r="D193" i="192"/>
  <c r="P192" i="192"/>
  <c r="M192" i="192"/>
  <c r="J192" i="192"/>
  <c r="G192" i="192"/>
  <c r="D192" i="192"/>
  <c r="P191" i="192"/>
  <c r="M191" i="192"/>
  <c r="J191" i="192"/>
  <c r="G191" i="192"/>
  <c r="D191" i="192"/>
  <c r="P190" i="192"/>
  <c r="M190" i="192"/>
  <c r="J190" i="192"/>
  <c r="G190" i="192"/>
  <c r="D190" i="192"/>
  <c r="P189" i="192"/>
  <c r="M189" i="192"/>
  <c r="J189" i="192"/>
  <c r="G189" i="192"/>
  <c r="D189" i="192"/>
  <c r="P188" i="192"/>
  <c r="M188" i="192"/>
  <c r="J188" i="192"/>
  <c r="G188" i="192"/>
  <c r="D188" i="192"/>
  <c r="P187" i="192"/>
  <c r="M187" i="192"/>
  <c r="J187" i="192"/>
  <c r="G187" i="192"/>
  <c r="D187" i="192"/>
  <c r="P186" i="192"/>
  <c r="M186" i="192"/>
  <c r="J186" i="192"/>
  <c r="G186" i="192"/>
  <c r="D186" i="192"/>
  <c r="P185" i="192"/>
  <c r="M185" i="192"/>
  <c r="J185" i="192"/>
  <c r="G185" i="192"/>
  <c r="D185" i="192"/>
  <c r="P184" i="192"/>
  <c r="M184" i="192"/>
  <c r="J184" i="192"/>
  <c r="G184" i="192"/>
  <c r="D184" i="192"/>
  <c r="P183" i="192"/>
  <c r="M183" i="192"/>
  <c r="J183" i="192"/>
  <c r="G183" i="192"/>
  <c r="D183" i="192"/>
  <c r="P182" i="192"/>
  <c r="M182" i="192"/>
  <c r="J182" i="192"/>
  <c r="G182" i="192"/>
  <c r="D182" i="192"/>
  <c r="P181" i="192"/>
  <c r="M181" i="192"/>
  <c r="J181" i="192"/>
  <c r="G181" i="192"/>
  <c r="D181" i="192"/>
  <c r="P180" i="192"/>
  <c r="M180" i="192"/>
  <c r="J180" i="192"/>
  <c r="G180" i="192"/>
  <c r="D180" i="192"/>
  <c r="P179" i="192"/>
  <c r="M179" i="192"/>
  <c r="J179" i="192"/>
  <c r="G179" i="192"/>
  <c r="D179" i="192"/>
  <c r="P178" i="192"/>
  <c r="M178" i="192"/>
  <c r="J178" i="192"/>
  <c r="G178" i="192"/>
  <c r="D178" i="192"/>
  <c r="P177" i="192"/>
  <c r="M177" i="192"/>
  <c r="J177" i="192"/>
  <c r="G177" i="192"/>
  <c r="D177" i="192"/>
  <c r="P176" i="192"/>
  <c r="M176" i="192"/>
  <c r="J176" i="192"/>
  <c r="G176" i="192"/>
  <c r="D176" i="192"/>
  <c r="P175" i="192"/>
  <c r="M175" i="192"/>
  <c r="J175" i="192"/>
  <c r="G175" i="192"/>
  <c r="D175" i="192"/>
  <c r="P174" i="192"/>
  <c r="M174" i="192"/>
  <c r="J174" i="192"/>
  <c r="G174" i="192"/>
  <c r="D174" i="192"/>
  <c r="P173" i="192"/>
  <c r="M173" i="192"/>
  <c r="J173" i="192"/>
  <c r="G173" i="192"/>
  <c r="D173" i="192"/>
  <c r="P172" i="192"/>
  <c r="M172" i="192"/>
  <c r="J172" i="192"/>
  <c r="G172" i="192"/>
  <c r="D172" i="192"/>
  <c r="P171" i="192"/>
  <c r="M171" i="192"/>
  <c r="J171" i="192"/>
  <c r="G171" i="192"/>
  <c r="D171" i="192"/>
  <c r="P170" i="192"/>
  <c r="M170" i="192"/>
  <c r="J170" i="192"/>
  <c r="G170" i="192"/>
  <c r="D170" i="192"/>
  <c r="P169" i="192"/>
  <c r="M169" i="192"/>
  <c r="J169" i="192"/>
  <c r="G169" i="192"/>
  <c r="D169" i="192"/>
  <c r="P168" i="192"/>
  <c r="M168" i="192"/>
  <c r="J168" i="192"/>
  <c r="G168" i="192"/>
  <c r="D168" i="192"/>
  <c r="P167" i="192"/>
  <c r="M167" i="192"/>
  <c r="J167" i="192"/>
  <c r="G167" i="192"/>
  <c r="D167" i="192"/>
  <c r="P166" i="192"/>
  <c r="M166" i="192"/>
  <c r="J166" i="192"/>
  <c r="G166" i="192"/>
  <c r="D166" i="192"/>
  <c r="P165" i="192"/>
  <c r="M165" i="192"/>
  <c r="J165" i="192"/>
  <c r="G165" i="192"/>
  <c r="D165" i="192"/>
  <c r="P164" i="192"/>
  <c r="M164" i="192"/>
  <c r="J164" i="192"/>
  <c r="G164" i="192"/>
  <c r="D164" i="192"/>
  <c r="P163" i="192"/>
  <c r="M163" i="192"/>
  <c r="J163" i="192"/>
  <c r="G163" i="192"/>
  <c r="D163" i="192"/>
  <c r="P162" i="192"/>
  <c r="M162" i="192"/>
  <c r="J162" i="192"/>
  <c r="G162" i="192"/>
  <c r="D162" i="192"/>
  <c r="P161" i="192"/>
  <c r="M161" i="192"/>
  <c r="J161" i="192"/>
  <c r="G161" i="192"/>
  <c r="D161" i="192"/>
  <c r="P160" i="192"/>
  <c r="M160" i="192"/>
  <c r="J160" i="192"/>
  <c r="G160" i="192"/>
  <c r="D160" i="192"/>
  <c r="P159" i="192"/>
  <c r="M159" i="192"/>
  <c r="J159" i="192"/>
  <c r="G159" i="192"/>
  <c r="D159" i="192"/>
  <c r="P158" i="192"/>
  <c r="M158" i="192"/>
  <c r="J158" i="192"/>
  <c r="G158" i="192"/>
  <c r="D158" i="192"/>
  <c r="P157" i="192"/>
  <c r="M157" i="192"/>
  <c r="J157" i="192"/>
  <c r="G157" i="192"/>
  <c r="D157" i="192"/>
  <c r="P156" i="192"/>
  <c r="M156" i="192"/>
  <c r="J156" i="192"/>
  <c r="G156" i="192"/>
  <c r="D156" i="192"/>
  <c r="P155" i="192"/>
  <c r="M155" i="192"/>
  <c r="J155" i="192"/>
  <c r="G155" i="192"/>
  <c r="D155" i="192"/>
  <c r="P154" i="192"/>
  <c r="M154" i="192"/>
  <c r="J154" i="192"/>
  <c r="G154" i="192"/>
  <c r="D154" i="192"/>
  <c r="P153" i="192"/>
  <c r="M153" i="192"/>
  <c r="J153" i="192"/>
  <c r="G153" i="192"/>
  <c r="D153" i="192"/>
  <c r="P152" i="192"/>
  <c r="M152" i="192"/>
  <c r="J152" i="192"/>
  <c r="G152" i="192"/>
  <c r="D152" i="192"/>
  <c r="P151" i="192"/>
  <c r="M151" i="192"/>
  <c r="J151" i="192"/>
  <c r="G151" i="192"/>
  <c r="D151" i="192"/>
  <c r="P150" i="192"/>
  <c r="M150" i="192"/>
  <c r="J150" i="192"/>
  <c r="G150" i="192"/>
  <c r="D150" i="192"/>
  <c r="P149" i="192"/>
  <c r="M149" i="192"/>
  <c r="J149" i="192"/>
  <c r="G149" i="192"/>
  <c r="D149" i="192"/>
  <c r="P148" i="192"/>
  <c r="M148" i="192"/>
  <c r="J148" i="192"/>
  <c r="G148" i="192"/>
  <c r="D148" i="192"/>
  <c r="P147" i="192"/>
  <c r="M147" i="192"/>
  <c r="J147" i="192"/>
  <c r="G147" i="192"/>
  <c r="D147" i="192"/>
  <c r="P146" i="192"/>
  <c r="M146" i="192"/>
  <c r="J146" i="192"/>
  <c r="G146" i="192"/>
  <c r="D146" i="192"/>
  <c r="P145" i="192"/>
  <c r="M145" i="192"/>
  <c r="J145" i="192"/>
  <c r="G145" i="192"/>
  <c r="D145" i="192"/>
  <c r="P144" i="192"/>
  <c r="M144" i="192"/>
  <c r="J144" i="192"/>
  <c r="G144" i="192"/>
  <c r="D144" i="192"/>
  <c r="P143" i="192"/>
  <c r="M143" i="192"/>
  <c r="J143" i="192"/>
  <c r="G143" i="192"/>
  <c r="D143" i="192"/>
  <c r="P142" i="192"/>
  <c r="M142" i="192"/>
  <c r="J142" i="192"/>
  <c r="G142" i="192"/>
  <c r="D142" i="192"/>
  <c r="P141" i="192"/>
  <c r="M141" i="192"/>
  <c r="J141" i="192"/>
  <c r="G141" i="192"/>
  <c r="D141" i="192"/>
  <c r="P140" i="192"/>
  <c r="M140" i="192"/>
  <c r="J140" i="192"/>
  <c r="G140" i="192"/>
  <c r="D140" i="192"/>
  <c r="P139" i="192"/>
  <c r="M139" i="192"/>
  <c r="J139" i="192"/>
  <c r="G139" i="192"/>
  <c r="D139" i="192"/>
  <c r="P138" i="192"/>
  <c r="M138" i="192"/>
  <c r="J138" i="192"/>
  <c r="G138" i="192"/>
  <c r="D138" i="192"/>
  <c r="P137" i="192"/>
  <c r="M137" i="192"/>
  <c r="J137" i="192"/>
  <c r="G137" i="192"/>
  <c r="D137" i="192"/>
  <c r="P136" i="192"/>
  <c r="M136" i="192"/>
  <c r="J136" i="192"/>
  <c r="G136" i="192"/>
  <c r="D136" i="192"/>
  <c r="P135" i="192"/>
  <c r="M135" i="192"/>
  <c r="J135" i="192"/>
  <c r="G135" i="192"/>
  <c r="D135" i="192"/>
  <c r="P134" i="192"/>
  <c r="M134" i="192"/>
  <c r="J134" i="192"/>
  <c r="G134" i="192"/>
  <c r="D134" i="192"/>
  <c r="P133" i="192"/>
  <c r="M133" i="192"/>
  <c r="J133" i="192"/>
  <c r="G133" i="192"/>
  <c r="D133" i="192"/>
  <c r="P132" i="192"/>
  <c r="M132" i="192"/>
  <c r="J132" i="192"/>
  <c r="G132" i="192"/>
  <c r="D132" i="192"/>
  <c r="P131" i="192"/>
  <c r="M131" i="192"/>
  <c r="J131" i="192"/>
  <c r="G131" i="192"/>
  <c r="D131" i="192"/>
  <c r="P130" i="192"/>
  <c r="M130" i="192"/>
  <c r="J130" i="192"/>
  <c r="G130" i="192"/>
  <c r="D130" i="192"/>
  <c r="P129" i="192"/>
  <c r="M129" i="192"/>
  <c r="J129" i="192"/>
  <c r="G129" i="192"/>
  <c r="D129" i="192"/>
  <c r="P128" i="192"/>
  <c r="M128" i="192"/>
  <c r="J128" i="192"/>
  <c r="G128" i="192"/>
  <c r="D128" i="192"/>
  <c r="P127" i="192"/>
  <c r="M127" i="192"/>
  <c r="J127" i="192"/>
  <c r="G127" i="192"/>
  <c r="D127" i="192"/>
  <c r="P126" i="192"/>
  <c r="M126" i="192"/>
  <c r="J126" i="192"/>
  <c r="G126" i="192"/>
  <c r="D126" i="192"/>
  <c r="P125" i="192"/>
  <c r="M125" i="192"/>
  <c r="J125" i="192"/>
  <c r="G125" i="192"/>
  <c r="D125" i="192"/>
  <c r="P124" i="192"/>
  <c r="M124" i="192"/>
  <c r="J124" i="192"/>
  <c r="G124" i="192"/>
  <c r="D124" i="192"/>
  <c r="P123" i="192"/>
  <c r="M123" i="192"/>
  <c r="J123" i="192"/>
  <c r="G123" i="192"/>
  <c r="D123" i="192"/>
  <c r="P122" i="192"/>
  <c r="M122" i="192"/>
  <c r="J122" i="192"/>
  <c r="G122" i="192"/>
  <c r="D122" i="192"/>
  <c r="P121" i="192"/>
  <c r="M121" i="192"/>
  <c r="J121" i="192"/>
  <c r="G121" i="192"/>
  <c r="D121" i="192"/>
  <c r="P120" i="192"/>
  <c r="M120" i="192"/>
  <c r="J120" i="192"/>
  <c r="G120" i="192"/>
  <c r="D120" i="192"/>
  <c r="P119" i="192"/>
  <c r="M119" i="192"/>
  <c r="J119" i="192"/>
  <c r="G119" i="192"/>
  <c r="D119" i="192"/>
  <c r="P118" i="192"/>
  <c r="M118" i="192"/>
  <c r="J118" i="192"/>
  <c r="G118" i="192"/>
  <c r="D118" i="192"/>
  <c r="P117" i="192"/>
  <c r="M117" i="192"/>
  <c r="J117" i="192"/>
  <c r="G117" i="192"/>
  <c r="D117" i="192"/>
  <c r="P116" i="192"/>
  <c r="M116" i="192"/>
  <c r="J116" i="192"/>
  <c r="G116" i="192"/>
  <c r="D116" i="192"/>
  <c r="P115" i="192"/>
  <c r="M115" i="192"/>
  <c r="J115" i="192"/>
  <c r="G115" i="192"/>
  <c r="D115" i="192"/>
  <c r="P114" i="192"/>
  <c r="M114" i="192"/>
  <c r="J114" i="192"/>
  <c r="G114" i="192"/>
  <c r="D114" i="192"/>
  <c r="P113" i="192"/>
  <c r="M113" i="192"/>
  <c r="J113" i="192"/>
  <c r="G113" i="192"/>
  <c r="D113" i="192"/>
  <c r="P112" i="192"/>
  <c r="M112" i="192"/>
  <c r="J112" i="192"/>
  <c r="G112" i="192"/>
  <c r="D112" i="192"/>
  <c r="P111" i="192"/>
  <c r="M111" i="192"/>
  <c r="J111" i="192"/>
  <c r="G111" i="192"/>
  <c r="D111" i="192"/>
  <c r="P110" i="192"/>
  <c r="M110" i="192"/>
  <c r="J110" i="192"/>
  <c r="G110" i="192"/>
  <c r="D110" i="192"/>
  <c r="P109" i="192"/>
  <c r="M109" i="192"/>
  <c r="J109" i="192"/>
  <c r="G109" i="192"/>
  <c r="D109" i="192"/>
  <c r="P108" i="192"/>
  <c r="M108" i="192"/>
  <c r="J108" i="192"/>
  <c r="G108" i="192"/>
  <c r="D108" i="192"/>
  <c r="P107" i="192"/>
  <c r="M107" i="192"/>
  <c r="J107" i="192"/>
  <c r="G107" i="192"/>
  <c r="D107" i="192"/>
  <c r="P106" i="192"/>
  <c r="M106" i="192"/>
  <c r="J106" i="192"/>
  <c r="G106" i="192"/>
  <c r="D106" i="192"/>
  <c r="P105" i="192"/>
  <c r="M105" i="192"/>
  <c r="J105" i="192"/>
  <c r="G105" i="192"/>
  <c r="D105" i="192"/>
  <c r="P104" i="192"/>
  <c r="M104" i="192"/>
  <c r="J104" i="192"/>
  <c r="G104" i="192"/>
  <c r="D104" i="192"/>
  <c r="P103" i="192"/>
  <c r="M103" i="192"/>
  <c r="J103" i="192"/>
  <c r="G103" i="192"/>
  <c r="D103" i="192"/>
  <c r="P102" i="192"/>
  <c r="M102" i="192"/>
  <c r="J102" i="192"/>
  <c r="G102" i="192"/>
  <c r="D102" i="192"/>
  <c r="P101" i="192"/>
  <c r="M101" i="192"/>
  <c r="J101" i="192"/>
  <c r="G101" i="192"/>
  <c r="D101" i="192"/>
  <c r="P100" i="192"/>
  <c r="M100" i="192"/>
  <c r="J100" i="192"/>
  <c r="G100" i="192"/>
  <c r="D100" i="192"/>
  <c r="P99" i="192"/>
  <c r="M99" i="192"/>
  <c r="J99" i="192"/>
  <c r="G99" i="192"/>
  <c r="D99" i="192"/>
  <c r="P98" i="192"/>
  <c r="M98" i="192"/>
  <c r="J98" i="192"/>
  <c r="G98" i="192"/>
  <c r="D98" i="192"/>
  <c r="P97" i="192"/>
  <c r="M97" i="192"/>
  <c r="J97" i="192"/>
  <c r="G97" i="192"/>
  <c r="D97" i="192"/>
  <c r="P96" i="192"/>
  <c r="M96" i="192"/>
  <c r="J96" i="192"/>
  <c r="G96" i="192"/>
  <c r="D96" i="192"/>
  <c r="P95" i="192"/>
  <c r="M95" i="192"/>
  <c r="J95" i="192"/>
  <c r="G95" i="192"/>
  <c r="D95" i="192"/>
  <c r="P94" i="192"/>
  <c r="M94" i="192"/>
  <c r="J94" i="192"/>
  <c r="G94" i="192"/>
  <c r="D94" i="192"/>
  <c r="P93" i="192"/>
  <c r="M93" i="192"/>
  <c r="J93" i="192"/>
  <c r="G93" i="192"/>
  <c r="D93" i="192"/>
  <c r="P92" i="192"/>
  <c r="M92" i="192"/>
  <c r="J92" i="192"/>
  <c r="G92" i="192"/>
  <c r="D92" i="192"/>
  <c r="P91" i="192"/>
  <c r="M91" i="192"/>
  <c r="J91" i="192"/>
  <c r="G91" i="192"/>
  <c r="D91" i="192"/>
  <c r="P90" i="192"/>
  <c r="M90" i="192"/>
  <c r="J90" i="192"/>
  <c r="G90" i="192"/>
  <c r="D90" i="192"/>
  <c r="P89" i="192"/>
  <c r="M89" i="192"/>
  <c r="J89" i="192"/>
  <c r="G89" i="192"/>
  <c r="D89" i="192"/>
  <c r="P88" i="192"/>
  <c r="M88" i="192"/>
  <c r="J88" i="192"/>
  <c r="G88" i="192"/>
  <c r="D88" i="192"/>
  <c r="P87" i="192"/>
  <c r="M87" i="192"/>
  <c r="J87" i="192"/>
  <c r="G87" i="192"/>
  <c r="D87" i="192"/>
  <c r="P86" i="192"/>
  <c r="M86" i="192"/>
  <c r="J86" i="192"/>
  <c r="G86" i="192"/>
  <c r="D86" i="192"/>
  <c r="P85" i="192"/>
  <c r="M85" i="192"/>
  <c r="J85" i="192"/>
  <c r="G85" i="192"/>
  <c r="D85" i="192"/>
  <c r="P84" i="192"/>
  <c r="M84" i="192"/>
  <c r="J84" i="192"/>
  <c r="G84" i="192"/>
  <c r="D84" i="192"/>
  <c r="P83" i="192"/>
  <c r="M83" i="192"/>
  <c r="J83" i="192"/>
  <c r="G83" i="192"/>
  <c r="D83" i="192"/>
  <c r="P82" i="192"/>
  <c r="M82" i="192"/>
  <c r="J82" i="192"/>
  <c r="G82" i="192"/>
  <c r="D82" i="192"/>
  <c r="P81" i="192"/>
  <c r="M81" i="192"/>
  <c r="J81" i="192"/>
  <c r="G81" i="192"/>
  <c r="D81" i="192"/>
  <c r="P80" i="192"/>
  <c r="M80" i="192"/>
  <c r="J80" i="192"/>
  <c r="G80" i="192"/>
  <c r="D80" i="192"/>
  <c r="P79" i="192"/>
  <c r="M79" i="192"/>
  <c r="J79" i="192"/>
  <c r="G79" i="192"/>
  <c r="D79" i="192"/>
  <c r="P78" i="192"/>
  <c r="M78" i="192"/>
  <c r="J78" i="192"/>
  <c r="G78" i="192"/>
  <c r="D78" i="192"/>
  <c r="P77" i="192"/>
  <c r="M77" i="192"/>
  <c r="J77" i="192"/>
  <c r="G77" i="192"/>
  <c r="D77" i="192"/>
  <c r="P76" i="192"/>
  <c r="M76" i="192"/>
  <c r="J76" i="192"/>
  <c r="G76" i="192"/>
  <c r="D76" i="192"/>
  <c r="P75" i="192"/>
  <c r="M75" i="192"/>
  <c r="J75" i="192"/>
  <c r="G75" i="192"/>
  <c r="D75" i="192"/>
  <c r="P74" i="192"/>
  <c r="M74" i="192"/>
  <c r="J74" i="192"/>
  <c r="G74" i="192"/>
  <c r="D74" i="192"/>
  <c r="P73" i="192"/>
  <c r="M73" i="192"/>
  <c r="J73" i="192"/>
  <c r="G73" i="192"/>
  <c r="D73" i="192"/>
  <c r="P72" i="192"/>
  <c r="M72" i="192"/>
  <c r="J72" i="192"/>
  <c r="G72" i="192"/>
  <c r="D72" i="192"/>
  <c r="P71" i="192"/>
  <c r="M71" i="192"/>
  <c r="J71" i="192"/>
  <c r="G71" i="192"/>
  <c r="D71" i="192"/>
  <c r="P70" i="192"/>
  <c r="M70" i="192"/>
  <c r="J70" i="192"/>
  <c r="G70" i="192"/>
  <c r="D70" i="192"/>
  <c r="P69" i="192"/>
  <c r="M69" i="192"/>
  <c r="J69" i="192"/>
  <c r="G69" i="192"/>
  <c r="D69" i="192"/>
  <c r="P68" i="192"/>
  <c r="M68" i="192"/>
  <c r="J68" i="192"/>
  <c r="G68" i="192"/>
  <c r="D68" i="192"/>
  <c r="P67" i="192"/>
  <c r="M67" i="192"/>
  <c r="J67" i="192"/>
  <c r="G67" i="192"/>
  <c r="D67" i="192"/>
  <c r="P66" i="192"/>
  <c r="M66" i="192"/>
  <c r="J66" i="192"/>
  <c r="G66" i="192"/>
  <c r="D66" i="192"/>
  <c r="P65" i="192"/>
  <c r="M65" i="192"/>
  <c r="J65" i="192"/>
  <c r="G65" i="192"/>
  <c r="D65" i="192"/>
  <c r="P64" i="192"/>
  <c r="M64" i="192"/>
  <c r="J64" i="192"/>
  <c r="G64" i="192"/>
  <c r="D64" i="192"/>
  <c r="P63" i="192"/>
  <c r="M63" i="192"/>
  <c r="J63" i="192"/>
  <c r="G63" i="192"/>
  <c r="D63" i="192"/>
  <c r="P62" i="192"/>
  <c r="M62" i="192"/>
  <c r="J62" i="192"/>
  <c r="G62" i="192"/>
  <c r="D62" i="192"/>
  <c r="P61" i="192"/>
  <c r="M61" i="192"/>
  <c r="J61" i="192"/>
  <c r="G61" i="192"/>
  <c r="D61" i="192"/>
  <c r="P60" i="192"/>
  <c r="M60" i="192"/>
  <c r="J60" i="192"/>
  <c r="G60" i="192"/>
  <c r="D60" i="192"/>
  <c r="P59" i="192"/>
  <c r="M59" i="192"/>
  <c r="J59" i="192"/>
  <c r="G59" i="192"/>
  <c r="D59" i="192"/>
  <c r="P58" i="192"/>
  <c r="M58" i="192"/>
  <c r="J58" i="192"/>
  <c r="G58" i="192"/>
  <c r="D58" i="192"/>
  <c r="P57" i="192"/>
  <c r="M57" i="192"/>
  <c r="J57" i="192"/>
  <c r="G57" i="192"/>
  <c r="D57" i="192"/>
  <c r="P56" i="192"/>
  <c r="M56" i="192"/>
  <c r="J56" i="192"/>
  <c r="G56" i="192"/>
  <c r="D56" i="192"/>
  <c r="P55" i="192"/>
  <c r="M55" i="192"/>
  <c r="J55" i="192"/>
  <c r="G55" i="192"/>
  <c r="D55" i="192"/>
  <c r="P54" i="192"/>
  <c r="M54" i="192"/>
  <c r="J54" i="192"/>
  <c r="G54" i="192"/>
  <c r="D54" i="192"/>
  <c r="P53" i="192"/>
  <c r="M53" i="192"/>
  <c r="J53" i="192"/>
  <c r="G53" i="192"/>
  <c r="D53" i="192"/>
  <c r="P52" i="192"/>
  <c r="M52" i="192"/>
  <c r="J52" i="192"/>
  <c r="G52" i="192"/>
  <c r="D52" i="192"/>
  <c r="P51" i="192"/>
  <c r="M51" i="192"/>
  <c r="J51" i="192"/>
  <c r="G51" i="192"/>
  <c r="D51" i="192"/>
  <c r="P50" i="192"/>
  <c r="M50" i="192"/>
  <c r="J50" i="192"/>
  <c r="G50" i="192"/>
  <c r="D50" i="192"/>
  <c r="P49" i="192"/>
  <c r="M49" i="192"/>
  <c r="J49" i="192"/>
  <c r="G49" i="192"/>
  <c r="D49" i="192"/>
  <c r="P48" i="192"/>
  <c r="M48" i="192"/>
  <c r="J48" i="192"/>
  <c r="G48" i="192"/>
  <c r="D48" i="192"/>
  <c r="P47" i="192"/>
  <c r="M47" i="192"/>
  <c r="J47" i="192"/>
  <c r="G47" i="192"/>
  <c r="D47" i="192"/>
  <c r="P46" i="192"/>
  <c r="M46" i="192"/>
  <c r="J46" i="192"/>
  <c r="G46" i="192"/>
  <c r="D46" i="192"/>
  <c r="P45" i="192"/>
  <c r="M45" i="192"/>
  <c r="J45" i="192"/>
  <c r="G45" i="192"/>
  <c r="D45" i="192"/>
  <c r="P44" i="192"/>
  <c r="M44" i="192"/>
  <c r="J44" i="192"/>
  <c r="G44" i="192"/>
  <c r="D44" i="192"/>
  <c r="P43" i="192"/>
  <c r="M43" i="192"/>
  <c r="J43" i="192"/>
  <c r="G43" i="192"/>
  <c r="D43" i="192"/>
  <c r="P42" i="192"/>
  <c r="M42" i="192"/>
  <c r="J42" i="192"/>
  <c r="G42" i="192"/>
  <c r="D42" i="192"/>
  <c r="P41" i="192"/>
  <c r="M41" i="192"/>
  <c r="J41" i="192"/>
  <c r="G41" i="192"/>
  <c r="D41" i="192"/>
  <c r="P40" i="192"/>
  <c r="M40" i="192"/>
  <c r="J40" i="192"/>
  <c r="G40" i="192"/>
  <c r="D40" i="192"/>
  <c r="P39" i="192"/>
  <c r="M39" i="192"/>
  <c r="J39" i="192"/>
  <c r="G39" i="192"/>
  <c r="D39" i="192"/>
  <c r="P38" i="192"/>
  <c r="M38" i="192"/>
  <c r="J38" i="192"/>
  <c r="G38" i="192"/>
  <c r="D38" i="192"/>
  <c r="P37" i="192"/>
  <c r="M37" i="192"/>
  <c r="J37" i="192"/>
  <c r="G37" i="192"/>
  <c r="D37" i="192"/>
  <c r="P36" i="192"/>
  <c r="M36" i="192"/>
  <c r="J36" i="192"/>
  <c r="G36" i="192"/>
  <c r="D36" i="192"/>
  <c r="P35" i="192"/>
  <c r="M35" i="192"/>
  <c r="J35" i="192"/>
  <c r="G35" i="192"/>
  <c r="D35" i="192"/>
  <c r="P34" i="192"/>
  <c r="M34" i="192"/>
  <c r="J34" i="192"/>
  <c r="G34" i="192"/>
  <c r="D34" i="192"/>
  <c r="P33" i="192"/>
  <c r="M33" i="192"/>
  <c r="J33" i="192"/>
  <c r="G33" i="192"/>
  <c r="D33" i="192"/>
  <c r="P32" i="192"/>
  <c r="M32" i="192"/>
  <c r="J32" i="192"/>
  <c r="G32" i="192"/>
  <c r="D32" i="192"/>
  <c r="P31" i="192"/>
  <c r="M31" i="192"/>
  <c r="J31" i="192"/>
  <c r="G31" i="192"/>
  <c r="D31" i="192"/>
  <c r="P30" i="192"/>
  <c r="M30" i="192"/>
  <c r="J30" i="192"/>
  <c r="G30" i="192"/>
  <c r="D30" i="192"/>
  <c r="P29" i="192"/>
  <c r="M29" i="192"/>
  <c r="J29" i="192"/>
  <c r="G29" i="192"/>
  <c r="D29" i="192"/>
  <c r="P28" i="192"/>
  <c r="M28" i="192"/>
  <c r="J28" i="192"/>
  <c r="G28" i="192"/>
  <c r="D28" i="192"/>
  <c r="P27" i="192"/>
  <c r="M27" i="192"/>
  <c r="J27" i="192"/>
  <c r="G27" i="192"/>
  <c r="D27" i="192"/>
  <c r="P26" i="192"/>
  <c r="M26" i="192"/>
  <c r="J26" i="192"/>
  <c r="G26" i="192"/>
  <c r="D26" i="192"/>
  <c r="P25" i="192"/>
  <c r="M25" i="192"/>
  <c r="J25" i="192"/>
  <c r="G25" i="192"/>
  <c r="D25" i="192"/>
  <c r="P24" i="192"/>
  <c r="M24" i="192"/>
  <c r="J24" i="192"/>
  <c r="G24" i="192"/>
  <c r="D24" i="192"/>
  <c r="P23" i="192"/>
  <c r="M23" i="192"/>
  <c r="J23" i="192"/>
  <c r="G23" i="192"/>
  <c r="D23" i="192"/>
  <c r="P22" i="192"/>
  <c r="M22" i="192"/>
  <c r="J22" i="192"/>
  <c r="G22" i="192"/>
  <c r="D22" i="192"/>
  <c r="P21" i="192"/>
  <c r="M21" i="192"/>
  <c r="J21" i="192"/>
  <c r="G21" i="192"/>
  <c r="D21" i="192"/>
  <c r="P20" i="192"/>
  <c r="M20" i="192"/>
  <c r="J20" i="192"/>
  <c r="G20" i="192"/>
  <c r="D20" i="192"/>
  <c r="AC31" i="192"/>
  <c r="I14" i="192"/>
  <c r="H14" i="192"/>
  <c r="D13" i="192"/>
  <c r="D12" i="192"/>
  <c r="T8" i="192"/>
  <c r="W7" i="192"/>
  <c r="W6" i="192"/>
  <c r="W5" i="192"/>
  <c r="P5" i="192"/>
  <c r="W4" i="192"/>
  <c r="X9" i="192" l="1"/>
  <c r="Z7" i="192" s="1"/>
  <c r="W8" i="192"/>
  <c r="Y7" i="192" s="1"/>
  <c r="J192" i="187"/>
  <c r="P176" i="187"/>
  <c r="P175" i="187"/>
  <c r="P174" i="187"/>
  <c r="P173" i="187"/>
  <c r="M218" i="186"/>
  <c r="J194" i="186"/>
  <c r="P179" i="186"/>
  <c r="P178" i="186"/>
  <c r="P177" i="186"/>
  <c r="P176" i="186"/>
  <c r="M158" i="186"/>
  <c r="M218" i="185"/>
  <c r="J194" i="185"/>
  <c r="P177" i="185"/>
  <c r="P176" i="185"/>
  <c r="M158" i="185"/>
  <c r="J103" i="185"/>
  <c r="M223" i="191"/>
  <c r="M222" i="191"/>
  <c r="M221" i="191"/>
  <c r="J199" i="191"/>
  <c r="J198" i="191"/>
  <c r="P189" i="191"/>
  <c r="P188" i="191"/>
  <c r="M164" i="191"/>
  <c r="J210" i="190"/>
  <c r="M172" i="190"/>
  <c r="M171" i="190"/>
  <c r="M170" i="190"/>
  <c r="M169" i="190"/>
  <c r="M168" i="190"/>
  <c r="M167" i="190"/>
  <c r="M166" i="190"/>
  <c r="P152" i="190"/>
  <c r="P151" i="190"/>
  <c r="P150" i="190"/>
  <c r="P149" i="190"/>
  <c r="P148" i="190"/>
  <c r="P147" i="190"/>
  <c r="P146" i="190"/>
  <c r="J119" i="190"/>
  <c r="J118" i="190"/>
  <c r="M224" i="183"/>
  <c r="M223" i="183"/>
  <c r="M222" i="183"/>
  <c r="J199" i="183"/>
  <c r="J198" i="183"/>
  <c r="P173" i="183"/>
  <c r="P172" i="183"/>
  <c r="P171" i="183"/>
  <c r="P170" i="183"/>
  <c r="P169" i="183"/>
  <c r="P168" i="183"/>
  <c r="P167" i="183"/>
  <c r="P166" i="183"/>
  <c r="M162" i="183"/>
  <c r="M161" i="183"/>
  <c r="D228" i="187"/>
  <c r="D227" i="187"/>
  <c r="D226" i="187"/>
  <c r="D225" i="187"/>
  <c r="D224" i="187"/>
  <c r="D223" i="187"/>
  <c r="D222" i="187"/>
  <c r="D221" i="187"/>
  <c r="D220" i="187"/>
  <c r="D219" i="187"/>
  <c r="D218" i="187"/>
  <c r="D217" i="187"/>
  <c r="D216" i="187"/>
  <c r="D215" i="187"/>
  <c r="D214" i="187"/>
  <c r="D213" i="187"/>
  <c r="D212" i="187"/>
  <c r="D211" i="187"/>
  <c r="D210" i="187"/>
  <c r="D209" i="187"/>
  <c r="D208" i="187"/>
  <c r="D207" i="187"/>
  <c r="D206" i="187"/>
  <c r="D205" i="187"/>
  <c r="D204" i="187"/>
  <c r="D203" i="187"/>
  <c r="D202" i="187"/>
  <c r="D201" i="187"/>
  <c r="D200" i="187"/>
  <c r="D199" i="187"/>
  <c r="D198" i="187"/>
  <c r="D197" i="187"/>
  <c r="D196" i="187"/>
  <c r="D195" i="187"/>
  <c r="D194" i="187"/>
  <c r="D193" i="187"/>
  <c r="D192" i="187"/>
  <c r="D191" i="187"/>
  <c r="D190" i="187"/>
  <c r="D189" i="187"/>
  <c r="D188" i="187"/>
  <c r="D187" i="187"/>
  <c r="D186" i="187"/>
  <c r="D185" i="187"/>
  <c r="D184" i="187"/>
  <c r="D183" i="187"/>
  <c r="D182" i="187"/>
  <c r="D181" i="187"/>
  <c r="D180" i="187"/>
  <c r="D179" i="187"/>
  <c r="D178" i="187"/>
  <c r="D177" i="187"/>
  <c r="D176" i="187"/>
  <c r="D175" i="187"/>
  <c r="D174" i="187"/>
  <c r="D173" i="187"/>
  <c r="D172" i="187"/>
  <c r="D171" i="187"/>
  <c r="D170" i="187"/>
  <c r="D169" i="187"/>
  <c r="D168" i="187"/>
  <c r="D167" i="187"/>
  <c r="D166" i="187"/>
  <c r="D165" i="187"/>
  <c r="D164" i="187"/>
  <c r="D163" i="187"/>
  <c r="D162" i="187"/>
  <c r="D161" i="187"/>
  <c r="D160" i="187"/>
  <c r="D159" i="187"/>
  <c r="D158" i="187"/>
  <c r="D157" i="187"/>
  <c r="D156" i="187"/>
  <c r="D155" i="187"/>
  <c r="D154" i="187"/>
  <c r="D153" i="187"/>
  <c r="D152" i="187"/>
  <c r="D151" i="187"/>
  <c r="D150" i="187"/>
  <c r="D149" i="187"/>
  <c r="D148" i="187"/>
  <c r="D147" i="187"/>
  <c r="D146" i="187"/>
  <c r="D145" i="187"/>
  <c r="D144" i="187"/>
  <c r="D143" i="187"/>
  <c r="D142" i="187"/>
  <c r="D141" i="187"/>
  <c r="D140" i="187"/>
  <c r="D139" i="187"/>
  <c r="D138" i="187"/>
  <c r="D137" i="187"/>
  <c r="D136" i="187"/>
  <c r="D135" i="187"/>
  <c r="D134" i="187"/>
  <c r="D133" i="187"/>
  <c r="D132" i="187"/>
  <c r="D131" i="187"/>
  <c r="D130" i="187"/>
  <c r="D129" i="187"/>
  <c r="D128" i="187"/>
  <c r="D127" i="187"/>
  <c r="D126" i="187"/>
  <c r="D125" i="187"/>
  <c r="D124" i="187"/>
  <c r="D123" i="187"/>
  <c r="D122" i="187"/>
  <c r="D121" i="187"/>
  <c r="D120" i="187"/>
  <c r="D119" i="187"/>
  <c r="D118" i="187"/>
  <c r="D117" i="187"/>
  <c r="D116" i="187"/>
  <c r="D115" i="187"/>
  <c r="D114" i="187"/>
  <c r="D113" i="187"/>
  <c r="D112" i="187"/>
  <c r="D111" i="187"/>
  <c r="D110" i="187"/>
  <c r="D109" i="187"/>
  <c r="D108" i="187"/>
  <c r="D107" i="187"/>
  <c r="D106" i="187"/>
  <c r="D105" i="187"/>
  <c r="D104" i="187"/>
  <c r="D103" i="187"/>
  <c r="D102" i="187"/>
  <c r="D101" i="187"/>
  <c r="D100" i="187"/>
  <c r="D99" i="187"/>
  <c r="D98" i="187"/>
  <c r="D97" i="187"/>
  <c r="D96" i="187"/>
  <c r="D95" i="187"/>
  <c r="D94" i="187"/>
  <c r="D93" i="187"/>
  <c r="D92" i="187"/>
  <c r="D91" i="187"/>
  <c r="D90" i="187"/>
  <c r="D89" i="187"/>
  <c r="D88" i="187"/>
  <c r="D87" i="187"/>
  <c r="D86" i="187"/>
  <c r="D85" i="187"/>
  <c r="D84" i="187"/>
  <c r="D83" i="187"/>
  <c r="D82" i="187"/>
  <c r="D81" i="187"/>
  <c r="D80" i="187"/>
  <c r="D79" i="187"/>
  <c r="D78" i="187"/>
  <c r="D77" i="187"/>
  <c r="D76" i="187"/>
  <c r="D75" i="187"/>
  <c r="D74" i="187"/>
  <c r="D73" i="187"/>
  <c r="D72" i="187"/>
  <c r="D71" i="187"/>
  <c r="D70" i="187"/>
  <c r="D69" i="187"/>
  <c r="D68" i="187"/>
  <c r="D67" i="187"/>
  <c r="D66" i="187"/>
  <c r="D65" i="187"/>
  <c r="D64" i="187"/>
  <c r="D63" i="187"/>
  <c r="D62" i="187"/>
  <c r="D61" i="187"/>
  <c r="D60" i="187"/>
  <c r="D59" i="187"/>
  <c r="D58" i="187"/>
  <c r="D57" i="187"/>
  <c r="D56" i="187"/>
  <c r="D55" i="187"/>
  <c r="D54" i="187"/>
  <c r="D53" i="187"/>
  <c r="D52" i="187"/>
  <c r="D51" i="187"/>
  <c r="D50" i="187"/>
  <c r="D49" i="187"/>
  <c r="D48" i="187"/>
  <c r="D47" i="187"/>
  <c r="D46" i="187"/>
  <c r="D45" i="187"/>
  <c r="D44" i="187"/>
  <c r="D43" i="187"/>
  <c r="D42" i="187"/>
  <c r="D41" i="187"/>
  <c r="D40" i="187"/>
  <c r="D39" i="187"/>
  <c r="D38" i="187"/>
  <c r="D37" i="187"/>
  <c r="D36" i="187"/>
  <c r="D35" i="187"/>
  <c r="D34" i="187"/>
  <c r="D33" i="187"/>
  <c r="D32" i="187"/>
  <c r="D31" i="187"/>
  <c r="D30" i="187"/>
  <c r="D29" i="187"/>
  <c r="D28" i="187"/>
  <c r="D27" i="187"/>
  <c r="D26" i="187"/>
  <c r="D25" i="187"/>
  <c r="D24" i="187"/>
  <c r="D23" i="187"/>
  <c r="D22" i="187"/>
  <c r="D21" i="187"/>
  <c r="D20" i="187"/>
  <c r="D228" i="186"/>
  <c r="D227" i="186"/>
  <c r="D226" i="186"/>
  <c r="D225" i="186"/>
  <c r="D224" i="186"/>
  <c r="D223" i="186"/>
  <c r="D222" i="186"/>
  <c r="D221" i="186"/>
  <c r="D220" i="186"/>
  <c r="D219" i="186"/>
  <c r="D218" i="186"/>
  <c r="D217" i="186"/>
  <c r="D216" i="186"/>
  <c r="D215" i="186"/>
  <c r="D214" i="186"/>
  <c r="D213" i="186"/>
  <c r="D212" i="186"/>
  <c r="D211" i="186"/>
  <c r="D210" i="186"/>
  <c r="D209" i="186"/>
  <c r="D208" i="186"/>
  <c r="D207" i="186"/>
  <c r="D206" i="186"/>
  <c r="D205" i="186"/>
  <c r="D204" i="186"/>
  <c r="D203" i="186"/>
  <c r="D202" i="186"/>
  <c r="D201" i="186"/>
  <c r="D200" i="186"/>
  <c r="D199" i="186"/>
  <c r="D198" i="186"/>
  <c r="D197" i="186"/>
  <c r="D196" i="186"/>
  <c r="D195" i="186"/>
  <c r="D194" i="186"/>
  <c r="D193" i="186"/>
  <c r="D192" i="186"/>
  <c r="D191" i="186"/>
  <c r="D190" i="186"/>
  <c r="D189" i="186"/>
  <c r="D188" i="186"/>
  <c r="D187" i="186"/>
  <c r="D186" i="186"/>
  <c r="D185" i="186"/>
  <c r="D184" i="186"/>
  <c r="D183" i="186"/>
  <c r="D182" i="186"/>
  <c r="D181" i="186"/>
  <c r="D180" i="186"/>
  <c r="D179" i="186"/>
  <c r="D178" i="186"/>
  <c r="D177" i="186"/>
  <c r="D176" i="186"/>
  <c r="D175" i="186"/>
  <c r="D174" i="186"/>
  <c r="D173" i="186"/>
  <c r="D172" i="186"/>
  <c r="D171" i="186"/>
  <c r="D170" i="186"/>
  <c r="D169" i="186"/>
  <c r="D168" i="186"/>
  <c r="D167" i="186"/>
  <c r="D166" i="186"/>
  <c r="D165" i="186"/>
  <c r="D164" i="186"/>
  <c r="D163" i="186"/>
  <c r="D162" i="186"/>
  <c r="D161" i="186"/>
  <c r="D160" i="186"/>
  <c r="D159" i="186"/>
  <c r="D158" i="186"/>
  <c r="D157" i="186"/>
  <c r="D156" i="186"/>
  <c r="D155" i="186"/>
  <c r="D154" i="186"/>
  <c r="D153" i="186"/>
  <c r="D152" i="186"/>
  <c r="D151" i="186"/>
  <c r="D150" i="186"/>
  <c r="D149" i="186"/>
  <c r="D148" i="186"/>
  <c r="D147" i="186"/>
  <c r="D146" i="186"/>
  <c r="D145" i="186"/>
  <c r="D144" i="186"/>
  <c r="D143" i="186"/>
  <c r="D142" i="186"/>
  <c r="D141" i="186"/>
  <c r="D140" i="186"/>
  <c r="D139" i="186"/>
  <c r="D138" i="186"/>
  <c r="D137" i="186"/>
  <c r="D136" i="186"/>
  <c r="D135" i="186"/>
  <c r="D134" i="186"/>
  <c r="D133" i="186"/>
  <c r="D132" i="186"/>
  <c r="D131" i="186"/>
  <c r="D130" i="186"/>
  <c r="D129" i="186"/>
  <c r="D128" i="186"/>
  <c r="D127" i="186"/>
  <c r="D126" i="186"/>
  <c r="D125" i="186"/>
  <c r="D124" i="186"/>
  <c r="D123" i="186"/>
  <c r="D122" i="186"/>
  <c r="D121" i="186"/>
  <c r="D120" i="186"/>
  <c r="D119" i="186"/>
  <c r="D118" i="186"/>
  <c r="D117" i="186"/>
  <c r="D116" i="186"/>
  <c r="D115" i="186"/>
  <c r="D114" i="186"/>
  <c r="D113" i="186"/>
  <c r="D112" i="186"/>
  <c r="D111" i="186"/>
  <c r="D110" i="186"/>
  <c r="D109" i="186"/>
  <c r="D108" i="186"/>
  <c r="D107" i="186"/>
  <c r="D106" i="186"/>
  <c r="D105" i="186"/>
  <c r="D104" i="186"/>
  <c r="D103" i="186"/>
  <c r="D102" i="186"/>
  <c r="D101" i="186"/>
  <c r="D100" i="186"/>
  <c r="D99" i="186"/>
  <c r="D98" i="186"/>
  <c r="D97" i="186"/>
  <c r="D96" i="186"/>
  <c r="D95" i="186"/>
  <c r="D94" i="186"/>
  <c r="D93" i="186"/>
  <c r="D92" i="186"/>
  <c r="D91" i="186"/>
  <c r="D90" i="186"/>
  <c r="D89" i="186"/>
  <c r="D88" i="186"/>
  <c r="D87" i="186"/>
  <c r="D86" i="186"/>
  <c r="D85" i="186"/>
  <c r="D84" i="186"/>
  <c r="D83" i="186"/>
  <c r="D82" i="186"/>
  <c r="D81" i="186"/>
  <c r="D80" i="186"/>
  <c r="D79" i="186"/>
  <c r="D78" i="186"/>
  <c r="D77" i="186"/>
  <c r="D76" i="186"/>
  <c r="D75" i="186"/>
  <c r="D74" i="186"/>
  <c r="D73" i="186"/>
  <c r="D72" i="186"/>
  <c r="D71" i="186"/>
  <c r="D70" i="186"/>
  <c r="D69" i="186"/>
  <c r="D68" i="186"/>
  <c r="D67" i="186"/>
  <c r="D66" i="186"/>
  <c r="D65" i="186"/>
  <c r="D64" i="186"/>
  <c r="D63" i="186"/>
  <c r="D62" i="186"/>
  <c r="D61" i="186"/>
  <c r="D60" i="186"/>
  <c r="D59" i="186"/>
  <c r="D58" i="186"/>
  <c r="D57" i="186"/>
  <c r="D56" i="186"/>
  <c r="D55" i="186"/>
  <c r="D54" i="186"/>
  <c r="D53" i="186"/>
  <c r="D52" i="186"/>
  <c r="D51" i="186"/>
  <c r="D50" i="186"/>
  <c r="D49" i="186"/>
  <c r="D48" i="186"/>
  <c r="D47" i="186"/>
  <c r="D46" i="186"/>
  <c r="D45" i="186"/>
  <c r="D44" i="186"/>
  <c r="D43" i="186"/>
  <c r="D42" i="186"/>
  <c r="D41" i="186"/>
  <c r="D40" i="186"/>
  <c r="D39" i="186"/>
  <c r="D38" i="186"/>
  <c r="D37" i="186"/>
  <c r="D36" i="186"/>
  <c r="D35" i="186"/>
  <c r="D34" i="186"/>
  <c r="D33" i="186"/>
  <c r="D32" i="186"/>
  <c r="D31" i="186"/>
  <c r="D30" i="186"/>
  <c r="D29" i="186"/>
  <c r="D28" i="186"/>
  <c r="D27" i="186"/>
  <c r="D26" i="186"/>
  <c r="D25" i="186"/>
  <c r="D24" i="186"/>
  <c r="D23" i="186"/>
  <c r="D22" i="186"/>
  <c r="D21" i="186"/>
  <c r="D20" i="186"/>
  <c r="D228" i="185"/>
  <c r="D227" i="185"/>
  <c r="D226" i="185"/>
  <c r="D225" i="185"/>
  <c r="D224" i="185"/>
  <c r="D223" i="185"/>
  <c r="D222" i="185"/>
  <c r="D221" i="185"/>
  <c r="D220" i="185"/>
  <c r="D219" i="185"/>
  <c r="D218" i="185"/>
  <c r="D217" i="185"/>
  <c r="D216" i="185"/>
  <c r="D215" i="185"/>
  <c r="D214" i="185"/>
  <c r="D213" i="185"/>
  <c r="D212" i="185"/>
  <c r="D211" i="185"/>
  <c r="D210" i="185"/>
  <c r="D209" i="185"/>
  <c r="D208" i="185"/>
  <c r="D207" i="185"/>
  <c r="D206" i="185"/>
  <c r="D205" i="185"/>
  <c r="D204" i="185"/>
  <c r="D203" i="185"/>
  <c r="D202" i="185"/>
  <c r="D201" i="185"/>
  <c r="D200" i="185"/>
  <c r="D199" i="185"/>
  <c r="D198" i="185"/>
  <c r="D197" i="185"/>
  <c r="D196" i="185"/>
  <c r="D195" i="185"/>
  <c r="D194" i="185"/>
  <c r="D193" i="185"/>
  <c r="D192" i="185"/>
  <c r="D191" i="185"/>
  <c r="D190" i="185"/>
  <c r="D189" i="185"/>
  <c r="D188" i="185"/>
  <c r="D187" i="185"/>
  <c r="D186" i="185"/>
  <c r="D185" i="185"/>
  <c r="D184" i="185"/>
  <c r="D183" i="185"/>
  <c r="D182" i="185"/>
  <c r="D181" i="185"/>
  <c r="D180" i="185"/>
  <c r="D179" i="185"/>
  <c r="D178" i="185"/>
  <c r="D177" i="185"/>
  <c r="D176" i="185"/>
  <c r="D175" i="185"/>
  <c r="D174" i="185"/>
  <c r="D173" i="185"/>
  <c r="D172" i="185"/>
  <c r="D171" i="185"/>
  <c r="D170" i="185"/>
  <c r="D169" i="185"/>
  <c r="D168" i="185"/>
  <c r="D167" i="185"/>
  <c r="D166" i="185"/>
  <c r="D165" i="185"/>
  <c r="D164" i="185"/>
  <c r="D163" i="185"/>
  <c r="D162" i="185"/>
  <c r="D161" i="185"/>
  <c r="D160" i="185"/>
  <c r="D159" i="185"/>
  <c r="D158" i="185"/>
  <c r="D157" i="185"/>
  <c r="D156" i="185"/>
  <c r="D155" i="185"/>
  <c r="D154" i="185"/>
  <c r="D153" i="185"/>
  <c r="D152" i="185"/>
  <c r="D151" i="185"/>
  <c r="D150" i="185"/>
  <c r="D149" i="185"/>
  <c r="D148" i="185"/>
  <c r="D147" i="185"/>
  <c r="D146" i="185"/>
  <c r="D145" i="185"/>
  <c r="D144" i="185"/>
  <c r="D143" i="185"/>
  <c r="D142" i="185"/>
  <c r="D141" i="185"/>
  <c r="D140" i="185"/>
  <c r="D139" i="185"/>
  <c r="D138" i="185"/>
  <c r="D137" i="185"/>
  <c r="D136" i="185"/>
  <c r="D135" i="185"/>
  <c r="D134" i="185"/>
  <c r="D133" i="185"/>
  <c r="D132" i="185"/>
  <c r="D131" i="185"/>
  <c r="D130" i="185"/>
  <c r="D129" i="185"/>
  <c r="D128" i="185"/>
  <c r="D127" i="185"/>
  <c r="D126" i="185"/>
  <c r="D125" i="185"/>
  <c r="D124" i="185"/>
  <c r="D123" i="185"/>
  <c r="D122" i="185"/>
  <c r="D121" i="185"/>
  <c r="D120" i="185"/>
  <c r="D119" i="185"/>
  <c r="D118" i="185"/>
  <c r="D117" i="185"/>
  <c r="D116" i="185"/>
  <c r="D115" i="185"/>
  <c r="D114" i="185"/>
  <c r="D113" i="185"/>
  <c r="D112" i="185"/>
  <c r="D111" i="185"/>
  <c r="D110" i="185"/>
  <c r="D109" i="185"/>
  <c r="D108" i="185"/>
  <c r="D107" i="185"/>
  <c r="D106" i="185"/>
  <c r="D105" i="185"/>
  <c r="D104" i="185"/>
  <c r="D103" i="185"/>
  <c r="D102" i="185"/>
  <c r="D101" i="185"/>
  <c r="D100" i="185"/>
  <c r="D99" i="185"/>
  <c r="D98" i="185"/>
  <c r="D97" i="185"/>
  <c r="D96" i="185"/>
  <c r="D95" i="185"/>
  <c r="D94" i="185"/>
  <c r="D93" i="185"/>
  <c r="D92" i="185"/>
  <c r="D91" i="185"/>
  <c r="D90" i="185"/>
  <c r="D89" i="185"/>
  <c r="D88" i="185"/>
  <c r="D87" i="185"/>
  <c r="D86" i="185"/>
  <c r="D85" i="185"/>
  <c r="D84" i="185"/>
  <c r="D83" i="185"/>
  <c r="D82" i="185"/>
  <c r="D81" i="185"/>
  <c r="D80" i="185"/>
  <c r="D79" i="185"/>
  <c r="D78" i="185"/>
  <c r="D77" i="185"/>
  <c r="D76" i="185"/>
  <c r="D75" i="185"/>
  <c r="D74" i="185"/>
  <c r="D73" i="185"/>
  <c r="D72" i="185"/>
  <c r="D71" i="185"/>
  <c r="D70" i="185"/>
  <c r="D69" i="185"/>
  <c r="D68" i="185"/>
  <c r="D67" i="185"/>
  <c r="D66" i="185"/>
  <c r="D65" i="185"/>
  <c r="D64" i="185"/>
  <c r="D63" i="185"/>
  <c r="D62" i="185"/>
  <c r="D61" i="185"/>
  <c r="D60" i="185"/>
  <c r="D59" i="185"/>
  <c r="D58" i="185"/>
  <c r="D57" i="185"/>
  <c r="D56" i="185"/>
  <c r="D55" i="185"/>
  <c r="D54" i="185"/>
  <c r="D53" i="185"/>
  <c r="D52" i="185"/>
  <c r="D51" i="185"/>
  <c r="D50" i="185"/>
  <c r="D49" i="185"/>
  <c r="D48" i="185"/>
  <c r="D47" i="185"/>
  <c r="D46" i="185"/>
  <c r="D45" i="185"/>
  <c r="D44" i="185"/>
  <c r="D43" i="185"/>
  <c r="D42" i="185"/>
  <c r="D41" i="185"/>
  <c r="D40" i="185"/>
  <c r="D39" i="185"/>
  <c r="D38" i="185"/>
  <c r="D37" i="185"/>
  <c r="D36" i="185"/>
  <c r="D35" i="185"/>
  <c r="D34" i="185"/>
  <c r="D33" i="185"/>
  <c r="D32" i="185"/>
  <c r="D31" i="185"/>
  <c r="D30" i="185"/>
  <c r="D29" i="185"/>
  <c r="D28" i="185"/>
  <c r="D27" i="185"/>
  <c r="D26" i="185"/>
  <c r="D25" i="185"/>
  <c r="D24" i="185"/>
  <c r="D23" i="185"/>
  <c r="D22" i="185"/>
  <c r="D21" i="185"/>
  <c r="D20" i="185"/>
  <c r="D228" i="191"/>
  <c r="D227" i="191"/>
  <c r="D226" i="191"/>
  <c r="D225" i="191"/>
  <c r="D224" i="191"/>
  <c r="D223" i="191"/>
  <c r="D222" i="191"/>
  <c r="D221" i="191"/>
  <c r="D220" i="191"/>
  <c r="D219" i="191"/>
  <c r="D218" i="191"/>
  <c r="D217" i="191"/>
  <c r="D216" i="191"/>
  <c r="D215" i="191"/>
  <c r="D214" i="191"/>
  <c r="D213" i="191"/>
  <c r="D212" i="191"/>
  <c r="D211" i="191"/>
  <c r="D210" i="191"/>
  <c r="D209" i="191"/>
  <c r="D208" i="191"/>
  <c r="D207" i="191"/>
  <c r="D206" i="191"/>
  <c r="D205" i="191"/>
  <c r="D204" i="191"/>
  <c r="D203" i="191"/>
  <c r="D202" i="191"/>
  <c r="D201" i="191"/>
  <c r="D200" i="191"/>
  <c r="D199" i="191"/>
  <c r="D198" i="191"/>
  <c r="D197" i="191"/>
  <c r="D196" i="191"/>
  <c r="D195" i="191"/>
  <c r="D194" i="191"/>
  <c r="D193" i="191"/>
  <c r="D192" i="191"/>
  <c r="D191" i="191"/>
  <c r="D190" i="191"/>
  <c r="D189" i="191"/>
  <c r="D188" i="191"/>
  <c r="D187" i="191"/>
  <c r="D186" i="191"/>
  <c r="D185" i="191"/>
  <c r="D184" i="191"/>
  <c r="D183" i="191"/>
  <c r="D182" i="191"/>
  <c r="D181" i="191"/>
  <c r="D180" i="191"/>
  <c r="D179" i="191"/>
  <c r="D178" i="191"/>
  <c r="D177" i="191"/>
  <c r="D176" i="191"/>
  <c r="D175" i="191"/>
  <c r="D174" i="191"/>
  <c r="D173" i="191"/>
  <c r="D172" i="191"/>
  <c r="D171" i="191"/>
  <c r="D170" i="191"/>
  <c r="D169" i="191"/>
  <c r="D168" i="191"/>
  <c r="D167" i="191"/>
  <c r="D166" i="191"/>
  <c r="D165" i="191"/>
  <c r="D164" i="191"/>
  <c r="D163" i="191"/>
  <c r="D162" i="191"/>
  <c r="D161" i="191"/>
  <c r="D160" i="191"/>
  <c r="D159" i="191"/>
  <c r="D158" i="191"/>
  <c r="D157" i="191"/>
  <c r="D156" i="191"/>
  <c r="D155" i="191"/>
  <c r="D154" i="191"/>
  <c r="D153" i="191"/>
  <c r="D152" i="191"/>
  <c r="D151" i="191"/>
  <c r="D150" i="191"/>
  <c r="D149" i="191"/>
  <c r="D148" i="191"/>
  <c r="D147" i="191"/>
  <c r="D146" i="191"/>
  <c r="D145" i="191"/>
  <c r="D144" i="191"/>
  <c r="D143" i="191"/>
  <c r="D142" i="191"/>
  <c r="D141" i="191"/>
  <c r="D140" i="191"/>
  <c r="D139" i="191"/>
  <c r="D138" i="191"/>
  <c r="D137" i="191"/>
  <c r="D136" i="191"/>
  <c r="D135" i="191"/>
  <c r="D134" i="191"/>
  <c r="D133" i="191"/>
  <c r="D132" i="191"/>
  <c r="D131" i="191"/>
  <c r="D130" i="191"/>
  <c r="D129" i="191"/>
  <c r="D128" i="191"/>
  <c r="D127" i="191"/>
  <c r="D126" i="191"/>
  <c r="D125" i="191"/>
  <c r="D124" i="191"/>
  <c r="D123" i="191"/>
  <c r="D122" i="191"/>
  <c r="D121" i="191"/>
  <c r="D120" i="191"/>
  <c r="D119" i="191"/>
  <c r="D118" i="191"/>
  <c r="D117" i="191"/>
  <c r="D116" i="191"/>
  <c r="D115" i="191"/>
  <c r="D114" i="191"/>
  <c r="D113" i="191"/>
  <c r="D112" i="191"/>
  <c r="D111" i="191"/>
  <c r="D110" i="191"/>
  <c r="D109" i="191"/>
  <c r="D108" i="191"/>
  <c r="D107" i="191"/>
  <c r="D106" i="191"/>
  <c r="D105" i="191"/>
  <c r="D104" i="191"/>
  <c r="D103" i="191"/>
  <c r="D102" i="191"/>
  <c r="D101" i="191"/>
  <c r="D100" i="191"/>
  <c r="D99" i="191"/>
  <c r="D98" i="191"/>
  <c r="D97" i="191"/>
  <c r="D96" i="191"/>
  <c r="D95" i="191"/>
  <c r="D94" i="191"/>
  <c r="D93" i="191"/>
  <c r="D92" i="191"/>
  <c r="D91" i="191"/>
  <c r="D90" i="191"/>
  <c r="D89" i="191"/>
  <c r="D88" i="191"/>
  <c r="D87" i="191"/>
  <c r="D86" i="191"/>
  <c r="D85" i="191"/>
  <c r="D84" i="191"/>
  <c r="D83" i="191"/>
  <c r="D82" i="191"/>
  <c r="D81" i="191"/>
  <c r="D80" i="191"/>
  <c r="D79" i="191"/>
  <c r="D78" i="191"/>
  <c r="D77" i="191"/>
  <c r="D76" i="191"/>
  <c r="D75" i="191"/>
  <c r="D74" i="191"/>
  <c r="D73" i="191"/>
  <c r="D72" i="191"/>
  <c r="D71" i="191"/>
  <c r="D70" i="191"/>
  <c r="D69" i="191"/>
  <c r="D68" i="191"/>
  <c r="D67" i="191"/>
  <c r="D66" i="191"/>
  <c r="D65" i="191"/>
  <c r="D64" i="191"/>
  <c r="D63" i="191"/>
  <c r="D62" i="191"/>
  <c r="D61" i="191"/>
  <c r="D60" i="191"/>
  <c r="D59" i="191"/>
  <c r="D58" i="191"/>
  <c r="D57" i="191"/>
  <c r="D56" i="191"/>
  <c r="D55" i="191"/>
  <c r="D54" i="191"/>
  <c r="D53" i="191"/>
  <c r="D52" i="191"/>
  <c r="D51" i="191"/>
  <c r="D50" i="191"/>
  <c r="D49" i="191"/>
  <c r="D48" i="191"/>
  <c r="D47" i="191"/>
  <c r="D46" i="191"/>
  <c r="D45" i="191"/>
  <c r="D44" i="191"/>
  <c r="D43" i="191"/>
  <c r="D42" i="191"/>
  <c r="D41" i="191"/>
  <c r="D40" i="191"/>
  <c r="D39" i="191"/>
  <c r="D38" i="191"/>
  <c r="D37" i="191"/>
  <c r="D36" i="191"/>
  <c r="D35" i="191"/>
  <c r="D34" i="191"/>
  <c r="D33" i="191"/>
  <c r="D32" i="191"/>
  <c r="D31" i="191"/>
  <c r="D30" i="191"/>
  <c r="D29" i="191"/>
  <c r="D28" i="191"/>
  <c r="D27" i="191"/>
  <c r="D26" i="191"/>
  <c r="D25" i="191"/>
  <c r="D24" i="191"/>
  <c r="D23" i="191"/>
  <c r="D22" i="191"/>
  <c r="D21" i="191"/>
  <c r="D20" i="191"/>
  <c r="D228" i="190"/>
  <c r="D227" i="190"/>
  <c r="D226" i="190"/>
  <c r="D225" i="190"/>
  <c r="D224" i="190"/>
  <c r="D223" i="190"/>
  <c r="D222" i="190"/>
  <c r="D221" i="190"/>
  <c r="D220" i="190"/>
  <c r="D219" i="190"/>
  <c r="D218" i="190"/>
  <c r="D217" i="190"/>
  <c r="D216" i="190"/>
  <c r="D215" i="190"/>
  <c r="D214" i="190"/>
  <c r="D213" i="190"/>
  <c r="D212" i="190"/>
  <c r="D211" i="190"/>
  <c r="D210" i="190"/>
  <c r="D209" i="190"/>
  <c r="D208" i="190"/>
  <c r="D207" i="190"/>
  <c r="D206" i="190"/>
  <c r="D205" i="190"/>
  <c r="D204" i="190"/>
  <c r="D203" i="190"/>
  <c r="D202" i="190"/>
  <c r="D201" i="190"/>
  <c r="D200" i="190"/>
  <c r="D199" i="190"/>
  <c r="D198" i="190"/>
  <c r="D197" i="190"/>
  <c r="D196" i="190"/>
  <c r="D195" i="190"/>
  <c r="D194" i="190"/>
  <c r="D193" i="190"/>
  <c r="D192" i="190"/>
  <c r="D191" i="190"/>
  <c r="D190" i="190"/>
  <c r="D189" i="190"/>
  <c r="D188" i="190"/>
  <c r="D187" i="190"/>
  <c r="D186" i="190"/>
  <c r="D185" i="190"/>
  <c r="D184" i="190"/>
  <c r="D183" i="190"/>
  <c r="D182" i="190"/>
  <c r="D181" i="190"/>
  <c r="D180" i="190"/>
  <c r="D179" i="190"/>
  <c r="D178" i="190"/>
  <c r="D177" i="190"/>
  <c r="D176" i="190"/>
  <c r="D175" i="190"/>
  <c r="D174" i="190"/>
  <c r="D173" i="190"/>
  <c r="D172" i="190"/>
  <c r="D171" i="190"/>
  <c r="D170" i="190"/>
  <c r="D169" i="190"/>
  <c r="D168" i="190"/>
  <c r="D167" i="190"/>
  <c r="D166" i="190"/>
  <c r="D165" i="190"/>
  <c r="D164" i="190"/>
  <c r="D163" i="190"/>
  <c r="D162" i="190"/>
  <c r="D161" i="190"/>
  <c r="D160" i="190"/>
  <c r="D159" i="190"/>
  <c r="D158" i="190"/>
  <c r="D157" i="190"/>
  <c r="D156" i="190"/>
  <c r="D155" i="190"/>
  <c r="D154" i="190"/>
  <c r="D153" i="190"/>
  <c r="D152" i="190"/>
  <c r="D151" i="190"/>
  <c r="D150" i="190"/>
  <c r="D149" i="190"/>
  <c r="D148" i="190"/>
  <c r="D147" i="190"/>
  <c r="D146" i="190"/>
  <c r="D145" i="190"/>
  <c r="D144" i="190"/>
  <c r="D143" i="190"/>
  <c r="D142" i="190"/>
  <c r="D141" i="190"/>
  <c r="D140" i="190"/>
  <c r="D139" i="190"/>
  <c r="D138" i="190"/>
  <c r="D137" i="190"/>
  <c r="D136" i="190"/>
  <c r="D135" i="190"/>
  <c r="D134" i="190"/>
  <c r="D133" i="190"/>
  <c r="D132" i="190"/>
  <c r="D131" i="190"/>
  <c r="D130" i="190"/>
  <c r="D129" i="190"/>
  <c r="D128" i="190"/>
  <c r="D127" i="190"/>
  <c r="D126" i="190"/>
  <c r="D125" i="190"/>
  <c r="D124" i="190"/>
  <c r="D123" i="190"/>
  <c r="D122" i="190"/>
  <c r="D121" i="190"/>
  <c r="D120" i="190"/>
  <c r="D119" i="190"/>
  <c r="D118" i="190"/>
  <c r="D117" i="190"/>
  <c r="D116" i="190"/>
  <c r="D115" i="190"/>
  <c r="D114" i="190"/>
  <c r="D113" i="190"/>
  <c r="D112" i="190"/>
  <c r="D111" i="190"/>
  <c r="D110" i="190"/>
  <c r="D109" i="190"/>
  <c r="D108" i="190"/>
  <c r="D107" i="190"/>
  <c r="D106" i="190"/>
  <c r="D105" i="190"/>
  <c r="D104" i="190"/>
  <c r="D103" i="190"/>
  <c r="D102" i="190"/>
  <c r="D101" i="190"/>
  <c r="D100" i="190"/>
  <c r="D99" i="190"/>
  <c r="D98" i="190"/>
  <c r="D97" i="190"/>
  <c r="D96" i="190"/>
  <c r="D95" i="190"/>
  <c r="D94" i="190"/>
  <c r="D93" i="190"/>
  <c r="D92" i="190"/>
  <c r="D91" i="190"/>
  <c r="D90" i="190"/>
  <c r="D89" i="190"/>
  <c r="D88" i="190"/>
  <c r="D87" i="190"/>
  <c r="D86" i="190"/>
  <c r="D85" i="190"/>
  <c r="D84" i="190"/>
  <c r="D83" i="190"/>
  <c r="D82" i="190"/>
  <c r="D81" i="190"/>
  <c r="D80" i="190"/>
  <c r="D79" i="190"/>
  <c r="D78" i="190"/>
  <c r="D77" i="190"/>
  <c r="D76" i="190"/>
  <c r="D75" i="190"/>
  <c r="D74" i="190"/>
  <c r="D73" i="190"/>
  <c r="D72" i="190"/>
  <c r="D71" i="190"/>
  <c r="D70" i="190"/>
  <c r="D69" i="190"/>
  <c r="D68" i="190"/>
  <c r="D67" i="190"/>
  <c r="D66" i="190"/>
  <c r="D65" i="190"/>
  <c r="D64" i="190"/>
  <c r="D63" i="190"/>
  <c r="D62" i="190"/>
  <c r="D61" i="190"/>
  <c r="D60" i="190"/>
  <c r="D59" i="190"/>
  <c r="D58" i="190"/>
  <c r="D57" i="190"/>
  <c r="D56" i="190"/>
  <c r="D55" i="190"/>
  <c r="D54" i="190"/>
  <c r="D53" i="190"/>
  <c r="D52" i="190"/>
  <c r="D51" i="190"/>
  <c r="D50" i="190"/>
  <c r="D49" i="190"/>
  <c r="D48" i="190"/>
  <c r="D47" i="190"/>
  <c r="D46" i="190"/>
  <c r="D45" i="190"/>
  <c r="D44" i="190"/>
  <c r="D43" i="190"/>
  <c r="D42" i="190"/>
  <c r="D41" i="190"/>
  <c r="D40" i="190"/>
  <c r="D39" i="190"/>
  <c r="D38" i="190"/>
  <c r="D37" i="190"/>
  <c r="D36" i="190"/>
  <c r="D35" i="190"/>
  <c r="D34" i="190"/>
  <c r="D33" i="190"/>
  <c r="D32" i="190"/>
  <c r="D31" i="190"/>
  <c r="D30" i="190"/>
  <c r="D29" i="190"/>
  <c r="D28" i="190"/>
  <c r="D27" i="190"/>
  <c r="D26" i="190"/>
  <c r="D25" i="190"/>
  <c r="D24" i="190"/>
  <c r="D23" i="190"/>
  <c r="D22" i="190"/>
  <c r="D21" i="190"/>
  <c r="D20" i="190"/>
  <c r="D228" i="183"/>
  <c r="D227" i="183"/>
  <c r="D226" i="183"/>
  <c r="D225" i="183"/>
  <c r="D224" i="183"/>
  <c r="D223" i="183"/>
  <c r="D222" i="183"/>
  <c r="D221" i="183"/>
  <c r="D220" i="183"/>
  <c r="D219" i="183"/>
  <c r="D218" i="183"/>
  <c r="D217" i="183"/>
  <c r="D216" i="183"/>
  <c r="D215" i="183"/>
  <c r="D214" i="183"/>
  <c r="D213" i="183"/>
  <c r="D212" i="183"/>
  <c r="D211" i="183"/>
  <c r="D210" i="183"/>
  <c r="D209" i="183"/>
  <c r="D208" i="183"/>
  <c r="D207" i="183"/>
  <c r="D206" i="183"/>
  <c r="D205" i="183"/>
  <c r="D204" i="183"/>
  <c r="D203" i="183"/>
  <c r="D202" i="183"/>
  <c r="D201" i="183"/>
  <c r="D200" i="183"/>
  <c r="D199" i="183"/>
  <c r="D198" i="183"/>
  <c r="D197" i="183"/>
  <c r="D196" i="183"/>
  <c r="D195" i="183"/>
  <c r="D194" i="183"/>
  <c r="D193" i="183"/>
  <c r="D192" i="183"/>
  <c r="D191" i="183"/>
  <c r="D190" i="183"/>
  <c r="D189" i="183"/>
  <c r="D188" i="183"/>
  <c r="D187" i="183"/>
  <c r="D186" i="183"/>
  <c r="D185" i="183"/>
  <c r="D184" i="183"/>
  <c r="D183" i="183"/>
  <c r="D182" i="183"/>
  <c r="D181" i="183"/>
  <c r="D180" i="183"/>
  <c r="D179" i="183"/>
  <c r="D178" i="183"/>
  <c r="D177" i="183"/>
  <c r="D176" i="183"/>
  <c r="D175" i="183"/>
  <c r="D174" i="183"/>
  <c r="D173" i="183"/>
  <c r="D172" i="183"/>
  <c r="D171" i="183"/>
  <c r="D170" i="183"/>
  <c r="D169" i="183"/>
  <c r="D168" i="183"/>
  <c r="D167" i="183"/>
  <c r="D166" i="183"/>
  <c r="D165" i="183"/>
  <c r="D164" i="183"/>
  <c r="D163" i="183"/>
  <c r="D162" i="183"/>
  <c r="D161" i="183"/>
  <c r="D160" i="183"/>
  <c r="D159" i="183"/>
  <c r="D158" i="183"/>
  <c r="D157" i="183"/>
  <c r="D156" i="183"/>
  <c r="D155" i="183"/>
  <c r="D154" i="183"/>
  <c r="D153" i="183"/>
  <c r="D152" i="183"/>
  <c r="D151" i="183"/>
  <c r="D150" i="183"/>
  <c r="D149" i="183"/>
  <c r="D148" i="183"/>
  <c r="D147" i="183"/>
  <c r="D146" i="183"/>
  <c r="D145" i="183"/>
  <c r="D144" i="183"/>
  <c r="D143" i="183"/>
  <c r="D142" i="183"/>
  <c r="D141" i="183"/>
  <c r="D140" i="183"/>
  <c r="D139" i="183"/>
  <c r="D138" i="183"/>
  <c r="D137" i="183"/>
  <c r="D136" i="183"/>
  <c r="D135" i="183"/>
  <c r="D134" i="183"/>
  <c r="D133" i="183"/>
  <c r="D132" i="183"/>
  <c r="D131" i="183"/>
  <c r="D130" i="183"/>
  <c r="D129" i="183"/>
  <c r="D128" i="183"/>
  <c r="D127" i="183"/>
  <c r="D126" i="183"/>
  <c r="D125" i="183"/>
  <c r="D124" i="183"/>
  <c r="D123" i="183"/>
  <c r="D122" i="183"/>
  <c r="D121" i="183"/>
  <c r="D120" i="183"/>
  <c r="D119" i="183"/>
  <c r="D118" i="183"/>
  <c r="D117" i="183"/>
  <c r="D116" i="183"/>
  <c r="D115" i="183"/>
  <c r="D114" i="183"/>
  <c r="D113" i="183"/>
  <c r="D112" i="183"/>
  <c r="D111" i="183"/>
  <c r="D110" i="183"/>
  <c r="D109" i="183"/>
  <c r="D108" i="183"/>
  <c r="D107" i="183"/>
  <c r="D106" i="183"/>
  <c r="D105" i="183"/>
  <c r="D104" i="183"/>
  <c r="D103" i="183"/>
  <c r="D102" i="183"/>
  <c r="D101" i="183"/>
  <c r="D100" i="183"/>
  <c r="D99" i="183"/>
  <c r="D98" i="183"/>
  <c r="D97" i="183"/>
  <c r="D96" i="183"/>
  <c r="D95" i="183"/>
  <c r="D94" i="183"/>
  <c r="D93" i="183"/>
  <c r="D92" i="183"/>
  <c r="D91" i="183"/>
  <c r="D90" i="183"/>
  <c r="D89" i="183"/>
  <c r="D88" i="183"/>
  <c r="D87" i="183"/>
  <c r="D86" i="183"/>
  <c r="D85" i="183"/>
  <c r="D84" i="183"/>
  <c r="D83" i="183"/>
  <c r="D82" i="183"/>
  <c r="D81" i="183"/>
  <c r="D80" i="183"/>
  <c r="D79" i="183"/>
  <c r="D78" i="183"/>
  <c r="D77" i="183"/>
  <c r="D76" i="183"/>
  <c r="D75" i="183"/>
  <c r="D74" i="183"/>
  <c r="D73" i="183"/>
  <c r="D72" i="183"/>
  <c r="D71" i="183"/>
  <c r="D70" i="183"/>
  <c r="D69" i="183"/>
  <c r="D68" i="183"/>
  <c r="D67" i="183"/>
  <c r="D66" i="183"/>
  <c r="D65" i="183"/>
  <c r="D64" i="183"/>
  <c r="D63" i="183"/>
  <c r="D62" i="183"/>
  <c r="D61" i="183"/>
  <c r="D60" i="183"/>
  <c r="D59" i="183"/>
  <c r="D58" i="183"/>
  <c r="D57" i="183"/>
  <c r="D56" i="183"/>
  <c r="D55" i="183"/>
  <c r="D54" i="183"/>
  <c r="D53" i="183"/>
  <c r="D52" i="183"/>
  <c r="D51" i="183"/>
  <c r="D50" i="183"/>
  <c r="D49" i="183"/>
  <c r="D48" i="183"/>
  <c r="D47" i="183"/>
  <c r="D46" i="183"/>
  <c r="D45" i="183"/>
  <c r="D44" i="183"/>
  <c r="D43" i="183"/>
  <c r="D42" i="183"/>
  <c r="D41" i="183"/>
  <c r="D40" i="183"/>
  <c r="D39" i="183"/>
  <c r="D38" i="183"/>
  <c r="D37" i="183"/>
  <c r="D36" i="183"/>
  <c r="D35" i="183"/>
  <c r="D34" i="183"/>
  <c r="D33" i="183"/>
  <c r="D32" i="183"/>
  <c r="D31" i="183"/>
  <c r="D30" i="183"/>
  <c r="D29" i="183"/>
  <c r="D28" i="183"/>
  <c r="D27" i="183"/>
  <c r="D26" i="183"/>
  <c r="D25" i="183"/>
  <c r="D24" i="183"/>
  <c r="D23" i="183"/>
  <c r="D22" i="183"/>
  <c r="D21" i="183"/>
  <c r="D20" i="183"/>
  <c r="M222" i="182"/>
  <c r="M221" i="182"/>
  <c r="P162" i="182"/>
  <c r="P161" i="182"/>
  <c r="P160" i="182"/>
  <c r="P159" i="182"/>
  <c r="P158" i="182"/>
  <c r="P157" i="182"/>
  <c r="P156" i="182"/>
  <c r="P155" i="182"/>
  <c r="J197" i="182"/>
  <c r="D169" i="182"/>
  <c r="D168" i="182"/>
  <c r="D167" i="182"/>
  <c r="D166" i="182"/>
  <c r="D165" i="182"/>
  <c r="D89" i="182"/>
  <c r="D88" i="182"/>
  <c r="D87" i="182"/>
  <c r="Z5" i="192" l="1"/>
  <c r="Z4" i="192"/>
  <c r="Z6" i="192"/>
  <c r="Y6" i="192"/>
  <c r="Y5" i="192"/>
  <c r="Y4" i="192"/>
  <c r="J197" i="191"/>
  <c r="P187" i="191"/>
  <c r="P186" i="191"/>
  <c r="P185" i="191"/>
  <c r="P184" i="191"/>
  <c r="P183" i="191"/>
  <c r="P182" i="191"/>
  <c r="P181" i="191"/>
  <c r="P180" i="191"/>
  <c r="P179" i="191"/>
  <c r="P178" i="191"/>
  <c r="P177" i="191"/>
  <c r="P176" i="191"/>
  <c r="P175" i="191"/>
  <c r="P174" i="191"/>
  <c r="P173" i="191"/>
  <c r="P172" i="191"/>
  <c r="P171" i="191"/>
  <c r="P170" i="191"/>
  <c r="P169" i="191"/>
  <c r="P168" i="191"/>
  <c r="P167" i="191"/>
  <c r="P166" i="191"/>
  <c r="P165" i="191"/>
  <c r="P164" i="191"/>
  <c r="P163" i="191"/>
  <c r="P162" i="191"/>
  <c r="P161" i="191"/>
  <c r="P160" i="191"/>
  <c r="P159" i="191"/>
  <c r="P158" i="191"/>
  <c r="P157" i="191"/>
  <c r="P156" i="191"/>
  <c r="P155" i="191"/>
  <c r="M163" i="191"/>
  <c r="M162" i="191"/>
  <c r="M161" i="191"/>
  <c r="M160" i="191"/>
  <c r="M159" i="191"/>
  <c r="J108" i="191"/>
  <c r="J107" i="191"/>
  <c r="P228" i="191"/>
  <c r="M228" i="191"/>
  <c r="J228" i="191"/>
  <c r="G228" i="191"/>
  <c r="P227" i="191"/>
  <c r="M227" i="191"/>
  <c r="J227" i="191"/>
  <c r="G227" i="191"/>
  <c r="P226" i="191"/>
  <c r="M226" i="191"/>
  <c r="J226" i="191"/>
  <c r="G226" i="191"/>
  <c r="P225" i="191"/>
  <c r="M225" i="191"/>
  <c r="J225" i="191"/>
  <c r="G225" i="191"/>
  <c r="P224" i="191"/>
  <c r="M224" i="191"/>
  <c r="J224" i="191"/>
  <c r="G224" i="191"/>
  <c r="P223" i="191"/>
  <c r="J223" i="191"/>
  <c r="G223" i="191"/>
  <c r="P222" i="191"/>
  <c r="J222" i="191"/>
  <c r="G222" i="191"/>
  <c r="P221" i="191"/>
  <c r="J221" i="191"/>
  <c r="G221" i="191"/>
  <c r="P220" i="191"/>
  <c r="M220" i="191"/>
  <c r="J220" i="191"/>
  <c r="G220" i="191"/>
  <c r="P219" i="191"/>
  <c r="M219" i="191"/>
  <c r="J219" i="191"/>
  <c r="G219" i="191"/>
  <c r="P218" i="191"/>
  <c r="M218" i="191"/>
  <c r="J218" i="191"/>
  <c r="G218" i="191"/>
  <c r="P217" i="191"/>
  <c r="M217" i="191"/>
  <c r="J217" i="191"/>
  <c r="G217" i="191"/>
  <c r="P216" i="191"/>
  <c r="M216" i="191"/>
  <c r="J216" i="191"/>
  <c r="G216" i="191"/>
  <c r="P215" i="191"/>
  <c r="M215" i="191"/>
  <c r="J215" i="191"/>
  <c r="G215" i="191"/>
  <c r="P214" i="191"/>
  <c r="M214" i="191"/>
  <c r="J214" i="191"/>
  <c r="G214" i="191"/>
  <c r="P213" i="191"/>
  <c r="M213" i="191"/>
  <c r="J213" i="191"/>
  <c r="G213" i="191"/>
  <c r="P212" i="191"/>
  <c r="M212" i="191"/>
  <c r="J212" i="191"/>
  <c r="G212" i="191"/>
  <c r="P211" i="191"/>
  <c r="M211" i="191"/>
  <c r="J211" i="191"/>
  <c r="G211" i="191"/>
  <c r="P210" i="191"/>
  <c r="M210" i="191"/>
  <c r="J210" i="191"/>
  <c r="G210" i="191"/>
  <c r="P209" i="191"/>
  <c r="M209" i="191"/>
  <c r="J209" i="191"/>
  <c r="G209" i="191"/>
  <c r="P208" i="191"/>
  <c r="M208" i="191"/>
  <c r="J208" i="191"/>
  <c r="G208" i="191"/>
  <c r="P207" i="191"/>
  <c r="M207" i="191"/>
  <c r="J207" i="191"/>
  <c r="G207" i="191"/>
  <c r="P206" i="191"/>
  <c r="M206" i="191"/>
  <c r="J206" i="191"/>
  <c r="G206" i="191"/>
  <c r="P205" i="191"/>
  <c r="M205" i="191"/>
  <c r="J205" i="191"/>
  <c r="G205" i="191"/>
  <c r="P204" i="191"/>
  <c r="M204" i="191"/>
  <c r="J204" i="191"/>
  <c r="G204" i="191"/>
  <c r="P203" i="191"/>
  <c r="M203" i="191"/>
  <c r="J203" i="191"/>
  <c r="G203" i="191"/>
  <c r="P202" i="191"/>
  <c r="M202" i="191"/>
  <c r="J202" i="191"/>
  <c r="G202" i="191"/>
  <c r="P201" i="191"/>
  <c r="M201" i="191"/>
  <c r="J201" i="191"/>
  <c r="G201" i="191"/>
  <c r="P200" i="191"/>
  <c r="M200" i="191"/>
  <c r="J200" i="191"/>
  <c r="G200" i="191"/>
  <c r="P199" i="191"/>
  <c r="M199" i="191"/>
  <c r="G199" i="191"/>
  <c r="P198" i="191"/>
  <c r="M198" i="191"/>
  <c r="G198" i="191"/>
  <c r="P197" i="191"/>
  <c r="M197" i="191"/>
  <c r="G197" i="191"/>
  <c r="P196" i="191"/>
  <c r="M196" i="191"/>
  <c r="J196" i="191"/>
  <c r="G196" i="191"/>
  <c r="P195" i="191"/>
  <c r="M195" i="191"/>
  <c r="J195" i="191"/>
  <c r="G195" i="191"/>
  <c r="P194" i="191"/>
  <c r="M194" i="191"/>
  <c r="J194" i="191"/>
  <c r="G194" i="191"/>
  <c r="P193" i="191"/>
  <c r="M193" i="191"/>
  <c r="J193" i="191"/>
  <c r="G193" i="191"/>
  <c r="P192" i="191"/>
  <c r="M192" i="191"/>
  <c r="J192" i="191"/>
  <c r="G192" i="191"/>
  <c r="P191" i="191"/>
  <c r="M191" i="191"/>
  <c r="J191" i="191"/>
  <c r="G191" i="191"/>
  <c r="P190" i="191"/>
  <c r="M190" i="191"/>
  <c r="J190" i="191"/>
  <c r="G190" i="191"/>
  <c r="M189" i="191"/>
  <c r="J189" i="191"/>
  <c r="G189" i="191"/>
  <c r="M188" i="191"/>
  <c r="J188" i="191"/>
  <c r="G188" i="191"/>
  <c r="M187" i="191"/>
  <c r="J187" i="191"/>
  <c r="G187" i="191"/>
  <c r="M186" i="191"/>
  <c r="J186" i="191"/>
  <c r="G186" i="191"/>
  <c r="M185" i="191"/>
  <c r="J185" i="191"/>
  <c r="G185" i="191"/>
  <c r="M184" i="191"/>
  <c r="J184" i="191"/>
  <c r="G184" i="191"/>
  <c r="M183" i="191"/>
  <c r="J183" i="191"/>
  <c r="G183" i="191"/>
  <c r="M182" i="191"/>
  <c r="J182" i="191"/>
  <c r="G182" i="191"/>
  <c r="M181" i="191"/>
  <c r="J181" i="191"/>
  <c r="G181" i="191"/>
  <c r="M180" i="191"/>
  <c r="J180" i="191"/>
  <c r="G180" i="191"/>
  <c r="M179" i="191"/>
  <c r="J179" i="191"/>
  <c r="G179" i="191"/>
  <c r="M178" i="191"/>
  <c r="J178" i="191"/>
  <c r="G178" i="191"/>
  <c r="M177" i="191"/>
  <c r="J177" i="191"/>
  <c r="G177" i="191"/>
  <c r="M176" i="191"/>
  <c r="J176" i="191"/>
  <c r="G176" i="191"/>
  <c r="M175" i="191"/>
  <c r="J175" i="191"/>
  <c r="G175" i="191"/>
  <c r="M174" i="191"/>
  <c r="J174" i="191"/>
  <c r="G174" i="191"/>
  <c r="M173" i="191"/>
  <c r="J173" i="191"/>
  <c r="G173" i="191"/>
  <c r="M172" i="191"/>
  <c r="J172" i="191"/>
  <c r="G172" i="191"/>
  <c r="M171" i="191"/>
  <c r="J171" i="191"/>
  <c r="G171" i="191"/>
  <c r="M170" i="191"/>
  <c r="J170" i="191"/>
  <c r="G170" i="191"/>
  <c r="M169" i="191"/>
  <c r="J169" i="191"/>
  <c r="G169" i="191"/>
  <c r="M168" i="191"/>
  <c r="J168" i="191"/>
  <c r="G168" i="191"/>
  <c r="M167" i="191"/>
  <c r="J167" i="191"/>
  <c r="G167" i="191"/>
  <c r="M166" i="191"/>
  <c r="J166" i="191"/>
  <c r="G166" i="191"/>
  <c r="M165" i="191"/>
  <c r="J165" i="191"/>
  <c r="G165" i="191"/>
  <c r="J164" i="191"/>
  <c r="G164" i="191"/>
  <c r="J163" i="191"/>
  <c r="G163" i="191"/>
  <c r="J162" i="191"/>
  <c r="G162" i="191"/>
  <c r="J161" i="191"/>
  <c r="G161" i="191"/>
  <c r="J160" i="191"/>
  <c r="G160" i="191"/>
  <c r="J159" i="191"/>
  <c r="G159" i="191"/>
  <c r="M158" i="191"/>
  <c r="J158" i="191"/>
  <c r="G158" i="191"/>
  <c r="M157" i="191"/>
  <c r="J157" i="191"/>
  <c r="G157" i="191"/>
  <c r="M156" i="191"/>
  <c r="J156" i="191"/>
  <c r="G156" i="191"/>
  <c r="M155" i="191"/>
  <c r="J155" i="191"/>
  <c r="G155" i="191"/>
  <c r="P154" i="191"/>
  <c r="M154" i="191"/>
  <c r="J154" i="191"/>
  <c r="G154" i="191"/>
  <c r="P153" i="191"/>
  <c r="M153" i="191"/>
  <c r="J153" i="191"/>
  <c r="G153" i="191"/>
  <c r="P152" i="191"/>
  <c r="M152" i="191"/>
  <c r="J152" i="191"/>
  <c r="G152" i="191"/>
  <c r="P151" i="191"/>
  <c r="M151" i="191"/>
  <c r="J151" i="191"/>
  <c r="G151" i="191"/>
  <c r="P150" i="191"/>
  <c r="M150" i="191"/>
  <c r="J150" i="191"/>
  <c r="G150" i="191"/>
  <c r="P149" i="191"/>
  <c r="M149" i="191"/>
  <c r="J149" i="191"/>
  <c r="G149" i="191"/>
  <c r="P148" i="191"/>
  <c r="M148" i="191"/>
  <c r="J148" i="191"/>
  <c r="G148" i="191"/>
  <c r="P147" i="191"/>
  <c r="M147" i="191"/>
  <c r="J147" i="191"/>
  <c r="G147" i="191"/>
  <c r="P146" i="191"/>
  <c r="M146" i="191"/>
  <c r="J146" i="191"/>
  <c r="G146" i="191"/>
  <c r="P145" i="191"/>
  <c r="M145" i="191"/>
  <c r="J145" i="191"/>
  <c r="G145" i="191"/>
  <c r="P144" i="191"/>
  <c r="M144" i="191"/>
  <c r="J144" i="191"/>
  <c r="G144" i="191"/>
  <c r="P143" i="191"/>
  <c r="M143" i="191"/>
  <c r="J143" i="191"/>
  <c r="G143" i="191"/>
  <c r="P142" i="191"/>
  <c r="M142" i="191"/>
  <c r="J142" i="191"/>
  <c r="G142" i="191"/>
  <c r="P141" i="191"/>
  <c r="M141" i="191"/>
  <c r="J141" i="191"/>
  <c r="G141" i="191"/>
  <c r="P140" i="191"/>
  <c r="M140" i="191"/>
  <c r="J140" i="191"/>
  <c r="G140" i="191"/>
  <c r="P139" i="191"/>
  <c r="M139" i="191"/>
  <c r="J139" i="191"/>
  <c r="G139" i="191"/>
  <c r="P138" i="191"/>
  <c r="M138" i="191"/>
  <c r="J138" i="191"/>
  <c r="G138" i="191"/>
  <c r="P137" i="191"/>
  <c r="M137" i="191"/>
  <c r="J137" i="191"/>
  <c r="G137" i="191"/>
  <c r="P136" i="191"/>
  <c r="M136" i="191"/>
  <c r="J136" i="191"/>
  <c r="G136" i="191"/>
  <c r="P135" i="191"/>
  <c r="M135" i="191"/>
  <c r="J135" i="191"/>
  <c r="G135" i="191"/>
  <c r="P134" i="191"/>
  <c r="M134" i="191"/>
  <c r="J134" i="191"/>
  <c r="G134" i="191"/>
  <c r="P133" i="191"/>
  <c r="M133" i="191"/>
  <c r="J133" i="191"/>
  <c r="G133" i="191"/>
  <c r="P132" i="191"/>
  <c r="M132" i="191"/>
  <c r="J132" i="191"/>
  <c r="G132" i="191"/>
  <c r="P131" i="191"/>
  <c r="M131" i="191"/>
  <c r="J131" i="191"/>
  <c r="G131" i="191"/>
  <c r="P130" i="191"/>
  <c r="M130" i="191"/>
  <c r="J130" i="191"/>
  <c r="G130" i="191"/>
  <c r="P129" i="191"/>
  <c r="M129" i="191"/>
  <c r="J129" i="191"/>
  <c r="G129" i="191"/>
  <c r="P128" i="191"/>
  <c r="M128" i="191"/>
  <c r="J128" i="191"/>
  <c r="G128" i="191"/>
  <c r="P127" i="191"/>
  <c r="M127" i="191"/>
  <c r="J127" i="191"/>
  <c r="G127" i="191"/>
  <c r="P126" i="191"/>
  <c r="M126" i="191"/>
  <c r="J126" i="191"/>
  <c r="G126" i="191"/>
  <c r="P125" i="191"/>
  <c r="M125" i="191"/>
  <c r="J125" i="191"/>
  <c r="G125" i="191"/>
  <c r="P124" i="191"/>
  <c r="M124" i="191"/>
  <c r="J124" i="191"/>
  <c r="G124" i="191"/>
  <c r="P123" i="191"/>
  <c r="M123" i="191"/>
  <c r="J123" i="191"/>
  <c r="G123" i="191"/>
  <c r="P122" i="191"/>
  <c r="M122" i="191"/>
  <c r="J122" i="191"/>
  <c r="G122" i="191"/>
  <c r="P121" i="191"/>
  <c r="M121" i="191"/>
  <c r="J121" i="191"/>
  <c r="G121" i="191"/>
  <c r="P120" i="191"/>
  <c r="M120" i="191"/>
  <c r="J120" i="191"/>
  <c r="G120" i="191"/>
  <c r="P119" i="191"/>
  <c r="M119" i="191"/>
  <c r="J119" i="191"/>
  <c r="G119" i="191"/>
  <c r="P118" i="191"/>
  <c r="M118" i="191"/>
  <c r="J118" i="191"/>
  <c r="G118" i="191"/>
  <c r="P117" i="191"/>
  <c r="M117" i="191"/>
  <c r="J117" i="191"/>
  <c r="G117" i="191"/>
  <c r="P116" i="191"/>
  <c r="M116" i="191"/>
  <c r="J116" i="191"/>
  <c r="G116" i="191"/>
  <c r="P115" i="191"/>
  <c r="M115" i="191"/>
  <c r="J115" i="191"/>
  <c r="G115" i="191"/>
  <c r="P114" i="191"/>
  <c r="M114" i="191"/>
  <c r="J114" i="191"/>
  <c r="G114" i="191"/>
  <c r="P113" i="191"/>
  <c r="M113" i="191"/>
  <c r="J113" i="191"/>
  <c r="G113" i="191"/>
  <c r="P112" i="191"/>
  <c r="M112" i="191"/>
  <c r="J112" i="191"/>
  <c r="G112" i="191"/>
  <c r="P111" i="191"/>
  <c r="M111" i="191"/>
  <c r="J111" i="191"/>
  <c r="G111" i="191"/>
  <c r="P110" i="191"/>
  <c r="M110" i="191"/>
  <c r="J110" i="191"/>
  <c r="G110" i="191"/>
  <c r="P109" i="191"/>
  <c r="M109" i="191"/>
  <c r="J109" i="191"/>
  <c r="G109" i="191"/>
  <c r="P108" i="191"/>
  <c r="M108" i="191"/>
  <c r="G108" i="191"/>
  <c r="P107" i="191"/>
  <c r="M107" i="191"/>
  <c r="G107" i="191"/>
  <c r="P106" i="191"/>
  <c r="M106" i="191"/>
  <c r="J106" i="191"/>
  <c r="G106" i="191"/>
  <c r="P105" i="191"/>
  <c r="M105" i="191"/>
  <c r="J105" i="191"/>
  <c r="G105" i="191"/>
  <c r="P104" i="191"/>
  <c r="M104" i="191"/>
  <c r="J104" i="191"/>
  <c r="G104" i="191"/>
  <c r="P103" i="191"/>
  <c r="M103" i="191"/>
  <c r="J103" i="191"/>
  <c r="G103" i="191"/>
  <c r="P102" i="191"/>
  <c r="M102" i="191"/>
  <c r="J102" i="191"/>
  <c r="G102" i="191"/>
  <c r="P101" i="191"/>
  <c r="M101" i="191"/>
  <c r="J101" i="191"/>
  <c r="G101" i="191"/>
  <c r="P100" i="191"/>
  <c r="M100" i="191"/>
  <c r="J100" i="191"/>
  <c r="G100" i="191"/>
  <c r="P99" i="191"/>
  <c r="M99" i="191"/>
  <c r="J99" i="191"/>
  <c r="G99" i="191"/>
  <c r="P98" i="191"/>
  <c r="M98" i="191"/>
  <c r="J98" i="191"/>
  <c r="G98" i="191"/>
  <c r="P97" i="191"/>
  <c r="M97" i="191"/>
  <c r="J97" i="191"/>
  <c r="G97" i="191"/>
  <c r="P96" i="191"/>
  <c r="M96" i="191"/>
  <c r="J96" i="191"/>
  <c r="G96" i="191"/>
  <c r="P95" i="191"/>
  <c r="M95" i="191"/>
  <c r="J95" i="191"/>
  <c r="G95" i="191"/>
  <c r="P94" i="191"/>
  <c r="M94" i="191"/>
  <c r="J94" i="191"/>
  <c r="G94" i="191"/>
  <c r="P93" i="191"/>
  <c r="M93" i="191"/>
  <c r="J93" i="191"/>
  <c r="G93" i="191"/>
  <c r="P92" i="191"/>
  <c r="M92" i="191"/>
  <c r="J92" i="191"/>
  <c r="G92" i="191"/>
  <c r="P91" i="191"/>
  <c r="M91" i="191"/>
  <c r="J91" i="191"/>
  <c r="G91" i="191"/>
  <c r="P90" i="191"/>
  <c r="M90" i="191"/>
  <c r="J90" i="191"/>
  <c r="G90" i="191"/>
  <c r="P89" i="191"/>
  <c r="M89" i="191"/>
  <c r="J89" i="191"/>
  <c r="G89" i="191"/>
  <c r="P88" i="191"/>
  <c r="M88" i="191"/>
  <c r="J88" i="191"/>
  <c r="G88" i="191"/>
  <c r="P87" i="191"/>
  <c r="M87" i="191"/>
  <c r="J87" i="191"/>
  <c r="G87" i="191"/>
  <c r="P86" i="191"/>
  <c r="M86" i="191"/>
  <c r="J86" i="191"/>
  <c r="G86" i="191"/>
  <c r="P85" i="191"/>
  <c r="M85" i="191"/>
  <c r="J85" i="191"/>
  <c r="G85" i="191"/>
  <c r="P84" i="191"/>
  <c r="M84" i="191"/>
  <c r="J84" i="191"/>
  <c r="G84" i="191"/>
  <c r="P83" i="191"/>
  <c r="M83" i="191"/>
  <c r="J83" i="191"/>
  <c r="G83" i="191"/>
  <c r="P82" i="191"/>
  <c r="M82" i="191"/>
  <c r="J82" i="191"/>
  <c r="G82" i="191"/>
  <c r="P81" i="191"/>
  <c r="M81" i="191"/>
  <c r="J81" i="191"/>
  <c r="G81" i="191"/>
  <c r="P80" i="191"/>
  <c r="M80" i="191"/>
  <c r="J80" i="191"/>
  <c r="G80" i="191"/>
  <c r="P79" i="191"/>
  <c r="M79" i="191"/>
  <c r="J79" i="191"/>
  <c r="G79" i="191"/>
  <c r="P78" i="191"/>
  <c r="M78" i="191"/>
  <c r="J78" i="191"/>
  <c r="G78" i="191"/>
  <c r="P77" i="191"/>
  <c r="M77" i="191"/>
  <c r="J77" i="191"/>
  <c r="G77" i="191"/>
  <c r="P76" i="191"/>
  <c r="M76" i="191"/>
  <c r="J76" i="191"/>
  <c r="G76" i="191"/>
  <c r="P75" i="191"/>
  <c r="M75" i="191"/>
  <c r="J75" i="191"/>
  <c r="G75" i="191"/>
  <c r="P74" i="191"/>
  <c r="M74" i="191"/>
  <c r="J74" i="191"/>
  <c r="G74" i="191"/>
  <c r="P73" i="191"/>
  <c r="M73" i="191"/>
  <c r="J73" i="191"/>
  <c r="G73" i="191"/>
  <c r="P72" i="191"/>
  <c r="M72" i="191"/>
  <c r="J72" i="191"/>
  <c r="G72" i="191"/>
  <c r="P71" i="191"/>
  <c r="M71" i="191"/>
  <c r="J71" i="191"/>
  <c r="G71" i="191"/>
  <c r="P70" i="191"/>
  <c r="M70" i="191"/>
  <c r="J70" i="191"/>
  <c r="G70" i="191"/>
  <c r="P69" i="191"/>
  <c r="M69" i="191"/>
  <c r="J69" i="191"/>
  <c r="G69" i="191"/>
  <c r="P68" i="191"/>
  <c r="M68" i="191"/>
  <c r="J68" i="191"/>
  <c r="G68" i="191"/>
  <c r="P67" i="191"/>
  <c r="M67" i="191"/>
  <c r="J67" i="191"/>
  <c r="G67" i="191"/>
  <c r="P66" i="191"/>
  <c r="M66" i="191"/>
  <c r="J66" i="191"/>
  <c r="G66" i="191"/>
  <c r="P65" i="191"/>
  <c r="M65" i="191"/>
  <c r="J65" i="191"/>
  <c r="G65" i="191"/>
  <c r="P64" i="191"/>
  <c r="M64" i="191"/>
  <c r="J64" i="191"/>
  <c r="G64" i="191"/>
  <c r="P63" i="191"/>
  <c r="M63" i="191"/>
  <c r="J63" i="191"/>
  <c r="G63" i="191"/>
  <c r="P62" i="191"/>
  <c r="M62" i="191"/>
  <c r="J62" i="191"/>
  <c r="G62" i="191"/>
  <c r="P61" i="191"/>
  <c r="M61" i="191"/>
  <c r="J61" i="191"/>
  <c r="G61" i="191"/>
  <c r="P60" i="191"/>
  <c r="M60" i="191"/>
  <c r="J60" i="191"/>
  <c r="G60" i="191"/>
  <c r="P59" i="191"/>
  <c r="M59" i="191"/>
  <c r="J59" i="191"/>
  <c r="G59" i="191"/>
  <c r="P58" i="191"/>
  <c r="M58" i="191"/>
  <c r="J58" i="191"/>
  <c r="G58" i="191"/>
  <c r="P57" i="191"/>
  <c r="M57" i="191"/>
  <c r="J57" i="191"/>
  <c r="G57" i="191"/>
  <c r="P56" i="191"/>
  <c r="M56" i="191"/>
  <c r="J56" i="191"/>
  <c r="G56" i="191"/>
  <c r="P55" i="191"/>
  <c r="M55" i="191"/>
  <c r="J55" i="191"/>
  <c r="G55" i="191"/>
  <c r="P54" i="191"/>
  <c r="M54" i="191"/>
  <c r="J54" i="191"/>
  <c r="G54" i="191"/>
  <c r="P53" i="191"/>
  <c r="M53" i="191"/>
  <c r="J53" i="191"/>
  <c r="G53" i="191"/>
  <c r="P52" i="191"/>
  <c r="M52" i="191"/>
  <c r="J52" i="191"/>
  <c r="G52" i="191"/>
  <c r="P51" i="191"/>
  <c r="M51" i="191"/>
  <c r="J51" i="191"/>
  <c r="G51" i="191"/>
  <c r="P50" i="191"/>
  <c r="M50" i="191"/>
  <c r="J50" i="191"/>
  <c r="G50" i="191"/>
  <c r="P49" i="191"/>
  <c r="M49" i="191"/>
  <c r="J49" i="191"/>
  <c r="G49" i="191"/>
  <c r="P48" i="191"/>
  <c r="M48" i="191"/>
  <c r="J48" i="191"/>
  <c r="G48" i="191"/>
  <c r="P47" i="191"/>
  <c r="M47" i="191"/>
  <c r="J47" i="191"/>
  <c r="G47" i="191"/>
  <c r="P46" i="191"/>
  <c r="M46" i="191"/>
  <c r="J46" i="191"/>
  <c r="G46" i="191"/>
  <c r="P45" i="191"/>
  <c r="M45" i="191"/>
  <c r="J45" i="191"/>
  <c r="G45" i="191"/>
  <c r="P44" i="191"/>
  <c r="M44" i="191"/>
  <c r="J44" i="191"/>
  <c r="G44" i="191"/>
  <c r="P43" i="191"/>
  <c r="M43" i="191"/>
  <c r="J43" i="191"/>
  <c r="G43" i="191"/>
  <c r="P42" i="191"/>
  <c r="M42" i="191"/>
  <c r="J42" i="191"/>
  <c r="G42" i="191"/>
  <c r="P41" i="191"/>
  <c r="M41" i="191"/>
  <c r="J41" i="191"/>
  <c r="G41" i="191"/>
  <c r="P40" i="191"/>
  <c r="M40" i="191"/>
  <c r="J40" i="191"/>
  <c r="G40" i="191"/>
  <c r="P39" i="191"/>
  <c r="M39" i="191"/>
  <c r="J39" i="191"/>
  <c r="G39" i="191"/>
  <c r="P38" i="191"/>
  <c r="M38" i="191"/>
  <c r="J38" i="191"/>
  <c r="G38" i="191"/>
  <c r="P37" i="191"/>
  <c r="M37" i="191"/>
  <c r="J37" i="191"/>
  <c r="G37" i="191"/>
  <c r="P36" i="191"/>
  <c r="M36" i="191"/>
  <c r="J36" i="191"/>
  <c r="G36" i="191"/>
  <c r="P35" i="191"/>
  <c r="M35" i="191"/>
  <c r="J35" i="191"/>
  <c r="G35" i="191"/>
  <c r="P34" i="191"/>
  <c r="M34" i="191"/>
  <c r="J34" i="191"/>
  <c r="G34" i="191"/>
  <c r="P33" i="191"/>
  <c r="M33" i="191"/>
  <c r="J33" i="191"/>
  <c r="G33" i="191"/>
  <c r="P32" i="191"/>
  <c r="M32" i="191"/>
  <c r="J32" i="191"/>
  <c r="G32" i="191"/>
  <c r="P31" i="191"/>
  <c r="M31" i="191"/>
  <c r="J31" i="191"/>
  <c r="G31" i="191"/>
  <c r="P30" i="191"/>
  <c r="M30" i="191"/>
  <c r="J30" i="191"/>
  <c r="G30" i="191"/>
  <c r="P29" i="191"/>
  <c r="M29" i="191"/>
  <c r="J29" i="191"/>
  <c r="G29" i="191"/>
  <c r="P28" i="191"/>
  <c r="M28" i="191"/>
  <c r="J28" i="191"/>
  <c r="G28" i="191"/>
  <c r="P27" i="191"/>
  <c r="M27" i="191"/>
  <c r="J27" i="191"/>
  <c r="G27" i="191"/>
  <c r="P26" i="191"/>
  <c r="M26" i="191"/>
  <c r="J26" i="191"/>
  <c r="G26" i="191"/>
  <c r="P25" i="191"/>
  <c r="M25" i="191"/>
  <c r="J25" i="191"/>
  <c r="G25" i="191"/>
  <c r="P24" i="191"/>
  <c r="M24" i="191"/>
  <c r="J24" i="191"/>
  <c r="G24" i="191"/>
  <c r="P23" i="191"/>
  <c r="M23" i="191"/>
  <c r="J23" i="191"/>
  <c r="G23" i="191"/>
  <c r="P22" i="191"/>
  <c r="M22" i="191"/>
  <c r="J22" i="191"/>
  <c r="G22" i="191"/>
  <c r="P21" i="191"/>
  <c r="M21" i="191"/>
  <c r="J21" i="191"/>
  <c r="G21" i="191"/>
  <c r="P20" i="191"/>
  <c r="M20" i="191"/>
  <c r="J20" i="191"/>
  <c r="G20" i="191"/>
  <c r="I14" i="191"/>
  <c r="H14" i="191"/>
  <c r="D13" i="191"/>
  <c r="D12" i="191"/>
  <c r="P5" i="191"/>
  <c r="P5" i="187" l="1"/>
  <c r="P5" i="186"/>
  <c r="P5" i="185"/>
  <c r="P5" i="190"/>
  <c r="P5" i="183"/>
  <c r="P5" i="182"/>
  <c r="J209" i="190" l="1"/>
  <c r="J208" i="190"/>
  <c r="J117" i="190"/>
  <c r="P228" i="190"/>
  <c r="M228" i="190"/>
  <c r="J228" i="190"/>
  <c r="G228" i="190"/>
  <c r="P227" i="190"/>
  <c r="M227" i="190"/>
  <c r="J227" i="190"/>
  <c r="G227" i="190"/>
  <c r="P226" i="190"/>
  <c r="M226" i="190"/>
  <c r="J226" i="190"/>
  <c r="G226" i="190"/>
  <c r="P225" i="190"/>
  <c r="M225" i="190"/>
  <c r="J225" i="190"/>
  <c r="G225" i="190"/>
  <c r="P224" i="190"/>
  <c r="M224" i="190"/>
  <c r="J224" i="190"/>
  <c r="G224" i="190"/>
  <c r="P223" i="190"/>
  <c r="M223" i="190"/>
  <c r="J223" i="190"/>
  <c r="G223" i="190"/>
  <c r="P222" i="190"/>
  <c r="M222" i="190"/>
  <c r="J222" i="190"/>
  <c r="G222" i="190"/>
  <c r="P221" i="190"/>
  <c r="M221" i="190"/>
  <c r="J221" i="190"/>
  <c r="G221" i="190"/>
  <c r="P220" i="190"/>
  <c r="M220" i="190"/>
  <c r="J220" i="190"/>
  <c r="G220" i="190"/>
  <c r="P219" i="190"/>
  <c r="M219" i="190"/>
  <c r="J219" i="190"/>
  <c r="G219" i="190"/>
  <c r="P218" i="190"/>
  <c r="M218" i="190"/>
  <c r="J218" i="190"/>
  <c r="G218" i="190"/>
  <c r="P217" i="190"/>
  <c r="M217" i="190"/>
  <c r="J217" i="190"/>
  <c r="G217" i="190"/>
  <c r="P216" i="190"/>
  <c r="M216" i="190"/>
  <c r="J216" i="190"/>
  <c r="G216" i="190"/>
  <c r="P215" i="190"/>
  <c r="M215" i="190"/>
  <c r="J215" i="190"/>
  <c r="G215" i="190"/>
  <c r="P214" i="190"/>
  <c r="M214" i="190"/>
  <c r="J214" i="190"/>
  <c r="G214" i="190"/>
  <c r="P213" i="190"/>
  <c r="M213" i="190"/>
  <c r="J213" i="190"/>
  <c r="G213" i="190"/>
  <c r="P212" i="190"/>
  <c r="M212" i="190"/>
  <c r="J212" i="190"/>
  <c r="G212" i="190"/>
  <c r="P211" i="190"/>
  <c r="M211" i="190"/>
  <c r="J211" i="190"/>
  <c r="G211" i="190"/>
  <c r="P210" i="190"/>
  <c r="M210" i="190"/>
  <c r="G210" i="190"/>
  <c r="P209" i="190"/>
  <c r="M209" i="190"/>
  <c r="G209" i="190"/>
  <c r="P208" i="190"/>
  <c r="M208" i="190"/>
  <c r="G208" i="190"/>
  <c r="P207" i="190"/>
  <c r="M207" i="190"/>
  <c r="J207" i="190"/>
  <c r="G207" i="190"/>
  <c r="P206" i="190"/>
  <c r="M206" i="190"/>
  <c r="J206" i="190"/>
  <c r="G206" i="190"/>
  <c r="P205" i="190"/>
  <c r="M205" i="190"/>
  <c r="J205" i="190"/>
  <c r="G205" i="190"/>
  <c r="P204" i="190"/>
  <c r="M204" i="190"/>
  <c r="J204" i="190"/>
  <c r="G204" i="190"/>
  <c r="P203" i="190"/>
  <c r="M203" i="190"/>
  <c r="J203" i="190"/>
  <c r="G203" i="190"/>
  <c r="P202" i="190"/>
  <c r="M202" i="190"/>
  <c r="J202" i="190"/>
  <c r="G202" i="190"/>
  <c r="P201" i="190"/>
  <c r="M201" i="190"/>
  <c r="J201" i="190"/>
  <c r="G201" i="190"/>
  <c r="P200" i="190"/>
  <c r="M200" i="190"/>
  <c r="J200" i="190"/>
  <c r="G200" i="190"/>
  <c r="P199" i="190"/>
  <c r="M199" i="190"/>
  <c r="J199" i="190"/>
  <c r="G199" i="190"/>
  <c r="P198" i="190"/>
  <c r="M198" i="190"/>
  <c r="J198" i="190"/>
  <c r="G198" i="190"/>
  <c r="P197" i="190"/>
  <c r="M197" i="190"/>
  <c r="J197" i="190"/>
  <c r="G197" i="190"/>
  <c r="P196" i="190"/>
  <c r="M196" i="190"/>
  <c r="J196" i="190"/>
  <c r="G196" i="190"/>
  <c r="P195" i="190"/>
  <c r="M195" i="190"/>
  <c r="J195" i="190"/>
  <c r="G195" i="190"/>
  <c r="P194" i="190"/>
  <c r="M194" i="190"/>
  <c r="J194" i="190"/>
  <c r="G194" i="190"/>
  <c r="P193" i="190"/>
  <c r="M193" i="190"/>
  <c r="J193" i="190"/>
  <c r="G193" i="190"/>
  <c r="P192" i="190"/>
  <c r="M192" i="190"/>
  <c r="J192" i="190"/>
  <c r="G192" i="190"/>
  <c r="P191" i="190"/>
  <c r="M191" i="190"/>
  <c r="J191" i="190"/>
  <c r="G191" i="190"/>
  <c r="P190" i="190"/>
  <c r="M190" i="190"/>
  <c r="J190" i="190"/>
  <c r="G190" i="190"/>
  <c r="P189" i="190"/>
  <c r="M189" i="190"/>
  <c r="J189" i="190"/>
  <c r="G189" i="190"/>
  <c r="P188" i="190"/>
  <c r="M188" i="190"/>
  <c r="J188" i="190"/>
  <c r="G188" i="190"/>
  <c r="P187" i="190"/>
  <c r="M187" i="190"/>
  <c r="J187" i="190"/>
  <c r="G187" i="190"/>
  <c r="P186" i="190"/>
  <c r="M186" i="190"/>
  <c r="J186" i="190"/>
  <c r="G186" i="190"/>
  <c r="P185" i="190"/>
  <c r="M185" i="190"/>
  <c r="J185" i="190"/>
  <c r="G185" i="190"/>
  <c r="P184" i="190"/>
  <c r="M184" i="190"/>
  <c r="J184" i="190"/>
  <c r="G184" i="190"/>
  <c r="P183" i="190"/>
  <c r="M183" i="190"/>
  <c r="J183" i="190"/>
  <c r="G183" i="190"/>
  <c r="P182" i="190"/>
  <c r="M182" i="190"/>
  <c r="J182" i="190"/>
  <c r="G182" i="190"/>
  <c r="P181" i="190"/>
  <c r="M181" i="190"/>
  <c r="J181" i="190"/>
  <c r="G181" i="190"/>
  <c r="P180" i="190"/>
  <c r="M180" i="190"/>
  <c r="J180" i="190"/>
  <c r="G180" i="190"/>
  <c r="P179" i="190"/>
  <c r="M179" i="190"/>
  <c r="J179" i="190"/>
  <c r="G179" i="190"/>
  <c r="P178" i="190"/>
  <c r="M178" i="190"/>
  <c r="J178" i="190"/>
  <c r="G178" i="190"/>
  <c r="P177" i="190"/>
  <c r="M177" i="190"/>
  <c r="J177" i="190"/>
  <c r="G177" i="190"/>
  <c r="P176" i="190"/>
  <c r="M176" i="190"/>
  <c r="J176" i="190"/>
  <c r="G176" i="190"/>
  <c r="P175" i="190"/>
  <c r="M175" i="190"/>
  <c r="J175" i="190"/>
  <c r="G175" i="190"/>
  <c r="P174" i="190"/>
  <c r="M174" i="190"/>
  <c r="J174" i="190"/>
  <c r="G174" i="190"/>
  <c r="P173" i="190"/>
  <c r="M173" i="190"/>
  <c r="J173" i="190"/>
  <c r="G173" i="190"/>
  <c r="P172" i="190"/>
  <c r="J172" i="190"/>
  <c r="G172" i="190"/>
  <c r="P171" i="190"/>
  <c r="J171" i="190"/>
  <c r="G171" i="190"/>
  <c r="P170" i="190"/>
  <c r="J170" i="190"/>
  <c r="G170" i="190"/>
  <c r="P169" i="190"/>
  <c r="J169" i="190"/>
  <c r="G169" i="190"/>
  <c r="P168" i="190"/>
  <c r="J168" i="190"/>
  <c r="G168" i="190"/>
  <c r="P167" i="190"/>
  <c r="J167" i="190"/>
  <c r="G167" i="190"/>
  <c r="P166" i="190"/>
  <c r="J166" i="190"/>
  <c r="G166" i="190"/>
  <c r="P165" i="190"/>
  <c r="M165" i="190"/>
  <c r="J165" i="190"/>
  <c r="G165" i="190"/>
  <c r="P164" i="190"/>
  <c r="M164" i="190"/>
  <c r="J164" i="190"/>
  <c r="G164" i="190"/>
  <c r="P163" i="190"/>
  <c r="M163" i="190"/>
  <c r="J163" i="190"/>
  <c r="G163" i="190"/>
  <c r="P162" i="190"/>
  <c r="M162" i="190"/>
  <c r="J162" i="190"/>
  <c r="G162" i="190"/>
  <c r="P161" i="190"/>
  <c r="M161" i="190"/>
  <c r="J161" i="190"/>
  <c r="G161" i="190"/>
  <c r="P160" i="190"/>
  <c r="M160" i="190"/>
  <c r="J160" i="190"/>
  <c r="G160" i="190"/>
  <c r="P159" i="190"/>
  <c r="M159" i="190"/>
  <c r="J159" i="190"/>
  <c r="G159" i="190"/>
  <c r="P158" i="190"/>
  <c r="M158" i="190"/>
  <c r="J158" i="190"/>
  <c r="G158" i="190"/>
  <c r="P157" i="190"/>
  <c r="M157" i="190"/>
  <c r="J157" i="190"/>
  <c r="G157" i="190"/>
  <c r="P156" i="190"/>
  <c r="M156" i="190"/>
  <c r="J156" i="190"/>
  <c r="G156" i="190"/>
  <c r="P155" i="190"/>
  <c r="M155" i="190"/>
  <c r="J155" i="190"/>
  <c r="G155" i="190"/>
  <c r="P154" i="190"/>
  <c r="M154" i="190"/>
  <c r="J154" i="190"/>
  <c r="G154" i="190"/>
  <c r="P153" i="190"/>
  <c r="M153" i="190"/>
  <c r="J153" i="190"/>
  <c r="G153" i="190"/>
  <c r="M152" i="190"/>
  <c r="J152" i="190"/>
  <c r="G152" i="190"/>
  <c r="M151" i="190"/>
  <c r="J151" i="190"/>
  <c r="G151" i="190"/>
  <c r="M150" i="190"/>
  <c r="J150" i="190"/>
  <c r="G150" i="190"/>
  <c r="M149" i="190"/>
  <c r="J149" i="190"/>
  <c r="G149" i="190"/>
  <c r="M148" i="190"/>
  <c r="J148" i="190"/>
  <c r="G148" i="190"/>
  <c r="M147" i="190"/>
  <c r="J147" i="190"/>
  <c r="G147" i="190"/>
  <c r="M146" i="190"/>
  <c r="J146" i="190"/>
  <c r="G146" i="190"/>
  <c r="P145" i="190"/>
  <c r="M145" i="190"/>
  <c r="J145" i="190"/>
  <c r="G145" i="190"/>
  <c r="P144" i="190"/>
  <c r="M144" i="190"/>
  <c r="J144" i="190"/>
  <c r="G144" i="190"/>
  <c r="P143" i="190"/>
  <c r="M143" i="190"/>
  <c r="J143" i="190"/>
  <c r="G143" i="190"/>
  <c r="P142" i="190"/>
  <c r="M142" i="190"/>
  <c r="J142" i="190"/>
  <c r="G142" i="190"/>
  <c r="P141" i="190"/>
  <c r="M141" i="190"/>
  <c r="J141" i="190"/>
  <c r="G141" i="190"/>
  <c r="P140" i="190"/>
  <c r="M140" i="190"/>
  <c r="J140" i="190"/>
  <c r="G140" i="190"/>
  <c r="P139" i="190"/>
  <c r="M139" i="190"/>
  <c r="J139" i="190"/>
  <c r="G139" i="190"/>
  <c r="P138" i="190"/>
  <c r="M138" i="190"/>
  <c r="J138" i="190"/>
  <c r="G138" i="190"/>
  <c r="P137" i="190"/>
  <c r="M137" i="190"/>
  <c r="J137" i="190"/>
  <c r="G137" i="190"/>
  <c r="P136" i="190"/>
  <c r="M136" i="190"/>
  <c r="J136" i="190"/>
  <c r="G136" i="190"/>
  <c r="P135" i="190"/>
  <c r="M135" i="190"/>
  <c r="J135" i="190"/>
  <c r="G135" i="190"/>
  <c r="P134" i="190"/>
  <c r="M134" i="190"/>
  <c r="J134" i="190"/>
  <c r="G134" i="190"/>
  <c r="P133" i="190"/>
  <c r="M133" i="190"/>
  <c r="J133" i="190"/>
  <c r="G133" i="190"/>
  <c r="P132" i="190"/>
  <c r="M132" i="190"/>
  <c r="J132" i="190"/>
  <c r="G132" i="190"/>
  <c r="P131" i="190"/>
  <c r="M131" i="190"/>
  <c r="J131" i="190"/>
  <c r="G131" i="190"/>
  <c r="P130" i="190"/>
  <c r="M130" i="190"/>
  <c r="J130" i="190"/>
  <c r="G130" i="190"/>
  <c r="P129" i="190"/>
  <c r="M129" i="190"/>
  <c r="J129" i="190"/>
  <c r="G129" i="190"/>
  <c r="P128" i="190"/>
  <c r="M128" i="190"/>
  <c r="J128" i="190"/>
  <c r="G128" i="190"/>
  <c r="P127" i="190"/>
  <c r="M127" i="190"/>
  <c r="J127" i="190"/>
  <c r="G127" i="190"/>
  <c r="P126" i="190"/>
  <c r="M126" i="190"/>
  <c r="J126" i="190"/>
  <c r="G126" i="190"/>
  <c r="P125" i="190"/>
  <c r="M125" i="190"/>
  <c r="J125" i="190"/>
  <c r="G125" i="190"/>
  <c r="P124" i="190"/>
  <c r="M124" i="190"/>
  <c r="J124" i="190"/>
  <c r="G124" i="190"/>
  <c r="P123" i="190"/>
  <c r="M123" i="190"/>
  <c r="J123" i="190"/>
  <c r="G123" i="190"/>
  <c r="P122" i="190"/>
  <c r="M122" i="190"/>
  <c r="J122" i="190"/>
  <c r="G122" i="190"/>
  <c r="P121" i="190"/>
  <c r="M121" i="190"/>
  <c r="J121" i="190"/>
  <c r="G121" i="190"/>
  <c r="P120" i="190"/>
  <c r="M120" i="190"/>
  <c r="J120" i="190"/>
  <c r="G120" i="190"/>
  <c r="P119" i="190"/>
  <c r="M119" i="190"/>
  <c r="G119" i="190"/>
  <c r="P118" i="190"/>
  <c r="M118" i="190"/>
  <c r="G118" i="190"/>
  <c r="P117" i="190"/>
  <c r="M117" i="190"/>
  <c r="G117" i="190"/>
  <c r="P116" i="190"/>
  <c r="M116" i="190"/>
  <c r="J116" i="190"/>
  <c r="G116" i="190"/>
  <c r="P115" i="190"/>
  <c r="M115" i="190"/>
  <c r="J115" i="190"/>
  <c r="G115" i="190"/>
  <c r="P114" i="190"/>
  <c r="M114" i="190"/>
  <c r="J114" i="190"/>
  <c r="G114" i="190"/>
  <c r="P113" i="190"/>
  <c r="M113" i="190"/>
  <c r="J113" i="190"/>
  <c r="G113" i="190"/>
  <c r="P112" i="190"/>
  <c r="M112" i="190"/>
  <c r="J112" i="190"/>
  <c r="G112" i="190"/>
  <c r="P111" i="190"/>
  <c r="M111" i="190"/>
  <c r="J111" i="190"/>
  <c r="G111" i="190"/>
  <c r="P110" i="190"/>
  <c r="M110" i="190"/>
  <c r="J110" i="190"/>
  <c r="G110" i="190"/>
  <c r="P109" i="190"/>
  <c r="M109" i="190"/>
  <c r="J109" i="190"/>
  <c r="G109" i="190"/>
  <c r="P108" i="190"/>
  <c r="M108" i="190"/>
  <c r="J108" i="190"/>
  <c r="G108" i="190"/>
  <c r="P107" i="190"/>
  <c r="M107" i="190"/>
  <c r="J107" i="190"/>
  <c r="G107" i="190"/>
  <c r="P106" i="190"/>
  <c r="M106" i="190"/>
  <c r="J106" i="190"/>
  <c r="G106" i="190"/>
  <c r="P105" i="190"/>
  <c r="M105" i="190"/>
  <c r="J105" i="190"/>
  <c r="G105" i="190"/>
  <c r="P104" i="190"/>
  <c r="M104" i="190"/>
  <c r="J104" i="190"/>
  <c r="G104" i="190"/>
  <c r="P103" i="190"/>
  <c r="M103" i="190"/>
  <c r="J103" i="190"/>
  <c r="G103" i="190"/>
  <c r="P102" i="190"/>
  <c r="M102" i="190"/>
  <c r="J102" i="190"/>
  <c r="G102" i="190"/>
  <c r="P101" i="190"/>
  <c r="M101" i="190"/>
  <c r="J101" i="190"/>
  <c r="G101" i="190"/>
  <c r="P100" i="190"/>
  <c r="M100" i="190"/>
  <c r="J100" i="190"/>
  <c r="G100" i="190"/>
  <c r="P99" i="190"/>
  <c r="M99" i="190"/>
  <c r="J99" i="190"/>
  <c r="G99" i="190"/>
  <c r="P98" i="190"/>
  <c r="M98" i="190"/>
  <c r="J98" i="190"/>
  <c r="G98" i="190"/>
  <c r="P97" i="190"/>
  <c r="M97" i="190"/>
  <c r="J97" i="190"/>
  <c r="G97" i="190"/>
  <c r="P96" i="190"/>
  <c r="M96" i="190"/>
  <c r="J96" i="190"/>
  <c r="G96" i="190"/>
  <c r="P95" i="190"/>
  <c r="M95" i="190"/>
  <c r="J95" i="190"/>
  <c r="G95" i="190"/>
  <c r="P94" i="190"/>
  <c r="M94" i="190"/>
  <c r="J94" i="190"/>
  <c r="G94" i="190"/>
  <c r="P93" i="190"/>
  <c r="M93" i="190"/>
  <c r="J93" i="190"/>
  <c r="G93" i="190"/>
  <c r="P92" i="190"/>
  <c r="M92" i="190"/>
  <c r="J92" i="190"/>
  <c r="G92" i="190"/>
  <c r="P91" i="190"/>
  <c r="M91" i="190"/>
  <c r="J91" i="190"/>
  <c r="G91" i="190"/>
  <c r="P90" i="190"/>
  <c r="M90" i="190"/>
  <c r="J90" i="190"/>
  <c r="G90" i="190"/>
  <c r="P89" i="190"/>
  <c r="M89" i="190"/>
  <c r="J89" i="190"/>
  <c r="G89" i="190"/>
  <c r="P88" i="190"/>
  <c r="M88" i="190"/>
  <c r="J88" i="190"/>
  <c r="G88" i="190"/>
  <c r="P87" i="190"/>
  <c r="M87" i="190"/>
  <c r="J87" i="190"/>
  <c r="G87" i="190"/>
  <c r="P86" i="190"/>
  <c r="M86" i="190"/>
  <c r="J86" i="190"/>
  <c r="G86" i="190"/>
  <c r="P85" i="190"/>
  <c r="M85" i="190"/>
  <c r="J85" i="190"/>
  <c r="G85" i="190"/>
  <c r="P84" i="190"/>
  <c r="M84" i="190"/>
  <c r="J84" i="190"/>
  <c r="G84" i="190"/>
  <c r="P83" i="190"/>
  <c r="M83" i="190"/>
  <c r="J83" i="190"/>
  <c r="G83" i="190"/>
  <c r="P82" i="190"/>
  <c r="M82" i="190"/>
  <c r="J82" i="190"/>
  <c r="G82" i="190"/>
  <c r="P81" i="190"/>
  <c r="M81" i="190"/>
  <c r="J81" i="190"/>
  <c r="G81" i="190"/>
  <c r="P80" i="190"/>
  <c r="M80" i="190"/>
  <c r="J80" i="190"/>
  <c r="G80" i="190"/>
  <c r="P79" i="190"/>
  <c r="M79" i="190"/>
  <c r="J79" i="190"/>
  <c r="G79" i="190"/>
  <c r="P78" i="190"/>
  <c r="M78" i="190"/>
  <c r="J78" i="190"/>
  <c r="G78" i="190"/>
  <c r="P77" i="190"/>
  <c r="M77" i="190"/>
  <c r="J77" i="190"/>
  <c r="G77" i="190"/>
  <c r="P76" i="190"/>
  <c r="M76" i="190"/>
  <c r="J76" i="190"/>
  <c r="G76" i="190"/>
  <c r="P75" i="190"/>
  <c r="M75" i="190"/>
  <c r="J75" i="190"/>
  <c r="G75" i="190"/>
  <c r="P74" i="190"/>
  <c r="M74" i="190"/>
  <c r="J74" i="190"/>
  <c r="G74" i="190"/>
  <c r="P73" i="190"/>
  <c r="M73" i="190"/>
  <c r="J73" i="190"/>
  <c r="G73" i="190"/>
  <c r="P72" i="190"/>
  <c r="M72" i="190"/>
  <c r="J72" i="190"/>
  <c r="G72" i="190"/>
  <c r="P71" i="190"/>
  <c r="M71" i="190"/>
  <c r="J71" i="190"/>
  <c r="G71" i="190"/>
  <c r="P70" i="190"/>
  <c r="M70" i="190"/>
  <c r="J70" i="190"/>
  <c r="G70" i="190"/>
  <c r="P69" i="190"/>
  <c r="M69" i="190"/>
  <c r="J69" i="190"/>
  <c r="G69" i="190"/>
  <c r="P68" i="190"/>
  <c r="M68" i="190"/>
  <c r="J68" i="190"/>
  <c r="G68" i="190"/>
  <c r="P67" i="190"/>
  <c r="M67" i="190"/>
  <c r="J67" i="190"/>
  <c r="G67" i="190"/>
  <c r="P66" i="190"/>
  <c r="M66" i="190"/>
  <c r="J66" i="190"/>
  <c r="G66" i="190"/>
  <c r="P65" i="190"/>
  <c r="M65" i="190"/>
  <c r="J65" i="190"/>
  <c r="G65" i="190"/>
  <c r="P64" i="190"/>
  <c r="M64" i="190"/>
  <c r="J64" i="190"/>
  <c r="G64" i="190"/>
  <c r="P63" i="190"/>
  <c r="M63" i="190"/>
  <c r="J63" i="190"/>
  <c r="G63" i="190"/>
  <c r="P62" i="190"/>
  <c r="M62" i="190"/>
  <c r="J62" i="190"/>
  <c r="G62" i="190"/>
  <c r="P61" i="190"/>
  <c r="M61" i="190"/>
  <c r="J61" i="190"/>
  <c r="G61" i="190"/>
  <c r="P60" i="190"/>
  <c r="M60" i="190"/>
  <c r="J60" i="190"/>
  <c r="G60" i="190"/>
  <c r="P59" i="190"/>
  <c r="M59" i="190"/>
  <c r="J59" i="190"/>
  <c r="G59" i="190"/>
  <c r="P58" i="190"/>
  <c r="M58" i="190"/>
  <c r="J58" i="190"/>
  <c r="G58" i="190"/>
  <c r="P57" i="190"/>
  <c r="M57" i="190"/>
  <c r="J57" i="190"/>
  <c r="G57" i="190"/>
  <c r="P56" i="190"/>
  <c r="M56" i="190"/>
  <c r="J56" i="190"/>
  <c r="G56" i="190"/>
  <c r="P55" i="190"/>
  <c r="M55" i="190"/>
  <c r="J55" i="190"/>
  <c r="G55" i="190"/>
  <c r="P54" i="190"/>
  <c r="M54" i="190"/>
  <c r="J54" i="190"/>
  <c r="G54" i="190"/>
  <c r="P53" i="190"/>
  <c r="M53" i="190"/>
  <c r="J53" i="190"/>
  <c r="G53" i="190"/>
  <c r="P52" i="190"/>
  <c r="M52" i="190"/>
  <c r="J52" i="190"/>
  <c r="G52" i="190"/>
  <c r="P51" i="190"/>
  <c r="M51" i="190"/>
  <c r="J51" i="190"/>
  <c r="G51" i="190"/>
  <c r="P50" i="190"/>
  <c r="M50" i="190"/>
  <c r="J50" i="190"/>
  <c r="G50" i="190"/>
  <c r="P49" i="190"/>
  <c r="M49" i="190"/>
  <c r="J49" i="190"/>
  <c r="G49" i="190"/>
  <c r="P48" i="190"/>
  <c r="M48" i="190"/>
  <c r="J48" i="190"/>
  <c r="G48" i="190"/>
  <c r="P47" i="190"/>
  <c r="M47" i="190"/>
  <c r="J47" i="190"/>
  <c r="G47" i="190"/>
  <c r="P46" i="190"/>
  <c r="M46" i="190"/>
  <c r="J46" i="190"/>
  <c r="G46" i="190"/>
  <c r="P45" i="190"/>
  <c r="M45" i="190"/>
  <c r="J45" i="190"/>
  <c r="G45" i="190"/>
  <c r="P44" i="190"/>
  <c r="M44" i="190"/>
  <c r="J44" i="190"/>
  <c r="G44" i="190"/>
  <c r="P43" i="190"/>
  <c r="M43" i="190"/>
  <c r="J43" i="190"/>
  <c r="G43" i="190"/>
  <c r="P42" i="190"/>
  <c r="M42" i="190"/>
  <c r="J42" i="190"/>
  <c r="G42" i="190"/>
  <c r="P41" i="190"/>
  <c r="M41" i="190"/>
  <c r="J41" i="190"/>
  <c r="G41" i="190"/>
  <c r="P40" i="190"/>
  <c r="M40" i="190"/>
  <c r="J40" i="190"/>
  <c r="G40" i="190"/>
  <c r="P39" i="190"/>
  <c r="M39" i="190"/>
  <c r="J39" i="190"/>
  <c r="G39" i="190"/>
  <c r="P38" i="190"/>
  <c r="M38" i="190"/>
  <c r="J38" i="190"/>
  <c r="G38" i="190"/>
  <c r="P37" i="190"/>
  <c r="M37" i="190"/>
  <c r="J37" i="190"/>
  <c r="G37" i="190"/>
  <c r="P36" i="190"/>
  <c r="M36" i="190"/>
  <c r="J36" i="190"/>
  <c r="G36" i="190"/>
  <c r="P35" i="190"/>
  <c r="M35" i="190"/>
  <c r="J35" i="190"/>
  <c r="G35" i="190"/>
  <c r="P34" i="190"/>
  <c r="M34" i="190"/>
  <c r="J34" i="190"/>
  <c r="G34" i="190"/>
  <c r="P33" i="190"/>
  <c r="M33" i="190"/>
  <c r="J33" i="190"/>
  <c r="G33" i="190"/>
  <c r="P32" i="190"/>
  <c r="M32" i="190"/>
  <c r="J32" i="190"/>
  <c r="G32" i="190"/>
  <c r="P31" i="190"/>
  <c r="M31" i="190"/>
  <c r="J31" i="190"/>
  <c r="G31" i="190"/>
  <c r="P30" i="190"/>
  <c r="M30" i="190"/>
  <c r="J30" i="190"/>
  <c r="G30" i="190"/>
  <c r="P29" i="190"/>
  <c r="M29" i="190"/>
  <c r="J29" i="190"/>
  <c r="G29" i="190"/>
  <c r="P28" i="190"/>
  <c r="M28" i="190"/>
  <c r="J28" i="190"/>
  <c r="G28" i="190"/>
  <c r="P27" i="190"/>
  <c r="M27" i="190"/>
  <c r="J27" i="190"/>
  <c r="G27" i="190"/>
  <c r="P26" i="190"/>
  <c r="M26" i="190"/>
  <c r="J26" i="190"/>
  <c r="G26" i="190"/>
  <c r="P25" i="190"/>
  <c r="M25" i="190"/>
  <c r="J25" i="190"/>
  <c r="G25" i="190"/>
  <c r="P24" i="190"/>
  <c r="M24" i="190"/>
  <c r="J24" i="190"/>
  <c r="G24" i="190"/>
  <c r="P23" i="190"/>
  <c r="M23" i="190"/>
  <c r="J23" i="190"/>
  <c r="G23" i="190"/>
  <c r="P22" i="190"/>
  <c r="M22" i="190"/>
  <c r="J22" i="190"/>
  <c r="G22" i="190"/>
  <c r="P21" i="190"/>
  <c r="M21" i="190"/>
  <c r="J21" i="190"/>
  <c r="G21" i="190"/>
  <c r="P20" i="190"/>
  <c r="M20" i="190"/>
  <c r="J20" i="190"/>
  <c r="G20" i="190"/>
  <c r="I14" i="190"/>
  <c r="H14" i="190"/>
  <c r="D13" i="190"/>
  <c r="D12" i="190"/>
  <c r="P179" i="187" l="1"/>
  <c r="P178" i="187"/>
  <c r="P177" i="187"/>
  <c r="M157" i="187"/>
  <c r="M156" i="187"/>
  <c r="M155" i="187"/>
  <c r="M216" i="187"/>
  <c r="P181" i="186"/>
  <c r="P180" i="186"/>
  <c r="M160" i="186"/>
  <c r="M159" i="186"/>
  <c r="M217" i="186"/>
  <c r="P181" i="185"/>
  <c r="P180" i="185"/>
  <c r="P179" i="185"/>
  <c r="P178" i="185"/>
  <c r="M160" i="185"/>
  <c r="M159" i="185"/>
  <c r="M217" i="185"/>
  <c r="P179" i="183"/>
  <c r="P178" i="183"/>
  <c r="P177" i="183"/>
  <c r="P176" i="183"/>
  <c r="P175" i="183"/>
  <c r="P174" i="183"/>
  <c r="M221" i="183"/>
  <c r="M164" i="183"/>
  <c r="M163" i="183"/>
  <c r="J197" i="183"/>
  <c r="P172" i="182"/>
  <c r="P171" i="182"/>
  <c r="P170" i="182"/>
  <c r="P169" i="182"/>
  <c r="P168" i="182"/>
  <c r="P167" i="182"/>
  <c r="P166" i="182"/>
  <c r="P165" i="182"/>
  <c r="P164" i="182"/>
  <c r="P163" i="182"/>
  <c r="M220" i="182"/>
  <c r="M163" i="182"/>
  <c r="M162" i="182"/>
  <c r="M161" i="182"/>
  <c r="M160" i="182"/>
  <c r="M159" i="182"/>
  <c r="J106" i="182"/>
  <c r="D171" i="182"/>
  <c r="D170" i="182"/>
  <c r="D93" i="182"/>
  <c r="D92" i="182"/>
  <c r="D91" i="182"/>
  <c r="D90" i="182"/>
  <c r="P228" i="187" l="1"/>
  <c r="M228" i="187"/>
  <c r="J228" i="187"/>
  <c r="G228" i="187"/>
  <c r="P227" i="187"/>
  <c r="M227" i="187"/>
  <c r="J227" i="187"/>
  <c r="G227" i="187"/>
  <c r="P226" i="187"/>
  <c r="M226" i="187"/>
  <c r="J226" i="187"/>
  <c r="G226" i="187"/>
  <c r="P225" i="187"/>
  <c r="M225" i="187"/>
  <c r="J225" i="187"/>
  <c r="G225" i="187"/>
  <c r="P224" i="187"/>
  <c r="M224" i="187"/>
  <c r="J224" i="187"/>
  <c r="G224" i="187"/>
  <c r="P223" i="187"/>
  <c r="M223" i="187"/>
  <c r="J223" i="187"/>
  <c r="G223" i="187"/>
  <c r="P222" i="187"/>
  <c r="M222" i="187"/>
  <c r="J222" i="187"/>
  <c r="G222" i="187"/>
  <c r="P221" i="187"/>
  <c r="M221" i="187"/>
  <c r="J221" i="187"/>
  <c r="G221" i="187"/>
  <c r="P220" i="187"/>
  <c r="M220" i="187"/>
  <c r="J220" i="187"/>
  <c r="G220" i="187"/>
  <c r="P219" i="187"/>
  <c r="M219" i="187"/>
  <c r="J219" i="187"/>
  <c r="G219" i="187"/>
  <c r="P218" i="187"/>
  <c r="M218" i="187"/>
  <c r="J218" i="187"/>
  <c r="G218" i="187"/>
  <c r="P217" i="187"/>
  <c r="M217" i="187"/>
  <c r="J217" i="187"/>
  <c r="G217" i="187"/>
  <c r="P216" i="187"/>
  <c r="J216" i="187"/>
  <c r="G216" i="187"/>
  <c r="P215" i="187"/>
  <c r="M215" i="187"/>
  <c r="J215" i="187"/>
  <c r="G215" i="187"/>
  <c r="P214" i="187"/>
  <c r="M214" i="187"/>
  <c r="J214" i="187"/>
  <c r="G214" i="187"/>
  <c r="P213" i="187"/>
  <c r="M213" i="187"/>
  <c r="J213" i="187"/>
  <c r="G213" i="187"/>
  <c r="P212" i="187"/>
  <c r="M212" i="187"/>
  <c r="J212" i="187"/>
  <c r="G212" i="187"/>
  <c r="P211" i="187"/>
  <c r="M211" i="187"/>
  <c r="J211" i="187"/>
  <c r="G211" i="187"/>
  <c r="P210" i="187"/>
  <c r="M210" i="187"/>
  <c r="J210" i="187"/>
  <c r="G210" i="187"/>
  <c r="P209" i="187"/>
  <c r="M209" i="187"/>
  <c r="J209" i="187"/>
  <c r="G209" i="187"/>
  <c r="P208" i="187"/>
  <c r="M208" i="187"/>
  <c r="J208" i="187"/>
  <c r="G208" i="187"/>
  <c r="P207" i="187"/>
  <c r="M207" i="187"/>
  <c r="J207" i="187"/>
  <c r="G207" i="187"/>
  <c r="P206" i="187"/>
  <c r="M206" i="187"/>
  <c r="J206" i="187"/>
  <c r="G206" i="187"/>
  <c r="P205" i="187"/>
  <c r="M205" i="187"/>
  <c r="J205" i="187"/>
  <c r="G205" i="187"/>
  <c r="P204" i="187"/>
  <c r="M204" i="187"/>
  <c r="J204" i="187"/>
  <c r="G204" i="187"/>
  <c r="P203" i="187"/>
  <c r="M203" i="187"/>
  <c r="J203" i="187"/>
  <c r="G203" i="187"/>
  <c r="P202" i="187"/>
  <c r="M202" i="187"/>
  <c r="J202" i="187"/>
  <c r="G202" i="187"/>
  <c r="P201" i="187"/>
  <c r="M201" i="187"/>
  <c r="J201" i="187"/>
  <c r="G201" i="187"/>
  <c r="P200" i="187"/>
  <c r="M200" i="187"/>
  <c r="J200" i="187"/>
  <c r="G200" i="187"/>
  <c r="P199" i="187"/>
  <c r="M199" i="187"/>
  <c r="J199" i="187"/>
  <c r="G199" i="187"/>
  <c r="P198" i="187"/>
  <c r="M198" i="187"/>
  <c r="J198" i="187"/>
  <c r="G198" i="187"/>
  <c r="P197" i="187"/>
  <c r="M197" i="187"/>
  <c r="J197" i="187"/>
  <c r="G197" i="187"/>
  <c r="P196" i="187"/>
  <c r="M196" i="187"/>
  <c r="J196" i="187"/>
  <c r="G196" i="187"/>
  <c r="P195" i="187"/>
  <c r="M195" i="187"/>
  <c r="J195" i="187"/>
  <c r="G195" i="187"/>
  <c r="P194" i="187"/>
  <c r="M194" i="187"/>
  <c r="J194" i="187"/>
  <c r="G194" i="187"/>
  <c r="P193" i="187"/>
  <c r="M193" i="187"/>
  <c r="J193" i="187"/>
  <c r="G193" i="187"/>
  <c r="P192" i="187"/>
  <c r="M192" i="187"/>
  <c r="G192" i="187"/>
  <c r="P191" i="187"/>
  <c r="M191" i="187"/>
  <c r="J191" i="187"/>
  <c r="G191" i="187"/>
  <c r="P190" i="187"/>
  <c r="M190" i="187"/>
  <c r="J190" i="187"/>
  <c r="G190" i="187"/>
  <c r="P189" i="187"/>
  <c r="M189" i="187"/>
  <c r="J189" i="187"/>
  <c r="G189" i="187"/>
  <c r="P188" i="187"/>
  <c r="M188" i="187"/>
  <c r="J188" i="187"/>
  <c r="G188" i="187"/>
  <c r="P187" i="187"/>
  <c r="M187" i="187"/>
  <c r="J187" i="187"/>
  <c r="G187" i="187"/>
  <c r="P186" i="187"/>
  <c r="M186" i="187"/>
  <c r="J186" i="187"/>
  <c r="G186" i="187"/>
  <c r="P185" i="187"/>
  <c r="M185" i="187"/>
  <c r="J185" i="187"/>
  <c r="G185" i="187"/>
  <c r="P184" i="187"/>
  <c r="M184" i="187"/>
  <c r="J184" i="187"/>
  <c r="G184" i="187"/>
  <c r="P183" i="187"/>
  <c r="M183" i="187"/>
  <c r="J183" i="187"/>
  <c r="G183" i="187"/>
  <c r="P182" i="187"/>
  <c r="M182" i="187"/>
  <c r="J182" i="187"/>
  <c r="G182" i="187"/>
  <c r="P181" i="187"/>
  <c r="M181" i="187"/>
  <c r="J181" i="187"/>
  <c r="G181" i="187"/>
  <c r="P180" i="187"/>
  <c r="M180" i="187"/>
  <c r="J180" i="187"/>
  <c r="G180" i="187"/>
  <c r="M179" i="187"/>
  <c r="J179" i="187"/>
  <c r="G179" i="187"/>
  <c r="M178" i="187"/>
  <c r="J178" i="187"/>
  <c r="G178" i="187"/>
  <c r="M177" i="187"/>
  <c r="J177" i="187"/>
  <c r="G177" i="187"/>
  <c r="M176" i="187"/>
  <c r="J176" i="187"/>
  <c r="G176" i="187"/>
  <c r="M175" i="187"/>
  <c r="J175" i="187"/>
  <c r="G175" i="187"/>
  <c r="M174" i="187"/>
  <c r="J174" i="187"/>
  <c r="G174" i="187"/>
  <c r="M173" i="187"/>
  <c r="J173" i="187"/>
  <c r="G173" i="187"/>
  <c r="P172" i="187"/>
  <c r="M172" i="187"/>
  <c r="J172" i="187"/>
  <c r="G172" i="187"/>
  <c r="P171" i="187"/>
  <c r="M171" i="187"/>
  <c r="J171" i="187"/>
  <c r="G171" i="187"/>
  <c r="P170" i="187"/>
  <c r="M170" i="187"/>
  <c r="J170" i="187"/>
  <c r="G170" i="187"/>
  <c r="P169" i="187"/>
  <c r="M169" i="187"/>
  <c r="J169" i="187"/>
  <c r="G169" i="187"/>
  <c r="P168" i="187"/>
  <c r="M168" i="187"/>
  <c r="J168" i="187"/>
  <c r="G168" i="187"/>
  <c r="P167" i="187"/>
  <c r="M167" i="187"/>
  <c r="J167" i="187"/>
  <c r="G167" i="187"/>
  <c r="P166" i="187"/>
  <c r="M166" i="187"/>
  <c r="J166" i="187"/>
  <c r="G166" i="187"/>
  <c r="P165" i="187"/>
  <c r="M165" i="187"/>
  <c r="J165" i="187"/>
  <c r="G165" i="187"/>
  <c r="P164" i="187"/>
  <c r="M164" i="187"/>
  <c r="J164" i="187"/>
  <c r="G164" i="187"/>
  <c r="P163" i="187"/>
  <c r="M163" i="187"/>
  <c r="J163" i="187"/>
  <c r="G163" i="187"/>
  <c r="P162" i="187"/>
  <c r="M162" i="187"/>
  <c r="J162" i="187"/>
  <c r="G162" i="187"/>
  <c r="P161" i="187"/>
  <c r="M161" i="187"/>
  <c r="J161" i="187"/>
  <c r="G161" i="187"/>
  <c r="P160" i="187"/>
  <c r="M160" i="187"/>
  <c r="J160" i="187"/>
  <c r="G160" i="187"/>
  <c r="P159" i="187"/>
  <c r="M159" i="187"/>
  <c r="J159" i="187"/>
  <c r="G159" i="187"/>
  <c r="P158" i="187"/>
  <c r="M158" i="187"/>
  <c r="J158" i="187"/>
  <c r="G158" i="187"/>
  <c r="P157" i="187"/>
  <c r="J157" i="187"/>
  <c r="G157" i="187"/>
  <c r="P156" i="187"/>
  <c r="J156" i="187"/>
  <c r="G156" i="187"/>
  <c r="P155" i="187"/>
  <c r="J155" i="187"/>
  <c r="G155" i="187"/>
  <c r="P154" i="187"/>
  <c r="M154" i="187"/>
  <c r="J154" i="187"/>
  <c r="G154" i="187"/>
  <c r="P153" i="187"/>
  <c r="M153" i="187"/>
  <c r="J153" i="187"/>
  <c r="G153" i="187"/>
  <c r="P152" i="187"/>
  <c r="M152" i="187"/>
  <c r="J152" i="187"/>
  <c r="G152" i="187"/>
  <c r="P151" i="187"/>
  <c r="M151" i="187"/>
  <c r="J151" i="187"/>
  <c r="G151" i="187"/>
  <c r="P150" i="187"/>
  <c r="M150" i="187"/>
  <c r="J150" i="187"/>
  <c r="G150" i="187"/>
  <c r="P149" i="187"/>
  <c r="M149" i="187"/>
  <c r="J149" i="187"/>
  <c r="G149" i="187"/>
  <c r="P148" i="187"/>
  <c r="M148" i="187"/>
  <c r="J148" i="187"/>
  <c r="G148" i="187"/>
  <c r="P147" i="187"/>
  <c r="M147" i="187"/>
  <c r="J147" i="187"/>
  <c r="G147" i="187"/>
  <c r="P146" i="187"/>
  <c r="M146" i="187"/>
  <c r="J146" i="187"/>
  <c r="G146" i="187"/>
  <c r="P145" i="187"/>
  <c r="M145" i="187"/>
  <c r="J145" i="187"/>
  <c r="G145" i="187"/>
  <c r="P144" i="187"/>
  <c r="M144" i="187"/>
  <c r="J144" i="187"/>
  <c r="G144" i="187"/>
  <c r="P143" i="187"/>
  <c r="M143" i="187"/>
  <c r="J143" i="187"/>
  <c r="G143" i="187"/>
  <c r="P142" i="187"/>
  <c r="M142" i="187"/>
  <c r="J142" i="187"/>
  <c r="G142" i="187"/>
  <c r="P141" i="187"/>
  <c r="M141" i="187"/>
  <c r="J141" i="187"/>
  <c r="G141" i="187"/>
  <c r="P140" i="187"/>
  <c r="M140" i="187"/>
  <c r="J140" i="187"/>
  <c r="G140" i="187"/>
  <c r="P139" i="187"/>
  <c r="M139" i="187"/>
  <c r="J139" i="187"/>
  <c r="G139" i="187"/>
  <c r="P138" i="187"/>
  <c r="M138" i="187"/>
  <c r="J138" i="187"/>
  <c r="G138" i="187"/>
  <c r="P137" i="187"/>
  <c r="M137" i="187"/>
  <c r="J137" i="187"/>
  <c r="G137" i="187"/>
  <c r="P136" i="187"/>
  <c r="M136" i="187"/>
  <c r="J136" i="187"/>
  <c r="G136" i="187"/>
  <c r="P135" i="187"/>
  <c r="M135" i="187"/>
  <c r="J135" i="187"/>
  <c r="G135" i="187"/>
  <c r="P134" i="187"/>
  <c r="M134" i="187"/>
  <c r="J134" i="187"/>
  <c r="G134" i="187"/>
  <c r="P133" i="187"/>
  <c r="M133" i="187"/>
  <c r="J133" i="187"/>
  <c r="G133" i="187"/>
  <c r="P132" i="187"/>
  <c r="M132" i="187"/>
  <c r="J132" i="187"/>
  <c r="G132" i="187"/>
  <c r="P131" i="187"/>
  <c r="M131" i="187"/>
  <c r="J131" i="187"/>
  <c r="G131" i="187"/>
  <c r="P130" i="187"/>
  <c r="M130" i="187"/>
  <c r="J130" i="187"/>
  <c r="G130" i="187"/>
  <c r="P129" i="187"/>
  <c r="M129" i="187"/>
  <c r="J129" i="187"/>
  <c r="G129" i="187"/>
  <c r="P128" i="187"/>
  <c r="M128" i="187"/>
  <c r="J128" i="187"/>
  <c r="G128" i="187"/>
  <c r="P127" i="187"/>
  <c r="M127" i="187"/>
  <c r="J127" i="187"/>
  <c r="G127" i="187"/>
  <c r="P126" i="187"/>
  <c r="M126" i="187"/>
  <c r="J126" i="187"/>
  <c r="G126" i="187"/>
  <c r="P125" i="187"/>
  <c r="M125" i="187"/>
  <c r="J125" i="187"/>
  <c r="G125" i="187"/>
  <c r="P124" i="187"/>
  <c r="M124" i="187"/>
  <c r="J124" i="187"/>
  <c r="G124" i="187"/>
  <c r="P123" i="187"/>
  <c r="M123" i="187"/>
  <c r="J123" i="187"/>
  <c r="G123" i="187"/>
  <c r="P122" i="187"/>
  <c r="M122" i="187"/>
  <c r="J122" i="187"/>
  <c r="G122" i="187"/>
  <c r="P121" i="187"/>
  <c r="M121" i="187"/>
  <c r="J121" i="187"/>
  <c r="G121" i="187"/>
  <c r="P120" i="187"/>
  <c r="M120" i="187"/>
  <c r="J120" i="187"/>
  <c r="G120" i="187"/>
  <c r="P119" i="187"/>
  <c r="M119" i="187"/>
  <c r="J119" i="187"/>
  <c r="G119" i="187"/>
  <c r="P118" i="187"/>
  <c r="M118" i="187"/>
  <c r="J118" i="187"/>
  <c r="G118" i="187"/>
  <c r="P117" i="187"/>
  <c r="M117" i="187"/>
  <c r="J117" i="187"/>
  <c r="G117" i="187"/>
  <c r="P116" i="187"/>
  <c r="M116" i="187"/>
  <c r="J116" i="187"/>
  <c r="G116" i="187"/>
  <c r="P115" i="187"/>
  <c r="M115" i="187"/>
  <c r="J115" i="187"/>
  <c r="G115" i="187"/>
  <c r="P114" i="187"/>
  <c r="M114" i="187"/>
  <c r="J114" i="187"/>
  <c r="G114" i="187"/>
  <c r="P113" i="187"/>
  <c r="M113" i="187"/>
  <c r="J113" i="187"/>
  <c r="G113" i="187"/>
  <c r="P112" i="187"/>
  <c r="M112" i="187"/>
  <c r="J112" i="187"/>
  <c r="G112" i="187"/>
  <c r="P111" i="187"/>
  <c r="M111" i="187"/>
  <c r="J111" i="187"/>
  <c r="G111" i="187"/>
  <c r="P110" i="187"/>
  <c r="M110" i="187"/>
  <c r="J110" i="187"/>
  <c r="G110" i="187"/>
  <c r="P109" i="187"/>
  <c r="M109" i="187"/>
  <c r="J109" i="187"/>
  <c r="G109" i="187"/>
  <c r="P108" i="187"/>
  <c r="M108" i="187"/>
  <c r="J108" i="187"/>
  <c r="G108" i="187"/>
  <c r="P107" i="187"/>
  <c r="M107" i="187"/>
  <c r="J107" i="187"/>
  <c r="G107" i="187"/>
  <c r="P106" i="187"/>
  <c r="M106" i="187"/>
  <c r="J106" i="187"/>
  <c r="G106" i="187"/>
  <c r="P105" i="187"/>
  <c r="M105" i="187"/>
  <c r="J105" i="187"/>
  <c r="G105" i="187"/>
  <c r="P104" i="187"/>
  <c r="M104" i="187"/>
  <c r="J104" i="187"/>
  <c r="G104" i="187"/>
  <c r="P103" i="187"/>
  <c r="M103" i="187"/>
  <c r="J103" i="187"/>
  <c r="G103" i="187"/>
  <c r="P102" i="187"/>
  <c r="M102" i="187"/>
  <c r="J102" i="187"/>
  <c r="G102" i="187"/>
  <c r="P101" i="187"/>
  <c r="M101" i="187"/>
  <c r="J101" i="187"/>
  <c r="G101" i="187"/>
  <c r="P100" i="187"/>
  <c r="M100" i="187"/>
  <c r="J100" i="187"/>
  <c r="G100" i="187"/>
  <c r="P99" i="187"/>
  <c r="M99" i="187"/>
  <c r="J99" i="187"/>
  <c r="G99" i="187"/>
  <c r="P98" i="187"/>
  <c r="M98" i="187"/>
  <c r="J98" i="187"/>
  <c r="G98" i="187"/>
  <c r="P97" i="187"/>
  <c r="M97" i="187"/>
  <c r="J97" i="187"/>
  <c r="G97" i="187"/>
  <c r="P96" i="187"/>
  <c r="M96" i="187"/>
  <c r="J96" i="187"/>
  <c r="G96" i="187"/>
  <c r="P95" i="187"/>
  <c r="M95" i="187"/>
  <c r="J95" i="187"/>
  <c r="G95" i="187"/>
  <c r="P94" i="187"/>
  <c r="M94" i="187"/>
  <c r="J94" i="187"/>
  <c r="G94" i="187"/>
  <c r="P93" i="187"/>
  <c r="M93" i="187"/>
  <c r="J93" i="187"/>
  <c r="G93" i="187"/>
  <c r="P92" i="187"/>
  <c r="M92" i="187"/>
  <c r="J92" i="187"/>
  <c r="G92" i="187"/>
  <c r="P91" i="187"/>
  <c r="M91" i="187"/>
  <c r="J91" i="187"/>
  <c r="G91" i="187"/>
  <c r="P90" i="187"/>
  <c r="M90" i="187"/>
  <c r="J90" i="187"/>
  <c r="G90" i="187"/>
  <c r="P89" i="187"/>
  <c r="M89" i="187"/>
  <c r="J89" i="187"/>
  <c r="G89" i="187"/>
  <c r="P88" i="187"/>
  <c r="M88" i="187"/>
  <c r="J88" i="187"/>
  <c r="G88" i="187"/>
  <c r="P87" i="187"/>
  <c r="M87" i="187"/>
  <c r="J87" i="187"/>
  <c r="G87" i="187"/>
  <c r="P86" i="187"/>
  <c r="M86" i="187"/>
  <c r="J86" i="187"/>
  <c r="G86" i="187"/>
  <c r="P85" i="187"/>
  <c r="M85" i="187"/>
  <c r="J85" i="187"/>
  <c r="G85" i="187"/>
  <c r="P84" i="187"/>
  <c r="M84" i="187"/>
  <c r="J84" i="187"/>
  <c r="G84" i="187"/>
  <c r="P83" i="187"/>
  <c r="M83" i="187"/>
  <c r="J83" i="187"/>
  <c r="G83" i="187"/>
  <c r="P82" i="187"/>
  <c r="M82" i="187"/>
  <c r="J82" i="187"/>
  <c r="G82" i="187"/>
  <c r="P81" i="187"/>
  <c r="M81" i="187"/>
  <c r="J81" i="187"/>
  <c r="G81" i="187"/>
  <c r="P80" i="187"/>
  <c r="M80" i="187"/>
  <c r="J80" i="187"/>
  <c r="G80" i="187"/>
  <c r="P79" i="187"/>
  <c r="M79" i="187"/>
  <c r="J79" i="187"/>
  <c r="G79" i="187"/>
  <c r="P78" i="187"/>
  <c r="M78" i="187"/>
  <c r="J78" i="187"/>
  <c r="G78" i="187"/>
  <c r="P77" i="187"/>
  <c r="M77" i="187"/>
  <c r="J77" i="187"/>
  <c r="G77" i="187"/>
  <c r="P76" i="187"/>
  <c r="M76" i="187"/>
  <c r="J76" i="187"/>
  <c r="G76" i="187"/>
  <c r="P75" i="187"/>
  <c r="M75" i="187"/>
  <c r="J75" i="187"/>
  <c r="G75" i="187"/>
  <c r="P74" i="187"/>
  <c r="M74" i="187"/>
  <c r="J74" i="187"/>
  <c r="G74" i="187"/>
  <c r="P73" i="187"/>
  <c r="M73" i="187"/>
  <c r="J73" i="187"/>
  <c r="G73" i="187"/>
  <c r="P72" i="187"/>
  <c r="M72" i="187"/>
  <c r="J72" i="187"/>
  <c r="G72" i="187"/>
  <c r="P71" i="187"/>
  <c r="M71" i="187"/>
  <c r="J71" i="187"/>
  <c r="G71" i="187"/>
  <c r="P70" i="187"/>
  <c r="M70" i="187"/>
  <c r="J70" i="187"/>
  <c r="G70" i="187"/>
  <c r="P69" i="187"/>
  <c r="M69" i="187"/>
  <c r="J69" i="187"/>
  <c r="G69" i="187"/>
  <c r="P68" i="187"/>
  <c r="M68" i="187"/>
  <c r="J68" i="187"/>
  <c r="G68" i="187"/>
  <c r="P67" i="187"/>
  <c r="M67" i="187"/>
  <c r="J67" i="187"/>
  <c r="G67" i="187"/>
  <c r="P66" i="187"/>
  <c r="M66" i="187"/>
  <c r="J66" i="187"/>
  <c r="G66" i="187"/>
  <c r="P65" i="187"/>
  <c r="M65" i="187"/>
  <c r="J65" i="187"/>
  <c r="G65" i="187"/>
  <c r="P64" i="187"/>
  <c r="M64" i="187"/>
  <c r="J64" i="187"/>
  <c r="G64" i="187"/>
  <c r="P63" i="187"/>
  <c r="M63" i="187"/>
  <c r="J63" i="187"/>
  <c r="G63" i="187"/>
  <c r="P62" i="187"/>
  <c r="M62" i="187"/>
  <c r="J62" i="187"/>
  <c r="G62" i="187"/>
  <c r="P61" i="187"/>
  <c r="M61" i="187"/>
  <c r="J61" i="187"/>
  <c r="G61" i="187"/>
  <c r="P60" i="187"/>
  <c r="M60" i="187"/>
  <c r="J60" i="187"/>
  <c r="G60" i="187"/>
  <c r="P59" i="187"/>
  <c r="M59" i="187"/>
  <c r="J59" i="187"/>
  <c r="G59" i="187"/>
  <c r="P58" i="187"/>
  <c r="M58" i="187"/>
  <c r="J58" i="187"/>
  <c r="G58" i="187"/>
  <c r="P57" i="187"/>
  <c r="M57" i="187"/>
  <c r="J57" i="187"/>
  <c r="G57" i="187"/>
  <c r="P56" i="187"/>
  <c r="M56" i="187"/>
  <c r="J56" i="187"/>
  <c r="G56" i="187"/>
  <c r="P55" i="187"/>
  <c r="M55" i="187"/>
  <c r="J55" i="187"/>
  <c r="G55" i="187"/>
  <c r="P54" i="187"/>
  <c r="M54" i="187"/>
  <c r="J54" i="187"/>
  <c r="G54" i="187"/>
  <c r="P53" i="187"/>
  <c r="M53" i="187"/>
  <c r="J53" i="187"/>
  <c r="G53" i="187"/>
  <c r="P52" i="187"/>
  <c r="M52" i="187"/>
  <c r="J52" i="187"/>
  <c r="G52" i="187"/>
  <c r="P51" i="187"/>
  <c r="M51" i="187"/>
  <c r="J51" i="187"/>
  <c r="G51" i="187"/>
  <c r="P50" i="187"/>
  <c r="M50" i="187"/>
  <c r="J50" i="187"/>
  <c r="G50" i="187"/>
  <c r="P49" i="187"/>
  <c r="M49" i="187"/>
  <c r="J49" i="187"/>
  <c r="G49" i="187"/>
  <c r="P48" i="187"/>
  <c r="M48" i="187"/>
  <c r="J48" i="187"/>
  <c r="G48" i="187"/>
  <c r="P47" i="187"/>
  <c r="M47" i="187"/>
  <c r="J47" i="187"/>
  <c r="G47" i="187"/>
  <c r="P46" i="187"/>
  <c r="M46" i="187"/>
  <c r="J46" i="187"/>
  <c r="G46" i="187"/>
  <c r="P45" i="187"/>
  <c r="M45" i="187"/>
  <c r="J45" i="187"/>
  <c r="G45" i="187"/>
  <c r="P44" i="187"/>
  <c r="M44" i="187"/>
  <c r="J44" i="187"/>
  <c r="G44" i="187"/>
  <c r="P43" i="187"/>
  <c r="M43" i="187"/>
  <c r="J43" i="187"/>
  <c r="G43" i="187"/>
  <c r="P42" i="187"/>
  <c r="M42" i="187"/>
  <c r="J42" i="187"/>
  <c r="G42" i="187"/>
  <c r="P41" i="187"/>
  <c r="M41" i="187"/>
  <c r="J41" i="187"/>
  <c r="G41" i="187"/>
  <c r="P40" i="187"/>
  <c r="M40" i="187"/>
  <c r="J40" i="187"/>
  <c r="G40" i="187"/>
  <c r="P39" i="187"/>
  <c r="M39" i="187"/>
  <c r="J39" i="187"/>
  <c r="G39" i="187"/>
  <c r="P38" i="187"/>
  <c r="M38" i="187"/>
  <c r="J38" i="187"/>
  <c r="G38" i="187"/>
  <c r="P37" i="187"/>
  <c r="M37" i="187"/>
  <c r="J37" i="187"/>
  <c r="G37" i="187"/>
  <c r="P36" i="187"/>
  <c r="M36" i="187"/>
  <c r="J36" i="187"/>
  <c r="G36" i="187"/>
  <c r="P35" i="187"/>
  <c r="M35" i="187"/>
  <c r="J35" i="187"/>
  <c r="G35" i="187"/>
  <c r="P34" i="187"/>
  <c r="M34" i="187"/>
  <c r="J34" i="187"/>
  <c r="G34" i="187"/>
  <c r="P33" i="187"/>
  <c r="M33" i="187"/>
  <c r="J33" i="187"/>
  <c r="G33" i="187"/>
  <c r="P32" i="187"/>
  <c r="M32" i="187"/>
  <c r="J32" i="187"/>
  <c r="G32" i="187"/>
  <c r="P31" i="187"/>
  <c r="M31" i="187"/>
  <c r="J31" i="187"/>
  <c r="G31" i="187"/>
  <c r="P30" i="187"/>
  <c r="M30" i="187"/>
  <c r="J30" i="187"/>
  <c r="G30" i="187"/>
  <c r="P29" i="187"/>
  <c r="M29" i="187"/>
  <c r="J29" i="187"/>
  <c r="G29" i="187"/>
  <c r="P28" i="187"/>
  <c r="M28" i="187"/>
  <c r="J28" i="187"/>
  <c r="G28" i="187"/>
  <c r="P27" i="187"/>
  <c r="M27" i="187"/>
  <c r="J27" i="187"/>
  <c r="G27" i="187"/>
  <c r="P26" i="187"/>
  <c r="M26" i="187"/>
  <c r="J26" i="187"/>
  <c r="G26" i="187"/>
  <c r="P25" i="187"/>
  <c r="M25" i="187"/>
  <c r="J25" i="187"/>
  <c r="G25" i="187"/>
  <c r="P24" i="187"/>
  <c r="M24" i="187"/>
  <c r="J24" i="187"/>
  <c r="G24" i="187"/>
  <c r="P23" i="187"/>
  <c r="M23" i="187"/>
  <c r="J23" i="187"/>
  <c r="G23" i="187"/>
  <c r="P22" i="187"/>
  <c r="M22" i="187"/>
  <c r="J22" i="187"/>
  <c r="G22" i="187"/>
  <c r="P21" i="187"/>
  <c r="M21" i="187"/>
  <c r="J21" i="187"/>
  <c r="G21" i="187"/>
  <c r="P20" i="187"/>
  <c r="M20" i="187"/>
  <c r="J20" i="187"/>
  <c r="G20" i="187"/>
  <c r="I14" i="187"/>
  <c r="H14" i="187"/>
  <c r="D13" i="187"/>
  <c r="D12" i="187"/>
  <c r="P228" i="186"/>
  <c r="M228" i="186"/>
  <c r="J228" i="186"/>
  <c r="G228" i="186"/>
  <c r="P227" i="186"/>
  <c r="M227" i="186"/>
  <c r="J227" i="186"/>
  <c r="G227" i="186"/>
  <c r="P226" i="186"/>
  <c r="M226" i="186"/>
  <c r="J226" i="186"/>
  <c r="G226" i="186"/>
  <c r="P225" i="186"/>
  <c r="M225" i="186"/>
  <c r="J225" i="186"/>
  <c r="G225" i="186"/>
  <c r="P224" i="186"/>
  <c r="M224" i="186"/>
  <c r="J224" i="186"/>
  <c r="G224" i="186"/>
  <c r="P223" i="186"/>
  <c r="M223" i="186"/>
  <c r="J223" i="186"/>
  <c r="G223" i="186"/>
  <c r="P222" i="186"/>
  <c r="M222" i="186"/>
  <c r="J222" i="186"/>
  <c r="G222" i="186"/>
  <c r="P221" i="186"/>
  <c r="M221" i="186"/>
  <c r="J221" i="186"/>
  <c r="G221" i="186"/>
  <c r="P220" i="186"/>
  <c r="M220" i="186"/>
  <c r="J220" i="186"/>
  <c r="G220" i="186"/>
  <c r="P219" i="186"/>
  <c r="M219" i="186"/>
  <c r="J219" i="186"/>
  <c r="G219" i="186"/>
  <c r="P218" i="186"/>
  <c r="J218" i="186"/>
  <c r="G218" i="186"/>
  <c r="P217" i="186"/>
  <c r="J217" i="186"/>
  <c r="G217" i="186"/>
  <c r="P216" i="186"/>
  <c r="M216" i="186"/>
  <c r="J216" i="186"/>
  <c r="G216" i="186"/>
  <c r="P215" i="186"/>
  <c r="M215" i="186"/>
  <c r="J215" i="186"/>
  <c r="G215" i="186"/>
  <c r="P214" i="186"/>
  <c r="M214" i="186"/>
  <c r="J214" i="186"/>
  <c r="G214" i="186"/>
  <c r="P213" i="186"/>
  <c r="M213" i="186"/>
  <c r="J213" i="186"/>
  <c r="G213" i="186"/>
  <c r="P212" i="186"/>
  <c r="M212" i="186"/>
  <c r="J212" i="186"/>
  <c r="G212" i="186"/>
  <c r="P211" i="186"/>
  <c r="M211" i="186"/>
  <c r="J211" i="186"/>
  <c r="G211" i="186"/>
  <c r="P210" i="186"/>
  <c r="M210" i="186"/>
  <c r="J210" i="186"/>
  <c r="G210" i="186"/>
  <c r="P209" i="186"/>
  <c r="M209" i="186"/>
  <c r="J209" i="186"/>
  <c r="G209" i="186"/>
  <c r="P208" i="186"/>
  <c r="M208" i="186"/>
  <c r="J208" i="186"/>
  <c r="G208" i="186"/>
  <c r="P207" i="186"/>
  <c r="M207" i="186"/>
  <c r="J207" i="186"/>
  <c r="G207" i="186"/>
  <c r="P206" i="186"/>
  <c r="M206" i="186"/>
  <c r="J206" i="186"/>
  <c r="G206" i="186"/>
  <c r="P205" i="186"/>
  <c r="M205" i="186"/>
  <c r="J205" i="186"/>
  <c r="G205" i="186"/>
  <c r="P204" i="186"/>
  <c r="M204" i="186"/>
  <c r="J204" i="186"/>
  <c r="G204" i="186"/>
  <c r="P203" i="186"/>
  <c r="M203" i="186"/>
  <c r="J203" i="186"/>
  <c r="G203" i="186"/>
  <c r="P202" i="186"/>
  <c r="M202" i="186"/>
  <c r="J202" i="186"/>
  <c r="G202" i="186"/>
  <c r="P201" i="186"/>
  <c r="M201" i="186"/>
  <c r="J201" i="186"/>
  <c r="G201" i="186"/>
  <c r="P200" i="186"/>
  <c r="M200" i="186"/>
  <c r="J200" i="186"/>
  <c r="G200" i="186"/>
  <c r="P199" i="186"/>
  <c r="M199" i="186"/>
  <c r="J199" i="186"/>
  <c r="G199" i="186"/>
  <c r="P198" i="186"/>
  <c r="M198" i="186"/>
  <c r="J198" i="186"/>
  <c r="G198" i="186"/>
  <c r="P197" i="186"/>
  <c r="M197" i="186"/>
  <c r="J197" i="186"/>
  <c r="G197" i="186"/>
  <c r="P196" i="186"/>
  <c r="M196" i="186"/>
  <c r="J196" i="186"/>
  <c r="G196" i="186"/>
  <c r="P195" i="186"/>
  <c r="M195" i="186"/>
  <c r="J195" i="186"/>
  <c r="G195" i="186"/>
  <c r="P194" i="186"/>
  <c r="M194" i="186"/>
  <c r="G194" i="186"/>
  <c r="P193" i="186"/>
  <c r="M193" i="186"/>
  <c r="J193" i="186"/>
  <c r="G193" i="186"/>
  <c r="P192" i="186"/>
  <c r="M192" i="186"/>
  <c r="J192" i="186"/>
  <c r="G192" i="186"/>
  <c r="P191" i="186"/>
  <c r="M191" i="186"/>
  <c r="J191" i="186"/>
  <c r="G191" i="186"/>
  <c r="P190" i="186"/>
  <c r="M190" i="186"/>
  <c r="J190" i="186"/>
  <c r="G190" i="186"/>
  <c r="P189" i="186"/>
  <c r="M189" i="186"/>
  <c r="J189" i="186"/>
  <c r="G189" i="186"/>
  <c r="P188" i="186"/>
  <c r="M188" i="186"/>
  <c r="J188" i="186"/>
  <c r="G188" i="186"/>
  <c r="P187" i="186"/>
  <c r="M187" i="186"/>
  <c r="J187" i="186"/>
  <c r="G187" i="186"/>
  <c r="P186" i="186"/>
  <c r="M186" i="186"/>
  <c r="J186" i="186"/>
  <c r="G186" i="186"/>
  <c r="P185" i="186"/>
  <c r="M185" i="186"/>
  <c r="J185" i="186"/>
  <c r="G185" i="186"/>
  <c r="P184" i="186"/>
  <c r="M184" i="186"/>
  <c r="J184" i="186"/>
  <c r="G184" i="186"/>
  <c r="P183" i="186"/>
  <c r="M183" i="186"/>
  <c r="J183" i="186"/>
  <c r="G183" i="186"/>
  <c r="P182" i="186"/>
  <c r="M182" i="186"/>
  <c r="J182" i="186"/>
  <c r="G182" i="186"/>
  <c r="M181" i="186"/>
  <c r="J181" i="186"/>
  <c r="G181" i="186"/>
  <c r="M180" i="186"/>
  <c r="J180" i="186"/>
  <c r="G180" i="186"/>
  <c r="M179" i="186"/>
  <c r="J179" i="186"/>
  <c r="G179" i="186"/>
  <c r="M178" i="186"/>
  <c r="J178" i="186"/>
  <c r="G178" i="186"/>
  <c r="M177" i="186"/>
  <c r="J177" i="186"/>
  <c r="G177" i="186"/>
  <c r="M176" i="186"/>
  <c r="J176" i="186"/>
  <c r="G176" i="186"/>
  <c r="P175" i="186"/>
  <c r="M175" i="186"/>
  <c r="J175" i="186"/>
  <c r="G175" i="186"/>
  <c r="P174" i="186"/>
  <c r="M174" i="186"/>
  <c r="J174" i="186"/>
  <c r="G174" i="186"/>
  <c r="P173" i="186"/>
  <c r="M173" i="186"/>
  <c r="J173" i="186"/>
  <c r="G173" i="186"/>
  <c r="P172" i="186"/>
  <c r="M172" i="186"/>
  <c r="J172" i="186"/>
  <c r="G172" i="186"/>
  <c r="P171" i="186"/>
  <c r="M171" i="186"/>
  <c r="J171" i="186"/>
  <c r="G171" i="186"/>
  <c r="P170" i="186"/>
  <c r="M170" i="186"/>
  <c r="J170" i="186"/>
  <c r="G170" i="186"/>
  <c r="P169" i="186"/>
  <c r="M169" i="186"/>
  <c r="J169" i="186"/>
  <c r="G169" i="186"/>
  <c r="P168" i="186"/>
  <c r="M168" i="186"/>
  <c r="J168" i="186"/>
  <c r="G168" i="186"/>
  <c r="P167" i="186"/>
  <c r="M167" i="186"/>
  <c r="J167" i="186"/>
  <c r="G167" i="186"/>
  <c r="P166" i="186"/>
  <c r="M166" i="186"/>
  <c r="J166" i="186"/>
  <c r="G166" i="186"/>
  <c r="P165" i="186"/>
  <c r="M165" i="186"/>
  <c r="J165" i="186"/>
  <c r="G165" i="186"/>
  <c r="P164" i="186"/>
  <c r="M164" i="186"/>
  <c r="J164" i="186"/>
  <c r="G164" i="186"/>
  <c r="P163" i="186"/>
  <c r="M163" i="186"/>
  <c r="J163" i="186"/>
  <c r="G163" i="186"/>
  <c r="P162" i="186"/>
  <c r="M162" i="186"/>
  <c r="J162" i="186"/>
  <c r="G162" i="186"/>
  <c r="P161" i="186"/>
  <c r="M161" i="186"/>
  <c r="J161" i="186"/>
  <c r="G161" i="186"/>
  <c r="P160" i="186"/>
  <c r="J160" i="186"/>
  <c r="G160" i="186"/>
  <c r="P159" i="186"/>
  <c r="J159" i="186"/>
  <c r="G159" i="186"/>
  <c r="P158" i="186"/>
  <c r="J158" i="186"/>
  <c r="G158" i="186"/>
  <c r="P157" i="186"/>
  <c r="M157" i="186"/>
  <c r="J157" i="186"/>
  <c r="G157" i="186"/>
  <c r="P156" i="186"/>
  <c r="M156" i="186"/>
  <c r="J156" i="186"/>
  <c r="G156" i="186"/>
  <c r="P155" i="186"/>
  <c r="M155" i="186"/>
  <c r="J155" i="186"/>
  <c r="G155" i="186"/>
  <c r="P154" i="186"/>
  <c r="M154" i="186"/>
  <c r="J154" i="186"/>
  <c r="G154" i="186"/>
  <c r="P153" i="186"/>
  <c r="M153" i="186"/>
  <c r="J153" i="186"/>
  <c r="G153" i="186"/>
  <c r="P152" i="186"/>
  <c r="M152" i="186"/>
  <c r="J152" i="186"/>
  <c r="G152" i="186"/>
  <c r="P151" i="186"/>
  <c r="M151" i="186"/>
  <c r="J151" i="186"/>
  <c r="G151" i="186"/>
  <c r="P150" i="186"/>
  <c r="M150" i="186"/>
  <c r="J150" i="186"/>
  <c r="G150" i="186"/>
  <c r="P149" i="186"/>
  <c r="M149" i="186"/>
  <c r="J149" i="186"/>
  <c r="G149" i="186"/>
  <c r="P148" i="186"/>
  <c r="M148" i="186"/>
  <c r="J148" i="186"/>
  <c r="G148" i="186"/>
  <c r="P147" i="186"/>
  <c r="M147" i="186"/>
  <c r="J147" i="186"/>
  <c r="G147" i="186"/>
  <c r="P146" i="186"/>
  <c r="M146" i="186"/>
  <c r="J146" i="186"/>
  <c r="G146" i="186"/>
  <c r="P145" i="186"/>
  <c r="M145" i="186"/>
  <c r="J145" i="186"/>
  <c r="G145" i="186"/>
  <c r="P144" i="186"/>
  <c r="M144" i="186"/>
  <c r="J144" i="186"/>
  <c r="G144" i="186"/>
  <c r="P143" i="186"/>
  <c r="M143" i="186"/>
  <c r="J143" i="186"/>
  <c r="G143" i="186"/>
  <c r="P142" i="186"/>
  <c r="M142" i="186"/>
  <c r="J142" i="186"/>
  <c r="G142" i="186"/>
  <c r="P141" i="186"/>
  <c r="M141" i="186"/>
  <c r="J141" i="186"/>
  <c r="G141" i="186"/>
  <c r="P140" i="186"/>
  <c r="M140" i="186"/>
  <c r="J140" i="186"/>
  <c r="G140" i="186"/>
  <c r="P139" i="186"/>
  <c r="M139" i="186"/>
  <c r="J139" i="186"/>
  <c r="G139" i="186"/>
  <c r="P138" i="186"/>
  <c r="M138" i="186"/>
  <c r="J138" i="186"/>
  <c r="G138" i="186"/>
  <c r="P137" i="186"/>
  <c r="M137" i="186"/>
  <c r="J137" i="186"/>
  <c r="G137" i="186"/>
  <c r="P136" i="186"/>
  <c r="M136" i="186"/>
  <c r="J136" i="186"/>
  <c r="G136" i="186"/>
  <c r="P135" i="186"/>
  <c r="M135" i="186"/>
  <c r="J135" i="186"/>
  <c r="G135" i="186"/>
  <c r="P134" i="186"/>
  <c r="M134" i="186"/>
  <c r="J134" i="186"/>
  <c r="G134" i="186"/>
  <c r="P133" i="186"/>
  <c r="M133" i="186"/>
  <c r="J133" i="186"/>
  <c r="G133" i="186"/>
  <c r="P132" i="186"/>
  <c r="M132" i="186"/>
  <c r="J132" i="186"/>
  <c r="G132" i="186"/>
  <c r="P131" i="186"/>
  <c r="M131" i="186"/>
  <c r="J131" i="186"/>
  <c r="G131" i="186"/>
  <c r="P130" i="186"/>
  <c r="M130" i="186"/>
  <c r="J130" i="186"/>
  <c r="G130" i="186"/>
  <c r="P129" i="186"/>
  <c r="M129" i="186"/>
  <c r="J129" i="186"/>
  <c r="G129" i="186"/>
  <c r="P128" i="186"/>
  <c r="M128" i="186"/>
  <c r="J128" i="186"/>
  <c r="G128" i="186"/>
  <c r="P127" i="186"/>
  <c r="M127" i="186"/>
  <c r="J127" i="186"/>
  <c r="G127" i="186"/>
  <c r="P126" i="186"/>
  <c r="M126" i="186"/>
  <c r="J126" i="186"/>
  <c r="G126" i="186"/>
  <c r="P125" i="186"/>
  <c r="M125" i="186"/>
  <c r="J125" i="186"/>
  <c r="G125" i="186"/>
  <c r="P124" i="186"/>
  <c r="M124" i="186"/>
  <c r="J124" i="186"/>
  <c r="G124" i="186"/>
  <c r="P123" i="186"/>
  <c r="M123" i="186"/>
  <c r="J123" i="186"/>
  <c r="G123" i="186"/>
  <c r="P122" i="186"/>
  <c r="M122" i="186"/>
  <c r="J122" i="186"/>
  <c r="G122" i="186"/>
  <c r="P121" i="186"/>
  <c r="M121" i="186"/>
  <c r="J121" i="186"/>
  <c r="G121" i="186"/>
  <c r="P120" i="186"/>
  <c r="M120" i="186"/>
  <c r="J120" i="186"/>
  <c r="G120" i="186"/>
  <c r="P119" i="186"/>
  <c r="M119" i="186"/>
  <c r="J119" i="186"/>
  <c r="G119" i="186"/>
  <c r="P118" i="186"/>
  <c r="M118" i="186"/>
  <c r="J118" i="186"/>
  <c r="G118" i="186"/>
  <c r="P117" i="186"/>
  <c r="M117" i="186"/>
  <c r="J117" i="186"/>
  <c r="G117" i="186"/>
  <c r="P116" i="186"/>
  <c r="M116" i="186"/>
  <c r="J116" i="186"/>
  <c r="G116" i="186"/>
  <c r="P115" i="186"/>
  <c r="M115" i="186"/>
  <c r="J115" i="186"/>
  <c r="G115" i="186"/>
  <c r="P114" i="186"/>
  <c r="M114" i="186"/>
  <c r="J114" i="186"/>
  <c r="G114" i="186"/>
  <c r="P113" i="186"/>
  <c r="M113" i="186"/>
  <c r="J113" i="186"/>
  <c r="G113" i="186"/>
  <c r="P112" i="186"/>
  <c r="M112" i="186"/>
  <c r="J112" i="186"/>
  <c r="G112" i="186"/>
  <c r="P111" i="186"/>
  <c r="M111" i="186"/>
  <c r="J111" i="186"/>
  <c r="G111" i="186"/>
  <c r="P110" i="186"/>
  <c r="M110" i="186"/>
  <c r="J110" i="186"/>
  <c r="G110" i="186"/>
  <c r="P109" i="186"/>
  <c r="M109" i="186"/>
  <c r="J109" i="186"/>
  <c r="G109" i="186"/>
  <c r="P108" i="186"/>
  <c r="M108" i="186"/>
  <c r="J108" i="186"/>
  <c r="G108" i="186"/>
  <c r="P107" i="186"/>
  <c r="M107" i="186"/>
  <c r="J107" i="186"/>
  <c r="G107" i="186"/>
  <c r="P106" i="186"/>
  <c r="M106" i="186"/>
  <c r="J106" i="186"/>
  <c r="G106" i="186"/>
  <c r="P105" i="186"/>
  <c r="M105" i="186"/>
  <c r="J105" i="186"/>
  <c r="G105" i="186"/>
  <c r="P104" i="186"/>
  <c r="M104" i="186"/>
  <c r="J104" i="186"/>
  <c r="G104" i="186"/>
  <c r="P103" i="186"/>
  <c r="M103" i="186"/>
  <c r="J103" i="186"/>
  <c r="G103" i="186"/>
  <c r="P102" i="186"/>
  <c r="M102" i="186"/>
  <c r="J102" i="186"/>
  <c r="G102" i="186"/>
  <c r="P101" i="186"/>
  <c r="M101" i="186"/>
  <c r="J101" i="186"/>
  <c r="G101" i="186"/>
  <c r="P100" i="186"/>
  <c r="M100" i="186"/>
  <c r="J100" i="186"/>
  <c r="G100" i="186"/>
  <c r="P99" i="186"/>
  <c r="M99" i="186"/>
  <c r="J99" i="186"/>
  <c r="G99" i="186"/>
  <c r="P98" i="186"/>
  <c r="M98" i="186"/>
  <c r="J98" i="186"/>
  <c r="G98" i="186"/>
  <c r="P97" i="186"/>
  <c r="M97" i="186"/>
  <c r="J97" i="186"/>
  <c r="G97" i="186"/>
  <c r="P96" i="186"/>
  <c r="M96" i="186"/>
  <c r="J96" i="186"/>
  <c r="G96" i="186"/>
  <c r="P95" i="186"/>
  <c r="M95" i="186"/>
  <c r="J95" i="186"/>
  <c r="G95" i="186"/>
  <c r="P94" i="186"/>
  <c r="M94" i="186"/>
  <c r="J94" i="186"/>
  <c r="G94" i="186"/>
  <c r="P93" i="186"/>
  <c r="M93" i="186"/>
  <c r="J93" i="186"/>
  <c r="G93" i="186"/>
  <c r="P92" i="186"/>
  <c r="M92" i="186"/>
  <c r="J92" i="186"/>
  <c r="G92" i="186"/>
  <c r="P91" i="186"/>
  <c r="M91" i="186"/>
  <c r="J91" i="186"/>
  <c r="G91" i="186"/>
  <c r="P90" i="186"/>
  <c r="M90" i="186"/>
  <c r="J90" i="186"/>
  <c r="G90" i="186"/>
  <c r="P89" i="186"/>
  <c r="M89" i="186"/>
  <c r="J89" i="186"/>
  <c r="G89" i="186"/>
  <c r="P88" i="186"/>
  <c r="M88" i="186"/>
  <c r="J88" i="186"/>
  <c r="G88" i="186"/>
  <c r="P87" i="186"/>
  <c r="M87" i="186"/>
  <c r="J87" i="186"/>
  <c r="G87" i="186"/>
  <c r="P86" i="186"/>
  <c r="M86" i="186"/>
  <c r="J86" i="186"/>
  <c r="G86" i="186"/>
  <c r="P85" i="186"/>
  <c r="M85" i="186"/>
  <c r="J85" i="186"/>
  <c r="G85" i="186"/>
  <c r="P84" i="186"/>
  <c r="M84" i="186"/>
  <c r="J84" i="186"/>
  <c r="G84" i="186"/>
  <c r="P83" i="186"/>
  <c r="M83" i="186"/>
  <c r="J83" i="186"/>
  <c r="G83" i="186"/>
  <c r="P82" i="186"/>
  <c r="M82" i="186"/>
  <c r="J82" i="186"/>
  <c r="G82" i="186"/>
  <c r="P81" i="186"/>
  <c r="M81" i="186"/>
  <c r="J81" i="186"/>
  <c r="G81" i="186"/>
  <c r="P80" i="186"/>
  <c r="M80" i="186"/>
  <c r="J80" i="186"/>
  <c r="G80" i="186"/>
  <c r="P79" i="186"/>
  <c r="M79" i="186"/>
  <c r="J79" i="186"/>
  <c r="G79" i="186"/>
  <c r="P78" i="186"/>
  <c r="M78" i="186"/>
  <c r="J78" i="186"/>
  <c r="G78" i="186"/>
  <c r="P77" i="186"/>
  <c r="M77" i="186"/>
  <c r="J77" i="186"/>
  <c r="G77" i="186"/>
  <c r="P76" i="186"/>
  <c r="M76" i="186"/>
  <c r="J76" i="186"/>
  <c r="G76" i="186"/>
  <c r="P75" i="186"/>
  <c r="M75" i="186"/>
  <c r="J75" i="186"/>
  <c r="G75" i="186"/>
  <c r="P74" i="186"/>
  <c r="M74" i="186"/>
  <c r="J74" i="186"/>
  <c r="G74" i="186"/>
  <c r="P73" i="186"/>
  <c r="M73" i="186"/>
  <c r="J73" i="186"/>
  <c r="G73" i="186"/>
  <c r="P72" i="186"/>
  <c r="M72" i="186"/>
  <c r="J72" i="186"/>
  <c r="G72" i="186"/>
  <c r="P71" i="186"/>
  <c r="M71" i="186"/>
  <c r="J71" i="186"/>
  <c r="G71" i="186"/>
  <c r="P70" i="186"/>
  <c r="M70" i="186"/>
  <c r="J70" i="186"/>
  <c r="G70" i="186"/>
  <c r="P69" i="186"/>
  <c r="M69" i="186"/>
  <c r="J69" i="186"/>
  <c r="G69" i="186"/>
  <c r="P68" i="186"/>
  <c r="M68" i="186"/>
  <c r="J68" i="186"/>
  <c r="G68" i="186"/>
  <c r="P67" i="186"/>
  <c r="M67" i="186"/>
  <c r="J67" i="186"/>
  <c r="G67" i="186"/>
  <c r="P66" i="186"/>
  <c r="M66" i="186"/>
  <c r="J66" i="186"/>
  <c r="G66" i="186"/>
  <c r="P65" i="186"/>
  <c r="M65" i="186"/>
  <c r="J65" i="186"/>
  <c r="G65" i="186"/>
  <c r="P64" i="186"/>
  <c r="M64" i="186"/>
  <c r="J64" i="186"/>
  <c r="G64" i="186"/>
  <c r="P63" i="186"/>
  <c r="M63" i="186"/>
  <c r="J63" i="186"/>
  <c r="G63" i="186"/>
  <c r="P62" i="186"/>
  <c r="M62" i="186"/>
  <c r="J62" i="186"/>
  <c r="G62" i="186"/>
  <c r="P61" i="186"/>
  <c r="M61" i="186"/>
  <c r="J61" i="186"/>
  <c r="G61" i="186"/>
  <c r="P60" i="186"/>
  <c r="M60" i="186"/>
  <c r="J60" i="186"/>
  <c r="G60" i="186"/>
  <c r="P59" i="186"/>
  <c r="M59" i="186"/>
  <c r="J59" i="186"/>
  <c r="G59" i="186"/>
  <c r="P58" i="186"/>
  <c r="M58" i="186"/>
  <c r="J58" i="186"/>
  <c r="G58" i="186"/>
  <c r="P57" i="186"/>
  <c r="M57" i="186"/>
  <c r="J57" i="186"/>
  <c r="G57" i="186"/>
  <c r="P56" i="186"/>
  <c r="M56" i="186"/>
  <c r="J56" i="186"/>
  <c r="G56" i="186"/>
  <c r="P55" i="186"/>
  <c r="M55" i="186"/>
  <c r="J55" i="186"/>
  <c r="G55" i="186"/>
  <c r="P54" i="186"/>
  <c r="M54" i="186"/>
  <c r="J54" i="186"/>
  <c r="G54" i="186"/>
  <c r="P53" i="186"/>
  <c r="M53" i="186"/>
  <c r="J53" i="186"/>
  <c r="G53" i="186"/>
  <c r="P52" i="186"/>
  <c r="M52" i="186"/>
  <c r="J52" i="186"/>
  <c r="G52" i="186"/>
  <c r="P51" i="186"/>
  <c r="M51" i="186"/>
  <c r="J51" i="186"/>
  <c r="G51" i="186"/>
  <c r="P50" i="186"/>
  <c r="M50" i="186"/>
  <c r="J50" i="186"/>
  <c r="G50" i="186"/>
  <c r="P49" i="186"/>
  <c r="M49" i="186"/>
  <c r="J49" i="186"/>
  <c r="G49" i="186"/>
  <c r="P48" i="186"/>
  <c r="M48" i="186"/>
  <c r="J48" i="186"/>
  <c r="G48" i="186"/>
  <c r="P47" i="186"/>
  <c r="M47" i="186"/>
  <c r="J47" i="186"/>
  <c r="G47" i="186"/>
  <c r="P46" i="186"/>
  <c r="M46" i="186"/>
  <c r="J46" i="186"/>
  <c r="G46" i="186"/>
  <c r="P45" i="186"/>
  <c r="M45" i="186"/>
  <c r="J45" i="186"/>
  <c r="G45" i="186"/>
  <c r="P44" i="186"/>
  <c r="M44" i="186"/>
  <c r="J44" i="186"/>
  <c r="G44" i="186"/>
  <c r="P43" i="186"/>
  <c r="M43" i="186"/>
  <c r="J43" i="186"/>
  <c r="G43" i="186"/>
  <c r="P42" i="186"/>
  <c r="M42" i="186"/>
  <c r="J42" i="186"/>
  <c r="G42" i="186"/>
  <c r="P41" i="186"/>
  <c r="M41" i="186"/>
  <c r="J41" i="186"/>
  <c r="G41" i="186"/>
  <c r="P40" i="186"/>
  <c r="M40" i="186"/>
  <c r="J40" i="186"/>
  <c r="G40" i="186"/>
  <c r="P39" i="186"/>
  <c r="M39" i="186"/>
  <c r="J39" i="186"/>
  <c r="G39" i="186"/>
  <c r="P38" i="186"/>
  <c r="M38" i="186"/>
  <c r="J38" i="186"/>
  <c r="G38" i="186"/>
  <c r="P37" i="186"/>
  <c r="M37" i="186"/>
  <c r="J37" i="186"/>
  <c r="G37" i="186"/>
  <c r="P36" i="186"/>
  <c r="M36" i="186"/>
  <c r="J36" i="186"/>
  <c r="G36" i="186"/>
  <c r="P35" i="186"/>
  <c r="M35" i="186"/>
  <c r="J35" i="186"/>
  <c r="G35" i="186"/>
  <c r="P34" i="186"/>
  <c r="M34" i="186"/>
  <c r="J34" i="186"/>
  <c r="G34" i="186"/>
  <c r="P33" i="186"/>
  <c r="M33" i="186"/>
  <c r="J33" i="186"/>
  <c r="G33" i="186"/>
  <c r="P32" i="186"/>
  <c r="M32" i="186"/>
  <c r="J32" i="186"/>
  <c r="G32" i="186"/>
  <c r="P31" i="186"/>
  <c r="M31" i="186"/>
  <c r="J31" i="186"/>
  <c r="G31" i="186"/>
  <c r="P30" i="186"/>
  <c r="M30" i="186"/>
  <c r="J30" i="186"/>
  <c r="G30" i="186"/>
  <c r="P29" i="186"/>
  <c r="M29" i="186"/>
  <c r="J29" i="186"/>
  <c r="G29" i="186"/>
  <c r="P28" i="186"/>
  <c r="M28" i="186"/>
  <c r="J28" i="186"/>
  <c r="G28" i="186"/>
  <c r="P27" i="186"/>
  <c r="M27" i="186"/>
  <c r="J27" i="186"/>
  <c r="G27" i="186"/>
  <c r="P26" i="186"/>
  <c r="M26" i="186"/>
  <c r="J26" i="186"/>
  <c r="G26" i="186"/>
  <c r="P25" i="186"/>
  <c r="M25" i="186"/>
  <c r="J25" i="186"/>
  <c r="G25" i="186"/>
  <c r="P24" i="186"/>
  <c r="M24" i="186"/>
  <c r="J24" i="186"/>
  <c r="G24" i="186"/>
  <c r="P23" i="186"/>
  <c r="M23" i="186"/>
  <c r="J23" i="186"/>
  <c r="G23" i="186"/>
  <c r="P22" i="186"/>
  <c r="M22" i="186"/>
  <c r="J22" i="186"/>
  <c r="G22" i="186"/>
  <c r="P21" i="186"/>
  <c r="M21" i="186"/>
  <c r="J21" i="186"/>
  <c r="G21" i="186"/>
  <c r="P20" i="186"/>
  <c r="M20" i="186"/>
  <c r="J20" i="186"/>
  <c r="G20" i="186"/>
  <c r="I14" i="186"/>
  <c r="H14" i="186"/>
  <c r="D13" i="186"/>
  <c r="D12" i="186"/>
  <c r="P228" i="185"/>
  <c r="M228" i="185"/>
  <c r="J228" i="185"/>
  <c r="G228" i="185"/>
  <c r="P227" i="185"/>
  <c r="M227" i="185"/>
  <c r="J227" i="185"/>
  <c r="G227" i="185"/>
  <c r="P226" i="185"/>
  <c r="M226" i="185"/>
  <c r="J226" i="185"/>
  <c r="G226" i="185"/>
  <c r="P225" i="185"/>
  <c r="M225" i="185"/>
  <c r="J225" i="185"/>
  <c r="G225" i="185"/>
  <c r="P224" i="185"/>
  <c r="M224" i="185"/>
  <c r="J224" i="185"/>
  <c r="G224" i="185"/>
  <c r="P223" i="185"/>
  <c r="M223" i="185"/>
  <c r="J223" i="185"/>
  <c r="G223" i="185"/>
  <c r="P222" i="185"/>
  <c r="M222" i="185"/>
  <c r="J222" i="185"/>
  <c r="G222" i="185"/>
  <c r="P221" i="185"/>
  <c r="M221" i="185"/>
  <c r="J221" i="185"/>
  <c r="G221" i="185"/>
  <c r="P220" i="185"/>
  <c r="M220" i="185"/>
  <c r="J220" i="185"/>
  <c r="G220" i="185"/>
  <c r="P219" i="185"/>
  <c r="M219" i="185"/>
  <c r="J219" i="185"/>
  <c r="G219" i="185"/>
  <c r="P218" i="185"/>
  <c r="J218" i="185"/>
  <c r="G218" i="185"/>
  <c r="P217" i="185"/>
  <c r="J217" i="185"/>
  <c r="G217" i="185"/>
  <c r="P216" i="185"/>
  <c r="M216" i="185"/>
  <c r="J216" i="185"/>
  <c r="G216" i="185"/>
  <c r="P215" i="185"/>
  <c r="M215" i="185"/>
  <c r="J215" i="185"/>
  <c r="G215" i="185"/>
  <c r="P214" i="185"/>
  <c r="M214" i="185"/>
  <c r="J214" i="185"/>
  <c r="G214" i="185"/>
  <c r="P213" i="185"/>
  <c r="M213" i="185"/>
  <c r="J213" i="185"/>
  <c r="G213" i="185"/>
  <c r="P212" i="185"/>
  <c r="M212" i="185"/>
  <c r="J212" i="185"/>
  <c r="G212" i="185"/>
  <c r="P211" i="185"/>
  <c r="M211" i="185"/>
  <c r="J211" i="185"/>
  <c r="G211" i="185"/>
  <c r="P210" i="185"/>
  <c r="M210" i="185"/>
  <c r="J210" i="185"/>
  <c r="G210" i="185"/>
  <c r="P209" i="185"/>
  <c r="M209" i="185"/>
  <c r="J209" i="185"/>
  <c r="G209" i="185"/>
  <c r="P208" i="185"/>
  <c r="M208" i="185"/>
  <c r="J208" i="185"/>
  <c r="G208" i="185"/>
  <c r="P207" i="185"/>
  <c r="M207" i="185"/>
  <c r="J207" i="185"/>
  <c r="G207" i="185"/>
  <c r="P206" i="185"/>
  <c r="M206" i="185"/>
  <c r="J206" i="185"/>
  <c r="G206" i="185"/>
  <c r="P205" i="185"/>
  <c r="M205" i="185"/>
  <c r="J205" i="185"/>
  <c r="G205" i="185"/>
  <c r="P204" i="185"/>
  <c r="M204" i="185"/>
  <c r="J204" i="185"/>
  <c r="G204" i="185"/>
  <c r="P203" i="185"/>
  <c r="M203" i="185"/>
  <c r="J203" i="185"/>
  <c r="G203" i="185"/>
  <c r="P202" i="185"/>
  <c r="M202" i="185"/>
  <c r="J202" i="185"/>
  <c r="G202" i="185"/>
  <c r="P201" i="185"/>
  <c r="M201" i="185"/>
  <c r="J201" i="185"/>
  <c r="G201" i="185"/>
  <c r="P200" i="185"/>
  <c r="M200" i="185"/>
  <c r="J200" i="185"/>
  <c r="G200" i="185"/>
  <c r="P199" i="185"/>
  <c r="M199" i="185"/>
  <c r="J199" i="185"/>
  <c r="G199" i="185"/>
  <c r="P198" i="185"/>
  <c r="M198" i="185"/>
  <c r="J198" i="185"/>
  <c r="G198" i="185"/>
  <c r="P197" i="185"/>
  <c r="M197" i="185"/>
  <c r="J197" i="185"/>
  <c r="G197" i="185"/>
  <c r="P196" i="185"/>
  <c r="M196" i="185"/>
  <c r="J196" i="185"/>
  <c r="G196" i="185"/>
  <c r="P195" i="185"/>
  <c r="M195" i="185"/>
  <c r="J195" i="185"/>
  <c r="G195" i="185"/>
  <c r="P194" i="185"/>
  <c r="M194" i="185"/>
  <c r="G194" i="185"/>
  <c r="P193" i="185"/>
  <c r="M193" i="185"/>
  <c r="J193" i="185"/>
  <c r="G193" i="185"/>
  <c r="P192" i="185"/>
  <c r="M192" i="185"/>
  <c r="J192" i="185"/>
  <c r="G192" i="185"/>
  <c r="P191" i="185"/>
  <c r="M191" i="185"/>
  <c r="J191" i="185"/>
  <c r="G191" i="185"/>
  <c r="P190" i="185"/>
  <c r="M190" i="185"/>
  <c r="J190" i="185"/>
  <c r="G190" i="185"/>
  <c r="P189" i="185"/>
  <c r="M189" i="185"/>
  <c r="J189" i="185"/>
  <c r="G189" i="185"/>
  <c r="P188" i="185"/>
  <c r="M188" i="185"/>
  <c r="J188" i="185"/>
  <c r="G188" i="185"/>
  <c r="P187" i="185"/>
  <c r="M187" i="185"/>
  <c r="J187" i="185"/>
  <c r="G187" i="185"/>
  <c r="P186" i="185"/>
  <c r="M186" i="185"/>
  <c r="J186" i="185"/>
  <c r="G186" i="185"/>
  <c r="P185" i="185"/>
  <c r="M185" i="185"/>
  <c r="J185" i="185"/>
  <c r="G185" i="185"/>
  <c r="P184" i="185"/>
  <c r="M184" i="185"/>
  <c r="J184" i="185"/>
  <c r="G184" i="185"/>
  <c r="P183" i="185"/>
  <c r="M183" i="185"/>
  <c r="J183" i="185"/>
  <c r="G183" i="185"/>
  <c r="P182" i="185"/>
  <c r="M182" i="185"/>
  <c r="J182" i="185"/>
  <c r="G182" i="185"/>
  <c r="M181" i="185"/>
  <c r="J181" i="185"/>
  <c r="G181" i="185"/>
  <c r="M180" i="185"/>
  <c r="J180" i="185"/>
  <c r="G180" i="185"/>
  <c r="M179" i="185"/>
  <c r="J179" i="185"/>
  <c r="G179" i="185"/>
  <c r="M178" i="185"/>
  <c r="J178" i="185"/>
  <c r="G178" i="185"/>
  <c r="M177" i="185"/>
  <c r="J177" i="185"/>
  <c r="G177" i="185"/>
  <c r="M176" i="185"/>
  <c r="J176" i="185"/>
  <c r="G176" i="185"/>
  <c r="P175" i="185"/>
  <c r="M175" i="185"/>
  <c r="J175" i="185"/>
  <c r="G175" i="185"/>
  <c r="P174" i="185"/>
  <c r="M174" i="185"/>
  <c r="J174" i="185"/>
  <c r="G174" i="185"/>
  <c r="P173" i="185"/>
  <c r="M173" i="185"/>
  <c r="J173" i="185"/>
  <c r="G173" i="185"/>
  <c r="P172" i="185"/>
  <c r="M172" i="185"/>
  <c r="J172" i="185"/>
  <c r="G172" i="185"/>
  <c r="P171" i="185"/>
  <c r="M171" i="185"/>
  <c r="J171" i="185"/>
  <c r="G171" i="185"/>
  <c r="P170" i="185"/>
  <c r="M170" i="185"/>
  <c r="J170" i="185"/>
  <c r="G170" i="185"/>
  <c r="P169" i="185"/>
  <c r="M169" i="185"/>
  <c r="J169" i="185"/>
  <c r="G169" i="185"/>
  <c r="P168" i="185"/>
  <c r="M168" i="185"/>
  <c r="J168" i="185"/>
  <c r="G168" i="185"/>
  <c r="P167" i="185"/>
  <c r="M167" i="185"/>
  <c r="J167" i="185"/>
  <c r="G167" i="185"/>
  <c r="P166" i="185"/>
  <c r="M166" i="185"/>
  <c r="J166" i="185"/>
  <c r="G166" i="185"/>
  <c r="P165" i="185"/>
  <c r="M165" i="185"/>
  <c r="J165" i="185"/>
  <c r="G165" i="185"/>
  <c r="P164" i="185"/>
  <c r="M164" i="185"/>
  <c r="J164" i="185"/>
  <c r="G164" i="185"/>
  <c r="P163" i="185"/>
  <c r="M163" i="185"/>
  <c r="J163" i="185"/>
  <c r="G163" i="185"/>
  <c r="P162" i="185"/>
  <c r="M162" i="185"/>
  <c r="J162" i="185"/>
  <c r="G162" i="185"/>
  <c r="P161" i="185"/>
  <c r="M161" i="185"/>
  <c r="J161" i="185"/>
  <c r="G161" i="185"/>
  <c r="P160" i="185"/>
  <c r="J160" i="185"/>
  <c r="G160" i="185"/>
  <c r="P159" i="185"/>
  <c r="J159" i="185"/>
  <c r="G159" i="185"/>
  <c r="P158" i="185"/>
  <c r="J158" i="185"/>
  <c r="G158" i="185"/>
  <c r="P157" i="185"/>
  <c r="M157" i="185"/>
  <c r="J157" i="185"/>
  <c r="G157" i="185"/>
  <c r="P156" i="185"/>
  <c r="M156" i="185"/>
  <c r="J156" i="185"/>
  <c r="G156" i="185"/>
  <c r="P155" i="185"/>
  <c r="M155" i="185"/>
  <c r="J155" i="185"/>
  <c r="G155" i="185"/>
  <c r="P154" i="185"/>
  <c r="M154" i="185"/>
  <c r="J154" i="185"/>
  <c r="G154" i="185"/>
  <c r="P153" i="185"/>
  <c r="M153" i="185"/>
  <c r="J153" i="185"/>
  <c r="G153" i="185"/>
  <c r="P152" i="185"/>
  <c r="M152" i="185"/>
  <c r="J152" i="185"/>
  <c r="G152" i="185"/>
  <c r="P151" i="185"/>
  <c r="M151" i="185"/>
  <c r="J151" i="185"/>
  <c r="G151" i="185"/>
  <c r="P150" i="185"/>
  <c r="M150" i="185"/>
  <c r="J150" i="185"/>
  <c r="G150" i="185"/>
  <c r="P149" i="185"/>
  <c r="M149" i="185"/>
  <c r="J149" i="185"/>
  <c r="G149" i="185"/>
  <c r="P148" i="185"/>
  <c r="M148" i="185"/>
  <c r="J148" i="185"/>
  <c r="G148" i="185"/>
  <c r="P147" i="185"/>
  <c r="M147" i="185"/>
  <c r="J147" i="185"/>
  <c r="G147" i="185"/>
  <c r="P146" i="185"/>
  <c r="M146" i="185"/>
  <c r="J146" i="185"/>
  <c r="G146" i="185"/>
  <c r="P145" i="185"/>
  <c r="M145" i="185"/>
  <c r="J145" i="185"/>
  <c r="G145" i="185"/>
  <c r="P144" i="185"/>
  <c r="M144" i="185"/>
  <c r="J144" i="185"/>
  <c r="G144" i="185"/>
  <c r="P143" i="185"/>
  <c r="M143" i="185"/>
  <c r="J143" i="185"/>
  <c r="G143" i="185"/>
  <c r="P142" i="185"/>
  <c r="M142" i="185"/>
  <c r="J142" i="185"/>
  <c r="G142" i="185"/>
  <c r="P141" i="185"/>
  <c r="M141" i="185"/>
  <c r="J141" i="185"/>
  <c r="G141" i="185"/>
  <c r="P140" i="185"/>
  <c r="M140" i="185"/>
  <c r="J140" i="185"/>
  <c r="G140" i="185"/>
  <c r="P139" i="185"/>
  <c r="M139" i="185"/>
  <c r="J139" i="185"/>
  <c r="G139" i="185"/>
  <c r="P138" i="185"/>
  <c r="M138" i="185"/>
  <c r="J138" i="185"/>
  <c r="G138" i="185"/>
  <c r="P137" i="185"/>
  <c r="M137" i="185"/>
  <c r="J137" i="185"/>
  <c r="G137" i="185"/>
  <c r="P136" i="185"/>
  <c r="M136" i="185"/>
  <c r="J136" i="185"/>
  <c r="G136" i="185"/>
  <c r="P135" i="185"/>
  <c r="M135" i="185"/>
  <c r="J135" i="185"/>
  <c r="G135" i="185"/>
  <c r="P134" i="185"/>
  <c r="M134" i="185"/>
  <c r="J134" i="185"/>
  <c r="G134" i="185"/>
  <c r="P133" i="185"/>
  <c r="M133" i="185"/>
  <c r="J133" i="185"/>
  <c r="G133" i="185"/>
  <c r="P132" i="185"/>
  <c r="M132" i="185"/>
  <c r="J132" i="185"/>
  <c r="G132" i="185"/>
  <c r="P131" i="185"/>
  <c r="M131" i="185"/>
  <c r="J131" i="185"/>
  <c r="G131" i="185"/>
  <c r="P130" i="185"/>
  <c r="M130" i="185"/>
  <c r="J130" i="185"/>
  <c r="G130" i="185"/>
  <c r="P129" i="185"/>
  <c r="M129" i="185"/>
  <c r="J129" i="185"/>
  <c r="G129" i="185"/>
  <c r="P128" i="185"/>
  <c r="M128" i="185"/>
  <c r="J128" i="185"/>
  <c r="G128" i="185"/>
  <c r="P127" i="185"/>
  <c r="M127" i="185"/>
  <c r="J127" i="185"/>
  <c r="G127" i="185"/>
  <c r="P126" i="185"/>
  <c r="M126" i="185"/>
  <c r="J126" i="185"/>
  <c r="G126" i="185"/>
  <c r="P125" i="185"/>
  <c r="M125" i="185"/>
  <c r="J125" i="185"/>
  <c r="G125" i="185"/>
  <c r="P124" i="185"/>
  <c r="M124" i="185"/>
  <c r="J124" i="185"/>
  <c r="G124" i="185"/>
  <c r="P123" i="185"/>
  <c r="M123" i="185"/>
  <c r="J123" i="185"/>
  <c r="G123" i="185"/>
  <c r="P122" i="185"/>
  <c r="M122" i="185"/>
  <c r="J122" i="185"/>
  <c r="G122" i="185"/>
  <c r="P121" i="185"/>
  <c r="M121" i="185"/>
  <c r="J121" i="185"/>
  <c r="G121" i="185"/>
  <c r="P120" i="185"/>
  <c r="M120" i="185"/>
  <c r="J120" i="185"/>
  <c r="G120" i="185"/>
  <c r="P119" i="185"/>
  <c r="M119" i="185"/>
  <c r="J119" i="185"/>
  <c r="G119" i="185"/>
  <c r="P118" i="185"/>
  <c r="M118" i="185"/>
  <c r="J118" i="185"/>
  <c r="G118" i="185"/>
  <c r="P117" i="185"/>
  <c r="M117" i="185"/>
  <c r="J117" i="185"/>
  <c r="G117" i="185"/>
  <c r="P116" i="185"/>
  <c r="M116" i="185"/>
  <c r="J116" i="185"/>
  <c r="G116" i="185"/>
  <c r="P115" i="185"/>
  <c r="M115" i="185"/>
  <c r="J115" i="185"/>
  <c r="G115" i="185"/>
  <c r="P114" i="185"/>
  <c r="M114" i="185"/>
  <c r="J114" i="185"/>
  <c r="G114" i="185"/>
  <c r="P113" i="185"/>
  <c r="M113" i="185"/>
  <c r="J113" i="185"/>
  <c r="G113" i="185"/>
  <c r="P112" i="185"/>
  <c r="M112" i="185"/>
  <c r="J112" i="185"/>
  <c r="G112" i="185"/>
  <c r="P111" i="185"/>
  <c r="M111" i="185"/>
  <c r="J111" i="185"/>
  <c r="G111" i="185"/>
  <c r="P110" i="185"/>
  <c r="M110" i="185"/>
  <c r="J110" i="185"/>
  <c r="G110" i="185"/>
  <c r="P109" i="185"/>
  <c r="M109" i="185"/>
  <c r="J109" i="185"/>
  <c r="G109" i="185"/>
  <c r="P108" i="185"/>
  <c r="M108" i="185"/>
  <c r="J108" i="185"/>
  <c r="G108" i="185"/>
  <c r="P107" i="185"/>
  <c r="M107" i="185"/>
  <c r="J107" i="185"/>
  <c r="G107" i="185"/>
  <c r="P106" i="185"/>
  <c r="M106" i="185"/>
  <c r="J106" i="185"/>
  <c r="G106" i="185"/>
  <c r="P105" i="185"/>
  <c r="M105" i="185"/>
  <c r="J105" i="185"/>
  <c r="G105" i="185"/>
  <c r="P104" i="185"/>
  <c r="M104" i="185"/>
  <c r="J104" i="185"/>
  <c r="G104" i="185"/>
  <c r="P103" i="185"/>
  <c r="M103" i="185"/>
  <c r="G103" i="185"/>
  <c r="P102" i="185"/>
  <c r="M102" i="185"/>
  <c r="J102" i="185"/>
  <c r="G102" i="185"/>
  <c r="P101" i="185"/>
  <c r="M101" i="185"/>
  <c r="J101" i="185"/>
  <c r="G101" i="185"/>
  <c r="P100" i="185"/>
  <c r="M100" i="185"/>
  <c r="J100" i="185"/>
  <c r="G100" i="185"/>
  <c r="P99" i="185"/>
  <c r="M99" i="185"/>
  <c r="J99" i="185"/>
  <c r="G99" i="185"/>
  <c r="P98" i="185"/>
  <c r="M98" i="185"/>
  <c r="J98" i="185"/>
  <c r="G98" i="185"/>
  <c r="P97" i="185"/>
  <c r="M97" i="185"/>
  <c r="J97" i="185"/>
  <c r="G97" i="185"/>
  <c r="P96" i="185"/>
  <c r="M96" i="185"/>
  <c r="J96" i="185"/>
  <c r="G96" i="185"/>
  <c r="P95" i="185"/>
  <c r="M95" i="185"/>
  <c r="J95" i="185"/>
  <c r="G95" i="185"/>
  <c r="P94" i="185"/>
  <c r="M94" i="185"/>
  <c r="J94" i="185"/>
  <c r="G94" i="185"/>
  <c r="P93" i="185"/>
  <c r="M93" i="185"/>
  <c r="J93" i="185"/>
  <c r="G93" i="185"/>
  <c r="P92" i="185"/>
  <c r="M92" i="185"/>
  <c r="J92" i="185"/>
  <c r="G92" i="185"/>
  <c r="P91" i="185"/>
  <c r="M91" i="185"/>
  <c r="J91" i="185"/>
  <c r="G91" i="185"/>
  <c r="P90" i="185"/>
  <c r="M90" i="185"/>
  <c r="J90" i="185"/>
  <c r="G90" i="185"/>
  <c r="P89" i="185"/>
  <c r="M89" i="185"/>
  <c r="J89" i="185"/>
  <c r="G89" i="185"/>
  <c r="P88" i="185"/>
  <c r="M88" i="185"/>
  <c r="J88" i="185"/>
  <c r="G88" i="185"/>
  <c r="P87" i="185"/>
  <c r="M87" i="185"/>
  <c r="J87" i="185"/>
  <c r="G87" i="185"/>
  <c r="P86" i="185"/>
  <c r="M86" i="185"/>
  <c r="J86" i="185"/>
  <c r="G86" i="185"/>
  <c r="P85" i="185"/>
  <c r="M85" i="185"/>
  <c r="J85" i="185"/>
  <c r="G85" i="185"/>
  <c r="P84" i="185"/>
  <c r="M84" i="185"/>
  <c r="J84" i="185"/>
  <c r="G84" i="185"/>
  <c r="P83" i="185"/>
  <c r="M83" i="185"/>
  <c r="J83" i="185"/>
  <c r="G83" i="185"/>
  <c r="P82" i="185"/>
  <c r="M82" i="185"/>
  <c r="J82" i="185"/>
  <c r="G82" i="185"/>
  <c r="P81" i="185"/>
  <c r="M81" i="185"/>
  <c r="J81" i="185"/>
  <c r="G81" i="185"/>
  <c r="P80" i="185"/>
  <c r="M80" i="185"/>
  <c r="J80" i="185"/>
  <c r="G80" i="185"/>
  <c r="P79" i="185"/>
  <c r="M79" i="185"/>
  <c r="J79" i="185"/>
  <c r="G79" i="185"/>
  <c r="P78" i="185"/>
  <c r="M78" i="185"/>
  <c r="J78" i="185"/>
  <c r="G78" i="185"/>
  <c r="P77" i="185"/>
  <c r="M77" i="185"/>
  <c r="J77" i="185"/>
  <c r="G77" i="185"/>
  <c r="P76" i="185"/>
  <c r="M76" i="185"/>
  <c r="J76" i="185"/>
  <c r="G76" i="185"/>
  <c r="P75" i="185"/>
  <c r="M75" i="185"/>
  <c r="J75" i="185"/>
  <c r="G75" i="185"/>
  <c r="P74" i="185"/>
  <c r="M74" i="185"/>
  <c r="J74" i="185"/>
  <c r="G74" i="185"/>
  <c r="P73" i="185"/>
  <c r="M73" i="185"/>
  <c r="J73" i="185"/>
  <c r="G73" i="185"/>
  <c r="P72" i="185"/>
  <c r="M72" i="185"/>
  <c r="J72" i="185"/>
  <c r="G72" i="185"/>
  <c r="P71" i="185"/>
  <c r="M71" i="185"/>
  <c r="J71" i="185"/>
  <c r="G71" i="185"/>
  <c r="P70" i="185"/>
  <c r="M70" i="185"/>
  <c r="J70" i="185"/>
  <c r="G70" i="185"/>
  <c r="P69" i="185"/>
  <c r="M69" i="185"/>
  <c r="J69" i="185"/>
  <c r="G69" i="185"/>
  <c r="P68" i="185"/>
  <c r="M68" i="185"/>
  <c r="J68" i="185"/>
  <c r="G68" i="185"/>
  <c r="P67" i="185"/>
  <c r="M67" i="185"/>
  <c r="J67" i="185"/>
  <c r="G67" i="185"/>
  <c r="P66" i="185"/>
  <c r="M66" i="185"/>
  <c r="J66" i="185"/>
  <c r="G66" i="185"/>
  <c r="P65" i="185"/>
  <c r="M65" i="185"/>
  <c r="J65" i="185"/>
  <c r="G65" i="185"/>
  <c r="P64" i="185"/>
  <c r="M64" i="185"/>
  <c r="J64" i="185"/>
  <c r="G64" i="185"/>
  <c r="P63" i="185"/>
  <c r="M63" i="185"/>
  <c r="J63" i="185"/>
  <c r="G63" i="185"/>
  <c r="P62" i="185"/>
  <c r="M62" i="185"/>
  <c r="J62" i="185"/>
  <c r="G62" i="185"/>
  <c r="P61" i="185"/>
  <c r="M61" i="185"/>
  <c r="J61" i="185"/>
  <c r="G61" i="185"/>
  <c r="P60" i="185"/>
  <c r="M60" i="185"/>
  <c r="J60" i="185"/>
  <c r="G60" i="185"/>
  <c r="P59" i="185"/>
  <c r="M59" i="185"/>
  <c r="J59" i="185"/>
  <c r="G59" i="185"/>
  <c r="P58" i="185"/>
  <c r="M58" i="185"/>
  <c r="J58" i="185"/>
  <c r="G58" i="185"/>
  <c r="P57" i="185"/>
  <c r="M57" i="185"/>
  <c r="J57" i="185"/>
  <c r="G57" i="185"/>
  <c r="P56" i="185"/>
  <c r="M56" i="185"/>
  <c r="J56" i="185"/>
  <c r="G56" i="185"/>
  <c r="P55" i="185"/>
  <c r="M55" i="185"/>
  <c r="J55" i="185"/>
  <c r="G55" i="185"/>
  <c r="P54" i="185"/>
  <c r="M54" i="185"/>
  <c r="J54" i="185"/>
  <c r="G54" i="185"/>
  <c r="P53" i="185"/>
  <c r="M53" i="185"/>
  <c r="J53" i="185"/>
  <c r="G53" i="185"/>
  <c r="P52" i="185"/>
  <c r="M52" i="185"/>
  <c r="J52" i="185"/>
  <c r="G52" i="185"/>
  <c r="P51" i="185"/>
  <c r="M51" i="185"/>
  <c r="J51" i="185"/>
  <c r="G51" i="185"/>
  <c r="P50" i="185"/>
  <c r="M50" i="185"/>
  <c r="J50" i="185"/>
  <c r="G50" i="185"/>
  <c r="P49" i="185"/>
  <c r="M49" i="185"/>
  <c r="J49" i="185"/>
  <c r="G49" i="185"/>
  <c r="P48" i="185"/>
  <c r="M48" i="185"/>
  <c r="J48" i="185"/>
  <c r="G48" i="185"/>
  <c r="P47" i="185"/>
  <c r="M47" i="185"/>
  <c r="J47" i="185"/>
  <c r="G47" i="185"/>
  <c r="P46" i="185"/>
  <c r="M46" i="185"/>
  <c r="J46" i="185"/>
  <c r="G46" i="185"/>
  <c r="P45" i="185"/>
  <c r="M45" i="185"/>
  <c r="J45" i="185"/>
  <c r="G45" i="185"/>
  <c r="P44" i="185"/>
  <c r="M44" i="185"/>
  <c r="J44" i="185"/>
  <c r="G44" i="185"/>
  <c r="P43" i="185"/>
  <c r="M43" i="185"/>
  <c r="J43" i="185"/>
  <c r="G43" i="185"/>
  <c r="P42" i="185"/>
  <c r="M42" i="185"/>
  <c r="J42" i="185"/>
  <c r="G42" i="185"/>
  <c r="P41" i="185"/>
  <c r="M41" i="185"/>
  <c r="J41" i="185"/>
  <c r="G41" i="185"/>
  <c r="P40" i="185"/>
  <c r="M40" i="185"/>
  <c r="J40" i="185"/>
  <c r="G40" i="185"/>
  <c r="P39" i="185"/>
  <c r="M39" i="185"/>
  <c r="J39" i="185"/>
  <c r="G39" i="185"/>
  <c r="P38" i="185"/>
  <c r="M38" i="185"/>
  <c r="J38" i="185"/>
  <c r="G38" i="185"/>
  <c r="P37" i="185"/>
  <c r="M37" i="185"/>
  <c r="J37" i="185"/>
  <c r="G37" i="185"/>
  <c r="P36" i="185"/>
  <c r="M36" i="185"/>
  <c r="J36" i="185"/>
  <c r="G36" i="185"/>
  <c r="P35" i="185"/>
  <c r="M35" i="185"/>
  <c r="J35" i="185"/>
  <c r="G35" i="185"/>
  <c r="P34" i="185"/>
  <c r="M34" i="185"/>
  <c r="J34" i="185"/>
  <c r="G34" i="185"/>
  <c r="P33" i="185"/>
  <c r="M33" i="185"/>
  <c r="J33" i="185"/>
  <c r="G33" i="185"/>
  <c r="P32" i="185"/>
  <c r="M32" i="185"/>
  <c r="J32" i="185"/>
  <c r="G32" i="185"/>
  <c r="P31" i="185"/>
  <c r="M31" i="185"/>
  <c r="J31" i="185"/>
  <c r="G31" i="185"/>
  <c r="P30" i="185"/>
  <c r="M30" i="185"/>
  <c r="J30" i="185"/>
  <c r="G30" i="185"/>
  <c r="P29" i="185"/>
  <c r="M29" i="185"/>
  <c r="J29" i="185"/>
  <c r="G29" i="185"/>
  <c r="P28" i="185"/>
  <c r="M28" i="185"/>
  <c r="J28" i="185"/>
  <c r="G28" i="185"/>
  <c r="P27" i="185"/>
  <c r="M27" i="185"/>
  <c r="J27" i="185"/>
  <c r="G27" i="185"/>
  <c r="P26" i="185"/>
  <c r="M26" i="185"/>
  <c r="J26" i="185"/>
  <c r="G26" i="185"/>
  <c r="P25" i="185"/>
  <c r="M25" i="185"/>
  <c r="J25" i="185"/>
  <c r="G25" i="185"/>
  <c r="P24" i="185"/>
  <c r="M24" i="185"/>
  <c r="J24" i="185"/>
  <c r="G24" i="185"/>
  <c r="P23" i="185"/>
  <c r="M23" i="185"/>
  <c r="J23" i="185"/>
  <c r="G23" i="185"/>
  <c r="P22" i="185"/>
  <c r="M22" i="185"/>
  <c r="J22" i="185"/>
  <c r="G22" i="185"/>
  <c r="P21" i="185"/>
  <c r="M21" i="185"/>
  <c r="J21" i="185"/>
  <c r="G21" i="185"/>
  <c r="P20" i="185"/>
  <c r="M20" i="185"/>
  <c r="J20" i="185"/>
  <c r="G20" i="185"/>
  <c r="I14" i="185"/>
  <c r="H14" i="185"/>
  <c r="D13" i="185"/>
  <c r="D12" i="185"/>
  <c r="P228" i="183"/>
  <c r="M228" i="183"/>
  <c r="J228" i="183"/>
  <c r="G228" i="183"/>
  <c r="P227" i="183"/>
  <c r="M227" i="183"/>
  <c r="J227" i="183"/>
  <c r="G227" i="183"/>
  <c r="P226" i="183"/>
  <c r="M226" i="183"/>
  <c r="J226" i="183"/>
  <c r="G226" i="183"/>
  <c r="P225" i="183"/>
  <c r="M225" i="183"/>
  <c r="J225" i="183"/>
  <c r="G225" i="183"/>
  <c r="P224" i="183"/>
  <c r="J224" i="183"/>
  <c r="G224" i="183"/>
  <c r="P223" i="183"/>
  <c r="J223" i="183"/>
  <c r="G223" i="183"/>
  <c r="P222" i="183"/>
  <c r="J222" i="183"/>
  <c r="G222" i="183"/>
  <c r="P221" i="183"/>
  <c r="J221" i="183"/>
  <c r="G221" i="183"/>
  <c r="P220" i="183"/>
  <c r="M220" i="183"/>
  <c r="J220" i="183"/>
  <c r="G220" i="183"/>
  <c r="P219" i="183"/>
  <c r="M219" i="183"/>
  <c r="J219" i="183"/>
  <c r="G219" i="183"/>
  <c r="P218" i="183"/>
  <c r="M218" i="183"/>
  <c r="J218" i="183"/>
  <c r="G218" i="183"/>
  <c r="P217" i="183"/>
  <c r="M217" i="183"/>
  <c r="J217" i="183"/>
  <c r="G217" i="183"/>
  <c r="P216" i="183"/>
  <c r="M216" i="183"/>
  <c r="J216" i="183"/>
  <c r="G216" i="183"/>
  <c r="P215" i="183"/>
  <c r="M215" i="183"/>
  <c r="J215" i="183"/>
  <c r="G215" i="183"/>
  <c r="P214" i="183"/>
  <c r="M214" i="183"/>
  <c r="J214" i="183"/>
  <c r="G214" i="183"/>
  <c r="P213" i="183"/>
  <c r="M213" i="183"/>
  <c r="J213" i="183"/>
  <c r="G213" i="183"/>
  <c r="P212" i="183"/>
  <c r="M212" i="183"/>
  <c r="J212" i="183"/>
  <c r="G212" i="183"/>
  <c r="P211" i="183"/>
  <c r="M211" i="183"/>
  <c r="J211" i="183"/>
  <c r="G211" i="183"/>
  <c r="P210" i="183"/>
  <c r="M210" i="183"/>
  <c r="J210" i="183"/>
  <c r="G210" i="183"/>
  <c r="P209" i="183"/>
  <c r="M209" i="183"/>
  <c r="J209" i="183"/>
  <c r="G209" i="183"/>
  <c r="P208" i="183"/>
  <c r="M208" i="183"/>
  <c r="J208" i="183"/>
  <c r="G208" i="183"/>
  <c r="P207" i="183"/>
  <c r="M207" i="183"/>
  <c r="J207" i="183"/>
  <c r="G207" i="183"/>
  <c r="P206" i="183"/>
  <c r="M206" i="183"/>
  <c r="J206" i="183"/>
  <c r="G206" i="183"/>
  <c r="P205" i="183"/>
  <c r="M205" i="183"/>
  <c r="J205" i="183"/>
  <c r="G205" i="183"/>
  <c r="P204" i="183"/>
  <c r="M204" i="183"/>
  <c r="J204" i="183"/>
  <c r="G204" i="183"/>
  <c r="P203" i="183"/>
  <c r="M203" i="183"/>
  <c r="J203" i="183"/>
  <c r="G203" i="183"/>
  <c r="P202" i="183"/>
  <c r="M202" i="183"/>
  <c r="J202" i="183"/>
  <c r="G202" i="183"/>
  <c r="P201" i="183"/>
  <c r="M201" i="183"/>
  <c r="J201" i="183"/>
  <c r="G201" i="183"/>
  <c r="P200" i="183"/>
  <c r="M200" i="183"/>
  <c r="J200" i="183"/>
  <c r="G200" i="183"/>
  <c r="P199" i="183"/>
  <c r="M199" i="183"/>
  <c r="G199" i="183"/>
  <c r="P198" i="183"/>
  <c r="M198" i="183"/>
  <c r="G198" i="183"/>
  <c r="P197" i="183"/>
  <c r="M197" i="183"/>
  <c r="G197" i="183"/>
  <c r="P196" i="183"/>
  <c r="M196" i="183"/>
  <c r="J196" i="183"/>
  <c r="G196" i="183"/>
  <c r="P195" i="183"/>
  <c r="M195" i="183"/>
  <c r="J195" i="183"/>
  <c r="G195" i="183"/>
  <c r="P194" i="183"/>
  <c r="M194" i="183"/>
  <c r="J194" i="183"/>
  <c r="G194" i="183"/>
  <c r="P193" i="183"/>
  <c r="M193" i="183"/>
  <c r="J193" i="183"/>
  <c r="G193" i="183"/>
  <c r="P192" i="183"/>
  <c r="M192" i="183"/>
  <c r="J192" i="183"/>
  <c r="G192" i="183"/>
  <c r="P191" i="183"/>
  <c r="M191" i="183"/>
  <c r="J191" i="183"/>
  <c r="G191" i="183"/>
  <c r="P190" i="183"/>
  <c r="M190" i="183"/>
  <c r="J190" i="183"/>
  <c r="G190" i="183"/>
  <c r="P189" i="183"/>
  <c r="M189" i="183"/>
  <c r="J189" i="183"/>
  <c r="G189" i="183"/>
  <c r="P188" i="183"/>
  <c r="M188" i="183"/>
  <c r="J188" i="183"/>
  <c r="G188" i="183"/>
  <c r="P187" i="183"/>
  <c r="M187" i="183"/>
  <c r="J187" i="183"/>
  <c r="G187" i="183"/>
  <c r="P186" i="183"/>
  <c r="M186" i="183"/>
  <c r="J186" i="183"/>
  <c r="G186" i="183"/>
  <c r="P185" i="183"/>
  <c r="M185" i="183"/>
  <c r="J185" i="183"/>
  <c r="G185" i="183"/>
  <c r="P184" i="183"/>
  <c r="M184" i="183"/>
  <c r="J184" i="183"/>
  <c r="G184" i="183"/>
  <c r="P183" i="183"/>
  <c r="M183" i="183"/>
  <c r="J183" i="183"/>
  <c r="G183" i="183"/>
  <c r="P182" i="183"/>
  <c r="M182" i="183"/>
  <c r="J182" i="183"/>
  <c r="G182" i="183"/>
  <c r="P181" i="183"/>
  <c r="M181" i="183"/>
  <c r="J181" i="183"/>
  <c r="G181" i="183"/>
  <c r="P180" i="183"/>
  <c r="M180" i="183"/>
  <c r="J180" i="183"/>
  <c r="G180" i="183"/>
  <c r="M179" i="183"/>
  <c r="J179" i="183"/>
  <c r="G179" i="183"/>
  <c r="M178" i="183"/>
  <c r="J178" i="183"/>
  <c r="G178" i="183"/>
  <c r="M177" i="183"/>
  <c r="J177" i="183"/>
  <c r="G177" i="183"/>
  <c r="M176" i="183"/>
  <c r="J176" i="183"/>
  <c r="G176" i="183"/>
  <c r="M175" i="183"/>
  <c r="J175" i="183"/>
  <c r="G175" i="183"/>
  <c r="M174" i="183"/>
  <c r="J174" i="183"/>
  <c r="G174" i="183"/>
  <c r="M173" i="183"/>
  <c r="J173" i="183"/>
  <c r="G173" i="183"/>
  <c r="M172" i="183"/>
  <c r="J172" i="183"/>
  <c r="G172" i="183"/>
  <c r="M171" i="183"/>
  <c r="J171" i="183"/>
  <c r="G171" i="183"/>
  <c r="M170" i="183"/>
  <c r="J170" i="183"/>
  <c r="G170" i="183"/>
  <c r="M169" i="183"/>
  <c r="J169" i="183"/>
  <c r="G169" i="183"/>
  <c r="M168" i="183"/>
  <c r="J168" i="183"/>
  <c r="G168" i="183"/>
  <c r="M167" i="183"/>
  <c r="J167" i="183"/>
  <c r="G167" i="183"/>
  <c r="M166" i="183"/>
  <c r="J166" i="183"/>
  <c r="G166" i="183"/>
  <c r="P165" i="183"/>
  <c r="M165" i="183"/>
  <c r="J165" i="183"/>
  <c r="G165" i="183"/>
  <c r="P164" i="183"/>
  <c r="J164" i="183"/>
  <c r="G164" i="183"/>
  <c r="P163" i="183"/>
  <c r="J163" i="183"/>
  <c r="G163" i="183"/>
  <c r="P162" i="183"/>
  <c r="J162" i="183"/>
  <c r="G162" i="183"/>
  <c r="P161" i="183"/>
  <c r="J161" i="183"/>
  <c r="G161" i="183"/>
  <c r="P160" i="183"/>
  <c r="M160" i="183"/>
  <c r="J160" i="183"/>
  <c r="G160" i="183"/>
  <c r="P159" i="183"/>
  <c r="M159" i="183"/>
  <c r="J159" i="183"/>
  <c r="G159" i="183"/>
  <c r="P158" i="183"/>
  <c r="M158" i="183"/>
  <c r="J158" i="183"/>
  <c r="G158" i="183"/>
  <c r="P157" i="183"/>
  <c r="M157" i="183"/>
  <c r="J157" i="183"/>
  <c r="G157" i="183"/>
  <c r="P156" i="183"/>
  <c r="M156" i="183"/>
  <c r="J156" i="183"/>
  <c r="G156" i="183"/>
  <c r="P155" i="183"/>
  <c r="M155" i="183"/>
  <c r="J155" i="183"/>
  <c r="G155" i="183"/>
  <c r="P154" i="183"/>
  <c r="M154" i="183"/>
  <c r="J154" i="183"/>
  <c r="G154" i="183"/>
  <c r="P153" i="183"/>
  <c r="M153" i="183"/>
  <c r="J153" i="183"/>
  <c r="G153" i="183"/>
  <c r="P152" i="183"/>
  <c r="M152" i="183"/>
  <c r="J152" i="183"/>
  <c r="G152" i="183"/>
  <c r="P151" i="183"/>
  <c r="M151" i="183"/>
  <c r="J151" i="183"/>
  <c r="G151" i="183"/>
  <c r="P150" i="183"/>
  <c r="M150" i="183"/>
  <c r="J150" i="183"/>
  <c r="G150" i="183"/>
  <c r="P149" i="183"/>
  <c r="M149" i="183"/>
  <c r="J149" i="183"/>
  <c r="G149" i="183"/>
  <c r="P148" i="183"/>
  <c r="M148" i="183"/>
  <c r="J148" i="183"/>
  <c r="G148" i="183"/>
  <c r="P147" i="183"/>
  <c r="M147" i="183"/>
  <c r="J147" i="183"/>
  <c r="G147" i="183"/>
  <c r="P146" i="183"/>
  <c r="M146" i="183"/>
  <c r="J146" i="183"/>
  <c r="G146" i="183"/>
  <c r="P145" i="183"/>
  <c r="M145" i="183"/>
  <c r="J145" i="183"/>
  <c r="G145" i="183"/>
  <c r="P144" i="183"/>
  <c r="M144" i="183"/>
  <c r="J144" i="183"/>
  <c r="G144" i="183"/>
  <c r="P143" i="183"/>
  <c r="M143" i="183"/>
  <c r="J143" i="183"/>
  <c r="G143" i="183"/>
  <c r="P142" i="183"/>
  <c r="M142" i="183"/>
  <c r="J142" i="183"/>
  <c r="G142" i="183"/>
  <c r="P141" i="183"/>
  <c r="M141" i="183"/>
  <c r="J141" i="183"/>
  <c r="G141" i="183"/>
  <c r="P140" i="183"/>
  <c r="M140" i="183"/>
  <c r="J140" i="183"/>
  <c r="G140" i="183"/>
  <c r="P139" i="183"/>
  <c r="M139" i="183"/>
  <c r="J139" i="183"/>
  <c r="G139" i="183"/>
  <c r="P138" i="183"/>
  <c r="M138" i="183"/>
  <c r="J138" i="183"/>
  <c r="G138" i="183"/>
  <c r="P137" i="183"/>
  <c r="M137" i="183"/>
  <c r="J137" i="183"/>
  <c r="G137" i="183"/>
  <c r="P136" i="183"/>
  <c r="M136" i="183"/>
  <c r="J136" i="183"/>
  <c r="G136" i="183"/>
  <c r="P135" i="183"/>
  <c r="M135" i="183"/>
  <c r="J135" i="183"/>
  <c r="G135" i="183"/>
  <c r="P134" i="183"/>
  <c r="M134" i="183"/>
  <c r="J134" i="183"/>
  <c r="G134" i="183"/>
  <c r="P133" i="183"/>
  <c r="M133" i="183"/>
  <c r="J133" i="183"/>
  <c r="G133" i="183"/>
  <c r="P132" i="183"/>
  <c r="M132" i="183"/>
  <c r="J132" i="183"/>
  <c r="G132" i="183"/>
  <c r="P131" i="183"/>
  <c r="M131" i="183"/>
  <c r="J131" i="183"/>
  <c r="G131" i="183"/>
  <c r="P130" i="183"/>
  <c r="M130" i="183"/>
  <c r="J130" i="183"/>
  <c r="G130" i="183"/>
  <c r="P129" i="183"/>
  <c r="M129" i="183"/>
  <c r="J129" i="183"/>
  <c r="G129" i="183"/>
  <c r="P128" i="183"/>
  <c r="M128" i="183"/>
  <c r="J128" i="183"/>
  <c r="G128" i="183"/>
  <c r="P127" i="183"/>
  <c r="M127" i="183"/>
  <c r="J127" i="183"/>
  <c r="G127" i="183"/>
  <c r="P126" i="183"/>
  <c r="M126" i="183"/>
  <c r="J126" i="183"/>
  <c r="G126" i="183"/>
  <c r="P125" i="183"/>
  <c r="M125" i="183"/>
  <c r="J125" i="183"/>
  <c r="G125" i="183"/>
  <c r="P124" i="183"/>
  <c r="M124" i="183"/>
  <c r="J124" i="183"/>
  <c r="G124" i="183"/>
  <c r="P123" i="183"/>
  <c r="M123" i="183"/>
  <c r="J123" i="183"/>
  <c r="G123" i="183"/>
  <c r="P122" i="183"/>
  <c r="M122" i="183"/>
  <c r="J122" i="183"/>
  <c r="G122" i="183"/>
  <c r="P121" i="183"/>
  <c r="M121" i="183"/>
  <c r="J121" i="183"/>
  <c r="G121" i="183"/>
  <c r="P120" i="183"/>
  <c r="M120" i="183"/>
  <c r="J120" i="183"/>
  <c r="G120" i="183"/>
  <c r="P119" i="183"/>
  <c r="M119" i="183"/>
  <c r="J119" i="183"/>
  <c r="G119" i="183"/>
  <c r="P118" i="183"/>
  <c r="M118" i="183"/>
  <c r="J118" i="183"/>
  <c r="G118" i="183"/>
  <c r="P117" i="183"/>
  <c r="M117" i="183"/>
  <c r="J117" i="183"/>
  <c r="G117" i="183"/>
  <c r="P116" i="183"/>
  <c r="M116" i="183"/>
  <c r="J116" i="183"/>
  <c r="G116" i="183"/>
  <c r="P115" i="183"/>
  <c r="M115" i="183"/>
  <c r="J115" i="183"/>
  <c r="G115" i="183"/>
  <c r="P114" i="183"/>
  <c r="M114" i="183"/>
  <c r="J114" i="183"/>
  <c r="G114" i="183"/>
  <c r="P113" i="183"/>
  <c r="M113" i="183"/>
  <c r="J113" i="183"/>
  <c r="G113" i="183"/>
  <c r="P112" i="183"/>
  <c r="M112" i="183"/>
  <c r="J112" i="183"/>
  <c r="G112" i="183"/>
  <c r="P111" i="183"/>
  <c r="M111" i="183"/>
  <c r="J111" i="183"/>
  <c r="G111" i="183"/>
  <c r="P110" i="183"/>
  <c r="M110" i="183"/>
  <c r="J110" i="183"/>
  <c r="G110" i="183"/>
  <c r="P109" i="183"/>
  <c r="M109" i="183"/>
  <c r="J109" i="183"/>
  <c r="G109" i="183"/>
  <c r="P108" i="183"/>
  <c r="M108" i="183"/>
  <c r="J108" i="183"/>
  <c r="G108" i="183"/>
  <c r="P107" i="183"/>
  <c r="M107" i="183"/>
  <c r="J107" i="183"/>
  <c r="G107" i="183"/>
  <c r="P106" i="183"/>
  <c r="M106" i="183"/>
  <c r="J106" i="183"/>
  <c r="G106" i="183"/>
  <c r="P105" i="183"/>
  <c r="M105" i="183"/>
  <c r="J105" i="183"/>
  <c r="G105" i="183"/>
  <c r="P104" i="183"/>
  <c r="M104" i="183"/>
  <c r="J104" i="183"/>
  <c r="G104" i="183"/>
  <c r="P103" i="183"/>
  <c r="M103" i="183"/>
  <c r="J103" i="183"/>
  <c r="G103" i="183"/>
  <c r="P102" i="183"/>
  <c r="M102" i="183"/>
  <c r="J102" i="183"/>
  <c r="G102" i="183"/>
  <c r="P101" i="183"/>
  <c r="M101" i="183"/>
  <c r="J101" i="183"/>
  <c r="G101" i="183"/>
  <c r="P100" i="183"/>
  <c r="M100" i="183"/>
  <c r="J100" i="183"/>
  <c r="G100" i="183"/>
  <c r="P99" i="183"/>
  <c r="M99" i="183"/>
  <c r="J99" i="183"/>
  <c r="G99" i="183"/>
  <c r="P98" i="183"/>
  <c r="M98" i="183"/>
  <c r="J98" i="183"/>
  <c r="G98" i="183"/>
  <c r="P97" i="183"/>
  <c r="M97" i="183"/>
  <c r="J97" i="183"/>
  <c r="G97" i="183"/>
  <c r="P96" i="183"/>
  <c r="M96" i="183"/>
  <c r="J96" i="183"/>
  <c r="G96" i="183"/>
  <c r="P95" i="183"/>
  <c r="M95" i="183"/>
  <c r="J95" i="183"/>
  <c r="G95" i="183"/>
  <c r="P94" i="183"/>
  <c r="M94" i="183"/>
  <c r="J94" i="183"/>
  <c r="G94" i="183"/>
  <c r="P93" i="183"/>
  <c r="M93" i="183"/>
  <c r="J93" i="183"/>
  <c r="G93" i="183"/>
  <c r="P92" i="183"/>
  <c r="M92" i="183"/>
  <c r="J92" i="183"/>
  <c r="G92" i="183"/>
  <c r="P91" i="183"/>
  <c r="M91" i="183"/>
  <c r="J91" i="183"/>
  <c r="G91" i="183"/>
  <c r="P90" i="183"/>
  <c r="M90" i="183"/>
  <c r="J90" i="183"/>
  <c r="G90" i="183"/>
  <c r="P89" i="183"/>
  <c r="M89" i="183"/>
  <c r="J89" i="183"/>
  <c r="G89" i="183"/>
  <c r="P88" i="183"/>
  <c r="M88" i="183"/>
  <c r="J88" i="183"/>
  <c r="G88" i="183"/>
  <c r="P87" i="183"/>
  <c r="M87" i="183"/>
  <c r="J87" i="183"/>
  <c r="G87" i="183"/>
  <c r="P86" i="183"/>
  <c r="M86" i="183"/>
  <c r="J86" i="183"/>
  <c r="G86" i="183"/>
  <c r="P85" i="183"/>
  <c r="M85" i="183"/>
  <c r="J85" i="183"/>
  <c r="G85" i="183"/>
  <c r="P84" i="183"/>
  <c r="M84" i="183"/>
  <c r="J84" i="183"/>
  <c r="G84" i="183"/>
  <c r="P83" i="183"/>
  <c r="M83" i="183"/>
  <c r="J83" i="183"/>
  <c r="G83" i="183"/>
  <c r="P82" i="183"/>
  <c r="M82" i="183"/>
  <c r="J82" i="183"/>
  <c r="G82" i="183"/>
  <c r="P81" i="183"/>
  <c r="M81" i="183"/>
  <c r="J81" i="183"/>
  <c r="G81" i="183"/>
  <c r="P80" i="183"/>
  <c r="M80" i="183"/>
  <c r="J80" i="183"/>
  <c r="G80" i="183"/>
  <c r="P79" i="183"/>
  <c r="M79" i="183"/>
  <c r="J79" i="183"/>
  <c r="G79" i="183"/>
  <c r="P78" i="183"/>
  <c r="M78" i="183"/>
  <c r="J78" i="183"/>
  <c r="G78" i="183"/>
  <c r="P77" i="183"/>
  <c r="M77" i="183"/>
  <c r="J77" i="183"/>
  <c r="G77" i="183"/>
  <c r="P76" i="183"/>
  <c r="M76" i="183"/>
  <c r="J76" i="183"/>
  <c r="G76" i="183"/>
  <c r="P75" i="183"/>
  <c r="M75" i="183"/>
  <c r="J75" i="183"/>
  <c r="G75" i="183"/>
  <c r="P74" i="183"/>
  <c r="M74" i="183"/>
  <c r="J74" i="183"/>
  <c r="G74" i="183"/>
  <c r="P73" i="183"/>
  <c r="M73" i="183"/>
  <c r="J73" i="183"/>
  <c r="G73" i="183"/>
  <c r="P72" i="183"/>
  <c r="M72" i="183"/>
  <c r="J72" i="183"/>
  <c r="G72" i="183"/>
  <c r="P71" i="183"/>
  <c r="M71" i="183"/>
  <c r="J71" i="183"/>
  <c r="G71" i="183"/>
  <c r="P70" i="183"/>
  <c r="M70" i="183"/>
  <c r="J70" i="183"/>
  <c r="G70" i="183"/>
  <c r="P69" i="183"/>
  <c r="M69" i="183"/>
  <c r="J69" i="183"/>
  <c r="G69" i="183"/>
  <c r="P68" i="183"/>
  <c r="M68" i="183"/>
  <c r="J68" i="183"/>
  <c r="G68" i="183"/>
  <c r="P67" i="183"/>
  <c r="M67" i="183"/>
  <c r="J67" i="183"/>
  <c r="G67" i="183"/>
  <c r="P66" i="183"/>
  <c r="M66" i="183"/>
  <c r="J66" i="183"/>
  <c r="G66" i="183"/>
  <c r="P65" i="183"/>
  <c r="M65" i="183"/>
  <c r="J65" i="183"/>
  <c r="G65" i="183"/>
  <c r="P64" i="183"/>
  <c r="M64" i="183"/>
  <c r="J64" i="183"/>
  <c r="G64" i="183"/>
  <c r="P63" i="183"/>
  <c r="M63" i="183"/>
  <c r="J63" i="183"/>
  <c r="G63" i="183"/>
  <c r="P62" i="183"/>
  <c r="M62" i="183"/>
  <c r="J62" i="183"/>
  <c r="G62" i="183"/>
  <c r="P61" i="183"/>
  <c r="M61" i="183"/>
  <c r="J61" i="183"/>
  <c r="G61" i="183"/>
  <c r="P60" i="183"/>
  <c r="M60" i="183"/>
  <c r="J60" i="183"/>
  <c r="G60" i="183"/>
  <c r="P59" i="183"/>
  <c r="M59" i="183"/>
  <c r="J59" i="183"/>
  <c r="G59" i="183"/>
  <c r="P58" i="183"/>
  <c r="M58" i="183"/>
  <c r="J58" i="183"/>
  <c r="G58" i="183"/>
  <c r="P57" i="183"/>
  <c r="M57" i="183"/>
  <c r="J57" i="183"/>
  <c r="G57" i="183"/>
  <c r="P56" i="183"/>
  <c r="M56" i="183"/>
  <c r="J56" i="183"/>
  <c r="G56" i="183"/>
  <c r="P55" i="183"/>
  <c r="M55" i="183"/>
  <c r="J55" i="183"/>
  <c r="G55" i="183"/>
  <c r="P54" i="183"/>
  <c r="M54" i="183"/>
  <c r="J54" i="183"/>
  <c r="G54" i="183"/>
  <c r="P53" i="183"/>
  <c r="M53" i="183"/>
  <c r="J53" i="183"/>
  <c r="G53" i="183"/>
  <c r="P52" i="183"/>
  <c r="M52" i="183"/>
  <c r="J52" i="183"/>
  <c r="G52" i="183"/>
  <c r="P51" i="183"/>
  <c r="M51" i="183"/>
  <c r="J51" i="183"/>
  <c r="G51" i="183"/>
  <c r="P50" i="183"/>
  <c r="M50" i="183"/>
  <c r="J50" i="183"/>
  <c r="G50" i="183"/>
  <c r="P49" i="183"/>
  <c r="M49" i="183"/>
  <c r="J49" i="183"/>
  <c r="G49" i="183"/>
  <c r="P48" i="183"/>
  <c r="M48" i="183"/>
  <c r="J48" i="183"/>
  <c r="G48" i="183"/>
  <c r="P47" i="183"/>
  <c r="M47" i="183"/>
  <c r="J47" i="183"/>
  <c r="G47" i="183"/>
  <c r="P46" i="183"/>
  <c r="M46" i="183"/>
  <c r="J46" i="183"/>
  <c r="G46" i="183"/>
  <c r="P45" i="183"/>
  <c r="M45" i="183"/>
  <c r="J45" i="183"/>
  <c r="G45" i="183"/>
  <c r="P44" i="183"/>
  <c r="M44" i="183"/>
  <c r="J44" i="183"/>
  <c r="G44" i="183"/>
  <c r="P43" i="183"/>
  <c r="M43" i="183"/>
  <c r="J43" i="183"/>
  <c r="G43" i="183"/>
  <c r="P42" i="183"/>
  <c r="M42" i="183"/>
  <c r="J42" i="183"/>
  <c r="G42" i="183"/>
  <c r="P41" i="183"/>
  <c r="M41" i="183"/>
  <c r="J41" i="183"/>
  <c r="G41" i="183"/>
  <c r="P40" i="183"/>
  <c r="M40" i="183"/>
  <c r="J40" i="183"/>
  <c r="G40" i="183"/>
  <c r="P39" i="183"/>
  <c r="M39" i="183"/>
  <c r="J39" i="183"/>
  <c r="G39" i="183"/>
  <c r="P38" i="183"/>
  <c r="M38" i="183"/>
  <c r="J38" i="183"/>
  <c r="G38" i="183"/>
  <c r="P37" i="183"/>
  <c r="M37" i="183"/>
  <c r="J37" i="183"/>
  <c r="G37" i="183"/>
  <c r="P36" i="183"/>
  <c r="M36" i="183"/>
  <c r="J36" i="183"/>
  <c r="G36" i="183"/>
  <c r="P35" i="183"/>
  <c r="M35" i="183"/>
  <c r="J35" i="183"/>
  <c r="G35" i="183"/>
  <c r="P34" i="183"/>
  <c r="M34" i="183"/>
  <c r="J34" i="183"/>
  <c r="G34" i="183"/>
  <c r="P33" i="183"/>
  <c r="M33" i="183"/>
  <c r="J33" i="183"/>
  <c r="G33" i="183"/>
  <c r="P32" i="183"/>
  <c r="M32" i="183"/>
  <c r="J32" i="183"/>
  <c r="G32" i="183"/>
  <c r="P31" i="183"/>
  <c r="M31" i="183"/>
  <c r="J31" i="183"/>
  <c r="G31" i="183"/>
  <c r="P30" i="183"/>
  <c r="M30" i="183"/>
  <c r="J30" i="183"/>
  <c r="G30" i="183"/>
  <c r="P29" i="183"/>
  <c r="M29" i="183"/>
  <c r="J29" i="183"/>
  <c r="G29" i="183"/>
  <c r="P28" i="183"/>
  <c r="M28" i="183"/>
  <c r="J28" i="183"/>
  <c r="G28" i="183"/>
  <c r="P27" i="183"/>
  <c r="M27" i="183"/>
  <c r="J27" i="183"/>
  <c r="G27" i="183"/>
  <c r="P26" i="183"/>
  <c r="M26" i="183"/>
  <c r="J26" i="183"/>
  <c r="G26" i="183"/>
  <c r="P25" i="183"/>
  <c r="M25" i="183"/>
  <c r="J25" i="183"/>
  <c r="G25" i="183"/>
  <c r="P24" i="183"/>
  <c r="M24" i="183"/>
  <c r="J24" i="183"/>
  <c r="G24" i="183"/>
  <c r="P23" i="183"/>
  <c r="M23" i="183"/>
  <c r="J23" i="183"/>
  <c r="G23" i="183"/>
  <c r="P22" i="183"/>
  <c r="M22" i="183"/>
  <c r="J22" i="183"/>
  <c r="G22" i="183"/>
  <c r="P21" i="183"/>
  <c r="M21" i="183"/>
  <c r="J21" i="183"/>
  <c r="G21" i="183"/>
  <c r="P20" i="183"/>
  <c r="M20" i="183"/>
  <c r="J20" i="183"/>
  <c r="G20" i="183"/>
  <c r="I14" i="183"/>
  <c r="H14" i="183"/>
  <c r="D13" i="183"/>
  <c r="D12" i="183"/>
  <c r="P228" i="182"/>
  <c r="M228" i="182"/>
  <c r="J228" i="182"/>
  <c r="G228" i="182"/>
  <c r="D228" i="182"/>
  <c r="P227" i="182"/>
  <c r="M227" i="182"/>
  <c r="J227" i="182"/>
  <c r="G227" i="182"/>
  <c r="D227" i="182"/>
  <c r="P226" i="182"/>
  <c r="M226" i="182"/>
  <c r="J226" i="182"/>
  <c r="G226" i="182"/>
  <c r="D226" i="182"/>
  <c r="P225" i="182"/>
  <c r="M225" i="182"/>
  <c r="J225" i="182"/>
  <c r="G225" i="182"/>
  <c r="D225" i="182"/>
  <c r="P224" i="182"/>
  <c r="M224" i="182"/>
  <c r="J224" i="182"/>
  <c r="G224" i="182"/>
  <c r="D224" i="182"/>
  <c r="P223" i="182"/>
  <c r="M223" i="182"/>
  <c r="J223" i="182"/>
  <c r="G223" i="182"/>
  <c r="D223" i="182"/>
  <c r="P222" i="182"/>
  <c r="J222" i="182"/>
  <c r="G222" i="182"/>
  <c r="D222" i="182"/>
  <c r="P221" i="182"/>
  <c r="J221" i="182"/>
  <c r="G221" i="182"/>
  <c r="D221" i="182"/>
  <c r="P220" i="182"/>
  <c r="J220" i="182"/>
  <c r="G220" i="182"/>
  <c r="D220" i="182"/>
  <c r="P219" i="182"/>
  <c r="M219" i="182"/>
  <c r="J219" i="182"/>
  <c r="G219" i="182"/>
  <c r="D219" i="182"/>
  <c r="P218" i="182"/>
  <c r="M218" i="182"/>
  <c r="J218" i="182"/>
  <c r="G218" i="182"/>
  <c r="D218" i="182"/>
  <c r="P217" i="182"/>
  <c r="M217" i="182"/>
  <c r="J217" i="182"/>
  <c r="G217" i="182"/>
  <c r="D217" i="182"/>
  <c r="P216" i="182"/>
  <c r="M216" i="182"/>
  <c r="J216" i="182"/>
  <c r="G216" i="182"/>
  <c r="D216" i="182"/>
  <c r="P215" i="182"/>
  <c r="M215" i="182"/>
  <c r="J215" i="182"/>
  <c r="G215" i="182"/>
  <c r="D215" i="182"/>
  <c r="P214" i="182"/>
  <c r="M214" i="182"/>
  <c r="J214" i="182"/>
  <c r="G214" i="182"/>
  <c r="D214" i="182"/>
  <c r="P213" i="182"/>
  <c r="M213" i="182"/>
  <c r="J213" i="182"/>
  <c r="G213" i="182"/>
  <c r="D213" i="182"/>
  <c r="P212" i="182"/>
  <c r="M212" i="182"/>
  <c r="J212" i="182"/>
  <c r="G212" i="182"/>
  <c r="D212" i="182"/>
  <c r="P211" i="182"/>
  <c r="M211" i="182"/>
  <c r="J211" i="182"/>
  <c r="G211" i="182"/>
  <c r="D211" i="182"/>
  <c r="P210" i="182"/>
  <c r="M210" i="182"/>
  <c r="J210" i="182"/>
  <c r="G210" i="182"/>
  <c r="D210" i="182"/>
  <c r="P209" i="182"/>
  <c r="M209" i="182"/>
  <c r="J209" i="182"/>
  <c r="G209" i="182"/>
  <c r="D209" i="182"/>
  <c r="P208" i="182"/>
  <c r="M208" i="182"/>
  <c r="J208" i="182"/>
  <c r="G208" i="182"/>
  <c r="D208" i="182"/>
  <c r="P207" i="182"/>
  <c r="M207" i="182"/>
  <c r="J207" i="182"/>
  <c r="G207" i="182"/>
  <c r="D207" i="182"/>
  <c r="P206" i="182"/>
  <c r="M206" i="182"/>
  <c r="J206" i="182"/>
  <c r="G206" i="182"/>
  <c r="D206" i="182"/>
  <c r="P205" i="182"/>
  <c r="M205" i="182"/>
  <c r="J205" i="182"/>
  <c r="G205" i="182"/>
  <c r="D205" i="182"/>
  <c r="P204" i="182"/>
  <c r="M204" i="182"/>
  <c r="J204" i="182"/>
  <c r="G204" i="182"/>
  <c r="D204" i="182"/>
  <c r="P203" i="182"/>
  <c r="M203" i="182"/>
  <c r="J203" i="182"/>
  <c r="G203" i="182"/>
  <c r="D203" i="182"/>
  <c r="P202" i="182"/>
  <c r="M202" i="182"/>
  <c r="J202" i="182"/>
  <c r="G202" i="182"/>
  <c r="D202" i="182"/>
  <c r="P201" i="182"/>
  <c r="M201" i="182"/>
  <c r="J201" i="182"/>
  <c r="G201" i="182"/>
  <c r="D201" i="182"/>
  <c r="P200" i="182"/>
  <c r="M200" i="182"/>
  <c r="J200" i="182"/>
  <c r="G200" i="182"/>
  <c r="D200" i="182"/>
  <c r="P199" i="182"/>
  <c r="M199" i="182"/>
  <c r="J199" i="182"/>
  <c r="G199" i="182"/>
  <c r="D199" i="182"/>
  <c r="P198" i="182"/>
  <c r="M198" i="182"/>
  <c r="J198" i="182"/>
  <c r="G198" i="182"/>
  <c r="D198" i="182"/>
  <c r="P197" i="182"/>
  <c r="M197" i="182"/>
  <c r="G197" i="182"/>
  <c r="D197" i="182"/>
  <c r="P196" i="182"/>
  <c r="M196" i="182"/>
  <c r="J196" i="182"/>
  <c r="G196" i="182"/>
  <c r="D196" i="182"/>
  <c r="P195" i="182"/>
  <c r="M195" i="182"/>
  <c r="J195" i="182"/>
  <c r="G195" i="182"/>
  <c r="D195" i="182"/>
  <c r="P194" i="182"/>
  <c r="M194" i="182"/>
  <c r="J194" i="182"/>
  <c r="G194" i="182"/>
  <c r="D194" i="182"/>
  <c r="P193" i="182"/>
  <c r="M193" i="182"/>
  <c r="J193" i="182"/>
  <c r="G193" i="182"/>
  <c r="D193" i="182"/>
  <c r="P192" i="182"/>
  <c r="M192" i="182"/>
  <c r="J192" i="182"/>
  <c r="G192" i="182"/>
  <c r="D192" i="182"/>
  <c r="P191" i="182"/>
  <c r="M191" i="182"/>
  <c r="J191" i="182"/>
  <c r="G191" i="182"/>
  <c r="D191" i="182"/>
  <c r="P190" i="182"/>
  <c r="M190" i="182"/>
  <c r="J190" i="182"/>
  <c r="G190" i="182"/>
  <c r="D190" i="182"/>
  <c r="P189" i="182"/>
  <c r="M189" i="182"/>
  <c r="J189" i="182"/>
  <c r="G189" i="182"/>
  <c r="D189" i="182"/>
  <c r="P188" i="182"/>
  <c r="M188" i="182"/>
  <c r="J188" i="182"/>
  <c r="G188" i="182"/>
  <c r="D188" i="182"/>
  <c r="P187" i="182"/>
  <c r="M187" i="182"/>
  <c r="J187" i="182"/>
  <c r="G187" i="182"/>
  <c r="D187" i="182"/>
  <c r="P186" i="182"/>
  <c r="M186" i="182"/>
  <c r="J186" i="182"/>
  <c r="G186" i="182"/>
  <c r="D186" i="182"/>
  <c r="P185" i="182"/>
  <c r="M185" i="182"/>
  <c r="J185" i="182"/>
  <c r="G185" i="182"/>
  <c r="D185" i="182"/>
  <c r="P184" i="182"/>
  <c r="M184" i="182"/>
  <c r="J184" i="182"/>
  <c r="G184" i="182"/>
  <c r="D184" i="182"/>
  <c r="P183" i="182"/>
  <c r="M183" i="182"/>
  <c r="J183" i="182"/>
  <c r="G183" i="182"/>
  <c r="D183" i="182"/>
  <c r="P182" i="182"/>
  <c r="M182" i="182"/>
  <c r="J182" i="182"/>
  <c r="G182" i="182"/>
  <c r="D182" i="182"/>
  <c r="P181" i="182"/>
  <c r="M181" i="182"/>
  <c r="J181" i="182"/>
  <c r="G181" i="182"/>
  <c r="D181" i="182"/>
  <c r="P180" i="182"/>
  <c r="M180" i="182"/>
  <c r="J180" i="182"/>
  <c r="G180" i="182"/>
  <c r="D180" i="182"/>
  <c r="P179" i="182"/>
  <c r="M179" i="182"/>
  <c r="J179" i="182"/>
  <c r="G179" i="182"/>
  <c r="D179" i="182"/>
  <c r="P178" i="182"/>
  <c r="M178" i="182"/>
  <c r="J178" i="182"/>
  <c r="G178" i="182"/>
  <c r="D178" i="182"/>
  <c r="P177" i="182"/>
  <c r="M177" i="182"/>
  <c r="J177" i="182"/>
  <c r="G177" i="182"/>
  <c r="D177" i="182"/>
  <c r="P176" i="182"/>
  <c r="M176" i="182"/>
  <c r="J176" i="182"/>
  <c r="G176" i="182"/>
  <c r="D176" i="182"/>
  <c r="P175" i="182"/>
  <c r="M175" i="182"/>
  <c r="J175" i="182"/>
  <c r="G175" i="182"/>
  <c r="D175" i="182"/>
  <c r="P174" i="182"/>
  <c r="M174" i="182"/>
  <c r="J174" i="182"/>
  <c r="G174" i="182"/>
  <c r="D174" i="182"/>
  <c r="P173" i="182"/>
  <c r="M173" i="182"/>
  <c r="J173" i="182"/>
  <c r="G173" i="182"/>
  <c r="D173" i="182"/>
  <c r="M172" i="182"/>
  <c r="J172" i="182"/>
  <c r="G172" i="182"/>
  <c r="D172" i="182"/>
  <c r="M171" i="182"/>
  <c r="J171" i="182"/>
  <c r="G171" i="182"/>
  <c r="M170" i="182"/>
  <c r="J170" i="182"/>
  <c r="G170" i="182"/>
  <c r="M169" i="182"/>
  <c r="J169" i="182"/>
  <c r="G169" i="182"/>
  <c r="M168" i="182"/>
  <c r="J168" i="182"/>
  <c r="G168" i="182"/>
  <c r="M167" i="182"/>
  <c r="J167" i="182"/>
  <c r="G167" i="182"/>
  <c r="M166" i="182"/>
  <c r="J166" i="182"/>
  <c r="G166" i="182"/>
  <c r="M165" i="182"/>
  <c r="J165" i="182"/>
  <c r="G165" i="182"/>
  <c r="M164" i="182"/>
  <c r="J164" i="182"/>
  <c r="G164" i="182"/>
  <c r="D164" i="182"/>
  <c r="J163" i="182"/>
  <c r="G163" i="182"/>
  <c r="D163" i="182"/>
  <c r="J162" i="182"/>
  <c r="G162" i="182"/>
  <c r="D162" i="182"/>
  <c r="J161" i="182"/>
  <c r="G161" i="182"/>
  <c r="D161" i="182"/>
  <c r="J160" i="182"/>
  <c r="G160" i="182"/>
  <c r="D160" i="182"/>
  <c r="J159" i="182"/>
  <c r="G159" i="182"/>
  <c r="D159" i="182"/>
  <c r="M158" i="182"/>
  <c r="J158" i="182"/>
  <c r="G158" i="182"/>
  <c r="D158" i="182"/>
  <c r="M157" i="182"/>
  <c r="J157" i="182"/>
  <c r="G157" i="182"/>
  <c r="D157" i="182"/>
  <c r="M156" i="182"/>
  <c r="J156" i="182"/>
  <c r="G156" i="182"/>
  <c r="D156" i="182"/>
  <c r="M155" i="182"/>
  <c r="J155" i="182"/>
  <c r="G155" i="182"/>
  <c r="D155" i="182"/>
  <c r="P154" i="182"/>
  <c r="M154" i="182"/>
  <c r="J154" i="182"/>
  <c r="G154" i="182"/>
  <c r="D154" i="182"/>
  <c r="P153" i="182"/>
  <c r="M153" i="182"/>
  <c r="J153" i="182"/>
  <c r="G153" i="182"/>
  <c r="D153" i="182"/>
  <c r="P152" i="182"/>
  <c r="M152" i="182"/>
  <c r="J152" i="182"/>
  <c r="G152" i="182"/>
  <c r="D152" i="182"/>
  <c r="P151" i="182"/>
  <c r="M151" i="182"/>
  <c r="J151" i="182"/>
  <c r="G151" i="182"/>
  <c r="D151" i="182"/>
  <c r="P150" i="182"/>
  <c r="M150" i="182"/>
  <c r="J150" i="182"/>
  <c r="G150" i="182"/>
  <c r="D150" i="182"/>
  <c r="P149" i="182"/>
  <c r="M149" i="182"/>
  <c r="J149" i="182"/>
  <c r="G149" i="182"/>
  <c r="D149" i="182"/>
  <c r="P148" i="182"/>
  <c r="M148" i="182"/>
  <c r="J148" i="182"/>
  <c r="G148" i="182"/>
  <c r="D148" i="182"/>
  <c r="P147" i="182"/>
  <c r="M147" i="182"/>
  <c r="J147" i="182"/>
  <c r="G147" i="182"/>
  <c r="D147" i="182"/>
  <c r="P146" i="182"/>
  <c r="M146" i="182"/>
  <c r="J146" i="182"/>
  <c r="G146" i="182"/>
  <c r="D146" i="182"/>
  <c r="P145" i="182"/>
  <c r="M145" i="182"/>
  <c r="J145" i="182"/>
  <c r="G145" i="182"/>
  <c r="D145" i="182"/>
  <c r="P144" i="182"/>
  <c r="M144" i="182"/>
  <c r="J144" i="182"/>
  <c r="G144" i="182"/>
  <c r="D144" i="182"/>
  <c r="P143" i="182"/>
  <c r="M143" i="182"/>
  <c r="J143" i="182"/>
  <c r="G143" i="182"/>
  <c r="D143" i="182"/>
  <c r="P142" i="182"/>
  <c r="M142" i="182"/>
  <c r="J142" i="182"/>
  <c r="G142" i="182"/>
  <c r="D142" i="182"/>
  <c r="P141" i="182"/>
  <c r="M141" i="182"/>
  <c r="J141" i="182"/>
  <c r="G141" i="182"/>
  <c r="D141" i="182"/>
  <c r="P140" i="182"/>
  <c r="M140" i="182"/>
  <c r="J140" i="182"/>
  <c r="G140" i="182"/>
  <c r="D140" i="182"/>
  <c r="P139" i="182"/>
  <c r="M139" i="182"/>
  <c r="J139" i="182"/>
  <c r="G139" i="182"/>
  <c r="D139" i="182"/>
  <c r="P138" i="182"/>
  <c r="M138" i="182"/>
  <c r="J138" i="182"/>
  <c r="G138" i="182"/>
  <c r="D138" i="182"/>
  <c r="P137" i="182"/>
  <c r="M137" i="182"/>
  <c r="J137" i="182"/>
  <c r="G137" i="182"/>
  <c r="D137" i="182"/>
  <c r="P136" i="182"/>
  <c r="M136" i="182"/>
  <c r="J136" i="182"/>
  <c r="G136" i="182"/>
  <c r="D136" i="182"/>
  <c r="P135" i="182"/>
  <c r="M135" i="182"/>
  <c r="J135" i="182"/>
  <c r="G135" i="182"/>
  <c r="D135" i="182"/>
  <c r="P134" i="182"/>
  <c r="M134" i="182"/>
  <c r="J134" i="182"/>
  <c r="G134" i="182"/>
  <c r="D134" i="182"/>
  <c r="P133" i="182"/>
  <c r="M133" i="182"/>
  <c r="J133" i="182"/>
  <c r="G133" i="182"/>
  <c r="D133" i="182"/>
  <c r="P132" i="182"/>
  <c r="M132" i="182"/>
  <c r="J132" i="182"/>
  <c r="G132" i="182"/>
  <c r="D132" i="182"/>
  <c r="P131" i="182"/>
  <c r="M131" i="182"/>
  <c r="J131" i="182"/>
  <c r="G131" i="182"/>
  <c r="D131" i="182"/>
  <c r="P130" i="182"/>
  <c r="M130" i="182"/>
  <c r="J130" i="182"/>
  <c r="G130" i="182"/>
  <c r="D130" i="182"/>
  <c r="P129" i="182"/>
  <c r="M129" i="182"/>
  <c r="J129" i="182"/>
  <c r="G129" i="182"/>
  <c r="D129" i="182"/>
  <c r="P128" i="182"/>
  <c r="M128" i="182"/>
  <c r="J128" i="182"/>
  <c r="G128" i="182"/>
  <c r="D128" i="182"/>
  <c r="P127" i="182"/>
  <c r="M127" i="182"/>
  <c r="J127" i="182"/>
  <c r="G127" i="182"/>
  <c r="D127" i="182"/>
  <c r="P126" i="182"/>
  <c r="M126" i="182"/>
  <c r="J126" i="182"/>
  <c r="G126" i="182"/>
  <c r="D126" i="182"/>
  <c r="P125" i="182"/>
  <c r="M125" i="182"/>
  <c r="J125" i="182"/>
  <c r="G125" i="182"/>
  <c r="D125" i="182"/>
  <c r="P124" i="182"/>
  <c r="M124" i="182"/>
  <c r="J124" i="182"/>
  <c r="G124" i="182"/>
  <c r="D124" i="182"/>
  <c r="P123" i="182"/>
  <c r="M123" i="182"/>
  <c r="J123" i="182"/>
  <c r="G123" i="182"/>
  <c r="D123" i="182"/>
  <c r="P122" i="182"/>
  <c r="M122" i="182"/>
  <c r="J122" i="182"/>
  <c r="G122" i="182"/>
  <c r="D122" i="182"/>
  <c r="P121" i="182"/>
  <c r="M121" i="182"/>
  <c r="J121" i="182"/>
  <c r="G121" i="182"/>
  <c r="D121" i="182"/>
  <c r="P120" i="182"/>
  <c r="M120" i="182"/>
  <c r="J120" i="182"/>
  <c r="G120" i="182"/>
  <c r="D120" i="182"/>
  <c r="P119" i="182"/>
  <c r="M119" i="182"/>
  <c r="J119" i="182"/>
  <c r="G119" i="182"/>
  <c r="D119" i="182"/>
  <c r="P118" i="182"/>
  <c r="M118" i="182"/>
  <c r="J118" i="182"/>
  <c r="G118" i="182"/>
  <c r="D118" i="182"/>
  <c r="P117" i="182"/>
  <c r="M117" i="182"/>
  <c r="J117" i="182"/>
  <c r="G117" i="182"/>
  <c r="D117" i="182"/>
  <c r="P116" i="182"/>
  <c r="M116" i="182"/>
  <c r="J116" i="182"/>
  <c r="G116" i="182"/>
  <c r="D116" i="182"/>
  <c r="P115" i="182"/>
  <c r="M115" i="182"/>
  <c r="J115" i="182"/>
  <c r="G115" i="182"/>
  <c r="D115" i="182"/>
  <c r="P114" i="182"/>
  <c r="M114" i="182"/>
  <c r="J114" i="182"/>
  <c r="G114" i="182"/>
  <c r="D114" i="182"/>
  <c r="P113" i="182"/>
  <c r="M113" i="182"/>
  <c r="J113" i="182"/>
  <c r="G113" i="182"/>
  <c r="D113" i="182"/>
  <c r="P112" i="182"/>
  <c r="M112" i="182"/>
  <c r="J112" i="182"/>
  <c r="G112" i="182"/>
  <c r="D112" i="182"/>
  <c r="P111" i="182"/>
  <c r="M111" i="182"/>
  <c r="J111" i="182"/>
  <c r="G111" i="182"/>
  <c r="D111" i="182"/>
  <c r="P110" i="182"/>
  <c r="M110" i="182"/>
  <c r="J110" i="182"/>
  <c r="G110" i="182"/>
  <c r="D110" i="182"/>
  <c r="P109" i="182"/>
  <c r="M109" i="182"/>
  <c r="J109" i="182"/>
  <c r="G109" i="182"/>
  <c r="D109" i="182"/>
  <c r="P108" i="182"/>
  <c r="M108" i="182"/>
  <c r="J108" i="182"/>
  <c r="G108" i="182"/>
  <c r="D108" i="182"/>
  <c r="P107" i="182"/>
  <c r="M107" i="182"/>
  <c r="J107" i="182"/>
  <c r="G107" i="182"/>
  <c r="D107" i="182"/>
  <c r="P106" i="182"/>
  <c r="M106" i="182"/>
  <c r="G106" i="182"/>
  <c r="D106" i="182"/>
  <c r="P105" i="182"/>
  <c r="M105" i="182"/>
  <c r="J105" i="182"/>
  <c r="G105" i="182"/>
  <c r="D105" i="182"/>
  <c r="P104" i="182"/>
  <c r="M104" i="182"/>
  <c r="J104" i="182"/>
  <c r="G104" i="182"/>
  <c r="D104" i="182"/>
  <c r="P103" i="182"/>
  <c r="M103" i="182"/>
  <c r="J103" i="182"/>
  <c r="G103" i="182"/>
  <c r="D103" i="182"/>
  <c r="P102" i="182"/>
  <c r="M102" i="182"/>
  <c r="J102" i="182"/>
  <c r="G102" i="182"/>
  <c r="D102" i="182"/>
  <c r="P101" i="182"/>
  <c r="M101" i="182"/>
  <c r="J101" i="182"/>
  <c r="G101" i="182"/>
  <c r="D101" i="182"/>
  <c r="P100" i="182"/>
  <c r="M100" i="182"/>
  <c r="J100" i="182"/>
  <c r="G100" i="182"/>
  <c r="D100" i="182"/>
  <c r="P99" i="182"/>
  <c r="M99" i="182"/>
  <c r="J99" i="182"/>
  <c r="G99" i="182"/>
  <c r="D99" i="182"/>
  <c r="P98" i="182"/>
  <c r="M98" i="182"/>
  <c r="J98" i="182"/>
  <c r="G98" i="182"/>
  <c r="D98" i="182"/>
  <c r="P97" i="182"/>
  <c r="M97" i="182"/>
  <c r="J97" i="182"/>
  <c r="G97" i="182"/>
  <c r="D97" i="182"/>
  <c r="P96" i="182"/>
  <c r="M96" i="182"/>
  <c r="J96" i="182"/>
  <c r="G96" i="182"/>
  <c r="D96" i="182"/>
  <c r="P95" i="182"/>
  <c r="M95" i="182"/>
  <c r="J95" i="182"/>
  <c r="G95" i="182"/>
  <c r="D95" i="182"/>
  <c r="P94" i="182"/>
  <c r="M94" i="182"/>
  <c r="J94" i="182"/>
  <c r="G94" i="182"/>
  <c r="D94" i="182"/>
  <c r="P93" i="182"/>
  <c r="M93" i="182"/>
  <c r="J93" i="182"/>
  <c r="G93" i="182"/>
  <c r="P92" i="182"/>
  <c r="M92" i="182"/>
  <c r="J92" i="182"/>
  <c r="G92" i="182"/>
  <c r="P91" i="182"/>
  <c r="M91" i="182"/>
  <c r="J91" i="182"/>
  <c r="G91" i="182"/>
  <c r="P90" i="182"/>
  <c r="M90" i="182"/>
  <c r="J90" i="182"/>
  <c r="G90" i="182"/>
  <c r="P89" i="182"/>
  <c r="M89" i="182"/>
  <c r="J89" i="182"/>
  <c r="G89" i="182"/>
  <c r="P88" i="182"/>
  <c r="M88" i="182"/>
  <c r="J88" i="182"/>
  <c r="G88" i="182"/>
  <c r="P87" i="182"/>
  <c r="M87" i="182"/>
  <c r="J87" i="182"/>
  <c r="G87" i="182"/>
  <c r="P86" i="182"/>
  <c r="M86" i="182"/>
  <c r="J86" i="182"/>
  <c r="G86" i="182"/>
  <c r="D86" i="182"/>
  <c r="P85" i="182"/>
  <c r="M85" i="182"/>
  <c r="J85" i="182"/>
  <c r="G85" i="182"/>
  <c r="D85" i="182"/>
  <c r="P84" i="182"/>
  <c r="M84" i="182"/>
  <c r="J84" i="182"/>
  <c r="G84" i="182"/>
  <c r="D84" i="182"/>
  <c r="P83" i="182"/>
  <c r="M83" i="182"/>
  <c r="J83" i="182"/>
  <c r="G83" i="182"/>
  <c r="D83" i="182"/>
  <c r="P82" i="182"/>
  <c r="M82" i="182"/>
  <c r="J82" i="182"/>
  <c r="G82" i="182"/>
  <c r="D82" i="182"/>
  <c r="P81" i="182"/>
  <c r="M81" i="182"/>
  <c r="J81" i="182"/>
  <c r="G81" i="182"/>
  <c r="D81" i="182"/>
  <c r="P80" i="182"/>
  <c r="M80" i="182"/>
  <c r="J80" i="182"/>
  <c r="G80" i="182"/>
  <c r="D80" i="182"/>
  <c r="P79" i="182"/>
  <c r="M79" i="182"/>
  <c r="J79" i="182"/>
  <c r="G79" i="182"/>
  <c r="D79" i="182"/>
  <c r="P78" i="182"/>
  <c r="M78" i="182"/>
  <c r="J78" i="182"/>
  <c r="G78" i="182"/>
  <c r="D78" i="182"/>
  <c r="P77" i="182"/>
  <c r="M77" i="182"/>
  <c r="J77" i="182"/>
  <c r="G77" i="182"/>
  <c r="D77" i="182"/>
  <c r="P76" i="182"/>
  <c r="M76" i="182"/>
  <c r="J76" i="182"/>
  <c r="G76" i="182"/>
  <c r="D76" i="182"/>
  <c r="P75" i="182"/>
  <c r="M75" i="182"/>
  <c r="J75" i="182"/>
  <c r="G75" i="182"/>
  <c r="D75" i="182"/>
  <c r="P74" i="182"/>
  <c r="M74" i="182"/>
  <c r="J74" i="182"/>
  <c r="G74" i="182"/>
  <c r="D74" i="182"/>
  <c r="P73" i="182"/>
  <c r="M73" i="182"/>
  <c r="J73" i="182"/>
  <c r="G73" i="182"/>
  <c r="D73" i="182"/>
  <c r="P72" i="182"/>
  <c r="M72" i="182"/>
  <c r="J72" i="182"/>
  <c r="G72" i="182"/>
  <c r="D72" i="182"/>
  <c r="P71" i="182"/>
  <c r="M71" i="182"/>
  <c r="J71" i="182"/>
  <c r="G71" i="182"/>
  <c r="D71" i="182"/>
  <c r="P70" i="182"/>
  <c r="M70" i="182"/>
  <c r="J70" i="182"/>
  <c r="G70" i="182"/>
  <c r="D70" i="182"/>
  <c r="P69" i="182"/>
  <c r="M69" i="182"/>
  <c r="J69" i="182"/>
  <c r="G69" i="182"/>
  <c r="D69" i="182"/>
  <c r="P68" i="182"/>
  <c r="M68" i="182"/>
  <c r="J68" i="182"/>
  <c r="G68" i="182"/>
  <c r="D68" i="182"/>
  <c r="P67" i="182"/>
  <c r="M67" i="182"/>
  <c r="J67" i="182"/>
  <c r="G67" i="182"/>
  <c r="D67" i="182"/>
  <c r="P66" i="182"/>
  <c r="M66" i="182"/>
  <c r="J66" i="182"/>
  <c r="G66" i="182"/>
  <c r="D66" i="182"/>
  <c r="P65" i="182"/>
  <c r="M65" i="182"/>
  <c r="J65" i="182"/>
  <c r="G65" i="182"/>
  <c r="D65" i="182"/>
  <c r="P64" i="182"/>
  <c r="M64" i="182"/>
  <c r="J64" i="182"/>
  <c r="G64" i="182"/>
  <c r="D64" i="182"/>
  <c r="P63" i="182"/>
  <c r="M63" i="182"/>
  <c r="J63" i="182"/>
  <c r="G63" i="182"/>
  <c r="D63" i="182"/>
  <c r="P62" i="182"/>
  <c r="M62" i="182"/>
  <c r="J62" i="182"/>
  <c r="G62" i="182"/>
  <c r="D62" i="182"/>
  <c r="P61" i="182"/>
  <c r="M61" i="182"/>
  <c r="J61" i="182"/>
  <c r="G61" i="182"/>
  <c r="D61" i="182"/>
  <c r="P60" i="182"/>
  <c r="M60" i="182"/>
  <c r="J60" i="182"/>
  <c r="G60" i="182"/>
  <c r="D60" i="182"/>
  <c r="P59" i="182"/>
  <c r="M59" i="182"/>
  <c r="J59" i="182"/>
  <c r="G59" i="182"/>
  <c r="D59" i="182"/>
  <c r="P58" i="182"/>
  <c r="M58" i="182"/>
  <c r="J58" i="182"/>
  <c r="G58" i="182"/>
  <c r="D58" i="182"/>
  <c r="P57" i="182"/>
  <c r="M57" i="182"/>
  <c r="J57" i="182"/>
  <c r="G57" i="182"/>
  <c r="D57" i="182"/>
  <c r="P56" i="182"/>
  <c r="M56" i="182"/>
  <c r="J56" i="182"/>
  <c r="G56" i="182"/>
  <c r="D56" i="182"/>
  <c r="P55" i="182"/>
  <c r="M55" i="182"/>
  <c r="J55" i="182"/>
  <c r="G55" i="182"/>
  <c r="D55" i="182"/>
  <c r="P54" i="182"/>
  <c r="M54" i="182"/>
  <c r="J54" i="182"/>
  <c r="G54" i="182"/>
  <c r="D54" i="182"/>
  <c r="P53" i="182"/>
  <c r="M53" i="182"/>
  <c r="J53" i="182"/>
  <c r="G53" i="182"/>
  <c r="D53" i="182"/>
  <c r="P52" i="182"/>
  <c r="M52" i="182"/>
  <c r="J52" i="182"/>
  <c r="G52" i="182"/>
  <c r="D52" i="182"/>
  <c r="P51" i="182"/>
  <c r="M51" i="182"/>
  <c r="J51" i="182"/>
  <c r="G51" i="182"/>
  <c r="D51" i="182"/>
  <c r="P50" i="182"/>
  <c r="M50" i="182"/>
  <c r="J50" i="182"/>
  <c r="G50" i="182"/>
  <c r="D50" i="182"/>
  <c r="P49" i="182"/>
  <c r="M49" i="182"/>
  <c r="J49" i="182"/>
  <c r="G49" i="182"/>
  <c r="D49" i="182"/>
  <c r="P48" i="182"/>
  <c r="M48" i="182"/>
  <c r="J48" i="182"/>
  <c r="G48" i="182"/>
  <c r="D48" i="182"/>
  <c r="P47" i="182"/>
  <c r="M47" i="182"/>
  <c r="J47" i="182"/>
  <c r="G47" i="182"/>
  <c r="D47" i="182"/>
  <c r="P46" i="182"/>
  <c r="M46" i="182"/>
  <c r="J46" i="182"/>
  <c r="G46" i="182"/>
  <c r="D46" i="182"/>
  <c r="P45" i="182"/>
  <c r="M45" i="182"/>
  <c r="J45" i="182"/>
  <c r="G45" i="182"/>
  <c r="D45" i="182"/>
  <c r="P44" i="182"/>
  <c r="M44" i="182"/>
  <c r="J44" i="182"/>
  <c r="G44" i="182"/>
  <c r="D44" i="182"/>
  <c r="P43" i="182"/>
  <c r="M43" i="182"/>
  <c r="J43" i="182"/>
  <c r="G43" i="182"/>
  <c r="D43" i="182"/>
  <c r="P42" i="182"/>
  <c r="M42" i="182"/>
  <c r="J42" i="182"/>
  <c r="G42" i="182"/>
  <c r="D42" i="182"/>
  <c r="P41" i="182"/>
  <c r="M41" i="182"/>
  <c r="J41" i="182"/>
  <c r="G41" i="182"/>
  <c r="D41" i="182"/>
  <c r="P40" i="182"/>
  <c r="M40" i="182"/>
  <c r="J40" i="182"/>
  <c r="G40" i="182"/>
  <c r="D40" i="182"/>
  <c r="P39" i="182"/>
  <c r="M39" i="182"/>
  <c r="J39" i="182"/>
  <c r="G39" i="182"/>
  <c r="D39" i="182"/>
  <c r="P38" i="182"/>
  <c r="M38" i="182"/>
  <c r="J38" i="182"/>
  <c r="G38" i="182"/>
  <c r="D38" i="182"/>
  <c r="P37" i="182"/>
  <c r="M37" i="182"/>
  <c r="J37" i="182"/>
  <c r="G37" i="182"/>
  <c r="D37" i="182"/>
  <c r="P36" i="182"/>
  <c r="M36" i="182"/>
  <c r="J36" i="182"/>
  <c r="G36" i="182"/>
  <c r="D36" i="182"/>
  <c r="P35" i="182"/>
  <c r="M35" i="182"/>
  <c r="J35" i="182"/>
  <c r="G35" i="182"/>
  <c r="D35" i="182"/>
  <c r="P34" i="182"/>
  <c r="M34" i="182"/>
  <c r="J34" i="182"/>
  <c r="G34" i="182"/>
  <c r="D34" i="182"/>
  <c r="P33" i="182"/>
  <c r="M33" i="182"/>
  <c r="J33" i="182"/>
  <c r="G33" i="182"/>
  <c r="D33" i="182"/>
  <c r="P32" i="182"/>
  <c r="M32" i="182"/>
  <c r="J32" i="182"/>
  <c r="G32" i="182"/>
  <c r="D32" i="182"/>
  <c r="P31" i="182"/>
  <c r="M31" i="182"/>
  <c r="J31" i="182"/>
  <c r="G31" i="182"/>
  <c r="D31" i="182"/>
  <c r="P30" i="182"/>
  <c r="M30" i="182"/>
  <c r="J30" i="182"/>
  <c r="G30" i="182"/>
  <c r="D30" i="182"/>
  <c r="P29" i="182"/>
  <c r="M29" i="182"/>
  <c r="J29" i="182"/>
  <c r="G29" i="182"/>
  <c r="D29" i="182"/>
  <c r="P28" i="182"/>
  <c r="M28" i="182"/>
  <c r="J28" i="182"/>
  <c r="G28" i="182"/>
  <c r="D28" i="182"/>
  <c r="P27" i="182"/>
  <c r="M27" i="182"/>
  <c r="J27" i="182"/>
  <c r="G27" i="182"/>
  <c r="D27" i="182"/>
  <c r="P26" i="182"/>
  <c r="M26" i="182"/>
  <c r="J26" i="182"/>
  <c r="G26" i="182"/>
  <c r="D26" i="182"/>
  <c r="P25" i="182"/>
  <c r="M25" i="182"/>
  <c r="J25" i="182"/>
  <c r="G25" i="182"/>
  <c r="D25" i="182"/>
  <c r="P24" i="182"/>
  <c r="M24" i="182"/>
  <c r="J24" i="182"/>
  <c r="G24" i="182"/>
  <c r="D24" i="182"/>
  <c r="P23" i="182"/>
  <c r="M23" i="182"/>
  <c r="J23" i="182"/>
  <c r="G23" i="182"/>
  <c r="D23" i="182"/>
  <c r="P22" i="182"/>
  <c r="M22" i="182"/>
  <c r="J22" i="182"/>
  <c r="G22" i="182"/>
  <c r="D22" i="182"/>
  <c r="P21" i="182"/>
  <c r="M21" i="182"/>
  <c r="J21" i="182"/>
  <c r="G21" i="182"/>
  <c r="D21" i="182"/>
  <c r="P20" i="182"/>
  <c r="M20" i="182"/>
  <c r="J20" i="182"/>
  <c r="G20" i="182"/>
  <c r="D20" i="182"/>
  <c r="I14" i="182"/>
  <c r="H14" i="182"/>
  <c r="D13" i="182"/>
  <c r="D12" i="182"/>
</calcChain>
</file>

<file path=xl/sharedStrings.xml><?xml version="1.0" encoding="utf-8"?>
<sst xmlns="http://schemas.openxmlformats.org/spreadsheetml/2006/main" count="7329" uniqueCount="234">
  <si>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</si>
  <si>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</si>
  <si>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</si>
  <si>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</si>
  <si>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</si>
  <si>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</si>
  <si>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</si>
  <si>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</si>
  <si>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</si>
  <si>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</si>
  <si>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</si>
  <si>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</si>
  <si>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</si>
  <si>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</si>
  <si>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from SRIM output</t>
    <phoneticPr fontId="27"/>
  </si>
  <si>
    <t>SRIM ver=</t>
    <phoneticPr fontId="27"/>
  </si>
  <si>
    <t>SRIM-2013.00</t>
  </si>
  <si>
    <t>== Target  Composition ==</t>
  </si>
  <si>
    <t>Atomic</t>
  </si>
  <si>
    <t>Multiply Stopping by ; for Stopping Units</t>
    <phoneticPr fontId="27"/>
  </si>
  <si>
    <t>Ion A=</t>
    <phoneticPr fontId="27"/>
  </si>
  <si>
    <t>amu</t>
    <phoneticPr fontId="27"/>
  </si>
  <si>
    <t>Numb</t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</si>
  <si>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</si>
  <si>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</si>
  <si>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</si>
  <si>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</si>
  <si>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Al</t>
    <phoneticPr fontId="27"/>
  </si>
  <si>
    <t>short name</t>
    <phoneticPr fontId="27"/>
  </si>
  <si>
    <t>Aluminum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</si>
  <si>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</si>
  <si>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</si>
  <si>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</si>
  <si>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</si>
  <si>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</si>
  <si>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</si>
  <si>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</si>
  <si>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</si>
  <si>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</si>
  <si>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</si>
  <si>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</si>
  <si>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</si>
  <si>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</si>
  <si>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</si>
  <si>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</si>
  <si>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</si>
  <si>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</si>
  <si>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</si>
  <si>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</si>
  <si>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</si>
  <si>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</si>
  <si>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</si>
  <si>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</si>
  <si>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</si>
  <si>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</si>
  <si>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</si>
  <si>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</si>
  <si>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</si>
  <si>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</si>
  <si>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</si>
  <si>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</si>
  <si>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</si>
  <si>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Cnv. Factor</t>
    <phoneticPr fontId="27"/>
  </si>
  <si>
    <t>Target=</t>
    <phoneticPr fontId="27"/>
  </si>
  <si>
    <t>Si</t>
    <phoneticPr fontId="27"/>
  </si>
  <si>
    <t>Silicon</t>
    <phoneticPr fontId="27"/>
  </si>
  <si>
    <t>keV / (ug/cm2)</t>
    <phoneticPr fontId="27"/>
  </si>
  <si>
    <t>row#</t>
    <phoneticPr fontId="27"/>
  </si>
  <si>
    <t>keV / (mg/cm2)</t>
    <phoneticPr fontId="27"/>
  </si>
  <si>
    <t>Emin=</t>
    <phoneticPr fontId="27"/>
  </si>
  <si>
    <t>Emax=</t>
    <phoneticPr fontId="27"/>
  </si>
  <si>
    <t>1GeV/A</t>
    <phoneticPr fontId="27"/>
  </si>
  <si>
    <t>L.S.S. reduced unit</t>
    <phoneticPr fontId="27"/>
  </si>
  <si>
    <t>Kapton</t>
  </si>
  <si>
    <t>Kapton(Polyimide Film ICRU-179)</t>
    <phoneticPr fontId="23"/>
  </si>
  <si>
    <t>m</t>
  </si>
  <si>
    <t>Mylar</t>
    <phoneticPr fontId="23"/>
  </si>
  <si>
    <t>Mylar, Melinex (ICRU-222)</t>
    <phoneticPr fontId="23"/>
  </si>
  <si>
    <t>EJ212</t>
    <phoneticPr fontId="23"/>
  </si>
  <si>
    <t>EJ-212 PL-Scinti</t>
    <phoneticPr fontId="23"/>
  </si>
  <si>
    <t>Au</t>
  </si>
  <si>
    <t>Au</t>
    <phoneticPr fontId="27"/>
  </si>
  <si>
    <t>Gold</t>
    <phoneticPr fontId="27"/>
  </si>
  <si>
    <t>Plastics / Polymers : Kapton Polyimide Film (ICRU-179)</t>
    <phoneticPr fontId="37"/>
  </si>
  <si>
    <t>Common Target Materials: Mylar, Melinex (ICRU-222)</t>
    <phoneticPr fontId="37"/>
  </si>
  <si>
    <t>ref) http://www.eljentechnology.com/index.php/products/plastic-scintillators/64-ej-212</t>
    <phoneticPr fontId="37"/>
  </si>
  <si>
    <t>Polyvinyltoluene C10H11 rho=1.023</t>
    <phoneticPr fontId="37"/>
  </si>
  <si>
    <t>10eV/A</t>
  </si>
  <si>
    <t>10eV/A</t>
    <phoneticPr fontId="27"/>
  </si>
  <si>
    <t>1GeV/A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</si>
  <si>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</si>
  <si>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</si>
  <si>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please change in</t>
    <phoneticPr fontId="27"/>
  </si>
  <si>
    <t>for appropriate value/formula</t>
    <phoneticPr fontId="27"/>
  </si>
  <si>
    <t>Ion Z=</t>
    <phoneticPr fontId="27"/>
  </si>
  <si>
    <t>eV / Angstrom</t>
    <phoneticPr fontId="27"/>
  </si>
  <si>
    <t>keV / micron</t>
    <phoneticPr fontId="27"/>
  </si>
  <si>
    <t>Trg.Dens=</t>
    <phoneticPr fontId="27"/>
  </si>
  <si>
    <t>BraggCrct=</t>
    <phoneticPr fontId="27"/>
  </si>
  <si>
    <t>MeV / (mg/cm2)</t>
    <phoneticPr fontId="27"/>
  </si>
  <si>
    <t>eV / (1E15 atoms/cm2)</t>
    <phoneticPr fontId="27"/>
  </si>
  <si>
    <t>dE/dx Elec</t>
    <phoneticPr fontId="27"/>
  </si>
  <si>
    <t>[MeV/(mg/cm2)]</t>
    <phoneticPr fontId="27"/>
  </si>
  <si>
    <t>Corded</t>
    <phoneticPr fontId="23"/>
  </si>
  <si>
    <t>ThisWSname</t>
    <phoneticPr fontId="23"/>
  </si>
  <si>
    <t>Gas?</t>
    <phoneticPr fontId="23"/>
  </si>
  <si>
    <t>Carbon</t>
  </si>
  <si>
    <t>Ayoshida.RIKEN 2017.06</t>
  </si>
  <si>
    <t>確認　SRIM-2013の[Compound Dictionary]で用いている組成表のチェック</t>
    <phoneticPr fontId="23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</si>
  <si>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</si>
  <si>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</si>
  <si>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</si>
  <si>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</si>
  <si>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</si>
  <si>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</si>
  <si>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SRIM ver=</t>
    <phoneticPr fontId="27"/>
  </si>
  <si>
    <t>Gas?</t>
    <phoneticPr fontId="23"/>
  </si>
  <si>
    <t>Gas</t>
    <phoneticPr fontId="23"/>
  </si>
  <si>
    <t>please change in</t>
    <phoneticPr fontId="27"/>
  </si>
  <si>
    <t>for appropriate value/formula</t>
    <phoneticPr fontId="27"/>
  </si>
  <si>
    <t>[Vol %]</t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</si>
  <si>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</si>
  <si>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</si>
  <si>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</si>
  <si>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</si>
  <si>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</si>
  <si>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</si>
  <si>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</si>
  <si>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Multiply Stopping by ; for Stopping Units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</si>
  <si>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</si>
  <si>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</si>
  <si>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</si>
  <si>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</si>
  <si>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</si>
  <si>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</si>
  <si>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unitID</t>
    <phoneticPr fontId="27"/>
  </si>
  <si>
    <t>Cnv. Factor</t>
    <phoneticPr fontId="27"/>
  </si>
  <si>
    <t>ThisWSname</t>
    <phoneticPr fontId="23"/>
  </si>
  <si>
    <t>O2</t>
    <phoneticPr fontId="23"/>
  </si>
  <si>
    <t>O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</si>
  <si>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</si>
  <si>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Target=</t>
    <phoneticPr fontId="27"/>
  </si>
  <si>
    <t>short name</t>
    <phoneticPr fontId="27"/>
  </si>
  <si>
    <t>eV / Angstrom</t>
    <phoneticPr fontId="27"/>
  </si>
  <si>
    <t>Corded</t>
    <phoneticPr fontId="23"/>
  </si>
  <si>
    <t>Ar</t>
    <phoneticPr fontId="23"/>
  </si>
  <si>
    <t>N</t>
    <phoneticPr fontId="23"/>
  </si>
  <si>
    <t>0 0 0 0   0 0 0 0 0 0 0 0   0 0 0   0 0 0</t>
    <phoneticPr fontId="23"/>
  </si>
  <si>
    <t>keV / micron</t>
    <phoneticPr fontId="27"/>
  </si>
  <si>
    <t>CO2</t>
    <phoneticPr fontId="23"/>
  </si>
  <si>
    <t>Ar</t>
    <phoneticPr fontId="23"/>
  </si>
  <si>
    <t>$ corrected by H. Paul, Sept. 2004</t>
    <phoneticPr fontId="23"/>
  </si>
  <si>
    <t>Trg.Dens=</t>
    <phoneticPr fontId="27"/>
  </si>
  <si>
    <t>MeV / mm</t>
    <phoneticPr fontId="27"/>
  </si>
  <si>
    <t>sum</t>
    <phoneticPr fontId="23"/>
  </si>
  <si>
    <t>sum</t>
    <phoneticPr fontId="23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</si>
  <si>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</si>
  <si>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</si>
  <si>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keV / (ug/cm2)</t>
    <phoneticPr fontId="27"/>
  </si>
  <si>
    <t>Avr.Mass</t>
    <phoneticPr fontId="23"/>
  </si>
  <si>
    <t>SRIM計算してある。</t>
  </si>
  <si>
    <t>BraggCrct=</t>
    <phoneticPr fontId="27"/>
  </si>
  <si>
    <t>MeV / (mg/cm2)</t>
    <phoneticPr fontId="27"/>
  </si>
  <si>
    <t>[Atomic%] = [Atom] / sum[Atom]</t>
    <phoneticPr fontId="23"/>
  </si>
  <si>
    <t>row#</t>
    <phoneticPr fontId="27"/>
  </si>
  <si>
    <t>SRIM E range</t>
    <phoneticPr fontId="27"/>
  </si>
  <si>
    <t>keV / (mg/cm2)</t>
    <phoneticPr fontId="27"/>
  </si>
  <si>
    <t>[Mass %] = [Atomic %] * Mass / Avr.Mass</t>
    <phoneticPr fontId="23"/>
  </si>
  <si>
    <t>Emin=</t>
    <phoneticPr fontId="27"/>
  </si>
  <si>
    <t>10eV/A</t>
    <phoneticPr fontId="27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</si>
  <si>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</si>
  <si>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</si>
  <si>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Emax=</t>
    <phoneticPr fontId="27"/>
  </si>
  <si>
    <t>1GeV/A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</si>
  <si>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</si>
  <si>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</si>
  <si>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</si>
  <si>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</si>
  <si>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 xml:space="preserve"> == 5 : MeV/(mg/cm2)</t>
    <phoneticPr fontId="27"/>
  </si>
  <si>
    <t>compound.dat に記載されている密度 1.2048E-3 に</t>
    <rPh sb="14" eb="16">
      <t>キサイ</t>
    </rPh>
    <rPh sb="21" eb="23">
      <t>ミツド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</si>
  <si>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</si>
  <si>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</si>
  <si>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</si>
  <si>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</si>
  <si>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</si>
  <si>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</si>
  <si>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</si>
  <si>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</si>
  <si>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Elec</t>
    <phoneticPr fontId="27"/>
  </si>
  <si>
    <t>dE/dx Nucl</t>
    <phoneticPr fontId="27"/>
  </si>
  <si>
    <t>dE/dx tot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</si>
  <si>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</si>
  <si>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[MeV/u]</t>
    <phoneticPr fontId="37"/>
  </si>
  <si>
    <t>[MeV/(mg/cm2)]</t>
    <phoneticPr fontId="2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</si>
  <si>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</si>
  <si>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</si>
  <si>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</si>
  <si>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</si>
  <si>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</si>
  <si>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</si>
  <si>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</si>
  <si>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</si>
  <si>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</si>
  <si>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</si>
  <si>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</si>
  <si>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</si>
  <si>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</si>
  <si>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</si>
  <si>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</si>
  <si>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</si>
  <si>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</si>
  <si>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</si>
  <si>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</si>
  <si>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</si>
  <si>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>Air</t>
  </si>
  <si>
    <t>Air (Dry ICRU-104(gas))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</si>
  <si>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</si>
  <si>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</si>
  <si>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</si>
  <si>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</si>
  <si>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</si>
  <si>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</si>
  <si>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</si>
  <si>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</si>
  <si>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</si>
  <si>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</si>
  <si>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</si>
  <si>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</si>
  <si>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>degC</t>
    <phoneticPr fontId="23"/>
  </si>
  <si>
    <t>degC</t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</si>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</sst>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6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85" fontId="31" fillId="0" borderId="0" xfId="12" applyNumberFormat="1" applyFont="1" applyFill="1" applyBorder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0" fontId="20" fillId="0" borderId="0" xfId="10" applyFont="1" applyFill="1" applyBorder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179" fontId="31" fillId="0" borderId="0" xfId="12" applyNumberFormat="1" applyFont="1" applyFill="1" applyBorder="1">
      <alignment vertical="center"/>
    </xf>
    <xf numFmtId="0" fontId="45" fillId="0" borderId="0" xfId="0" applyFont="1">
      <alignment vertical="center"/>
    </xf>
    <xf numFmtId="178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179" fontId="31" fillId="0" borderId="0" xfId="87" applyNumberFormat="1" applyFont="1" applyFill="1" applyBorder="1">
      <alignment vertical="center"/>
    </xf>
    <xf numFmtId="185" fontId="31" fillId="0" borderId="0" xfId="87" applyNumberFormat="1" applyFont="1" applyFill="1" applyBorder="1">
      <alignment vertical="center"/>
    </xf>
    <xf numFmtId="182" fontId="20" fillId="0" borderId="0" xfId="88" applyNumberFormat="1" applyFont="1" applyFill="1">
      <alignment vertical="center"/>
    </xf>
    <xf numFmtId="179" fontId="20" fillId="0" borderId="0" xfId="88" applyNumberFormat="1" applyFont="1" applyFill="1">
      <alignment vertical="center"/>
    </xf>
    <xf numFmtId="186" fontId="20" fillId="0" borderId="0" xfId="88" applyNumberFormat="1" applyFont="1" applyFill="1">
      <alignment vertical="center"/>
    </xf>
    <xf numFmtId="0" fontId="21" fillId="2" borderId="2" xfId="88" applyFont="1" applyFill="1" applyBorder="1">
      <alignment vertical="center"/>
    </xf>
    <xf numFmtId="0" fontId="21" fillId="3" borderId="4" xfId="88" applyFont="1" applyFill="1" applyBorder="1">
      <alignment vertical="center"/>
    </xf>
    <xf numFmtId="182" fontId="21" fillId="2" borderId="2" xfId="88" applyNumberFormat="1" applyFont="1" applyFill="1" applyBorder="1">
      <alignment vertical="center"/>
    </xf>
    <xf numFmtId="182" fontId="21" fillId="2" borderId="4" xfId="88" applyNumberFormat="1" applyFont="1" applyFill="1" applyBorder="1">
      <alignment vertical="center"/>
    </xf>
    <xf numFmtId="182" fontId="39" fillId="0" borderId="0" xfId="88" applyNumberFormat="1" applyFont="1" applyFill="1">
      <alignment vertical="center"/>
    </xf>
    <xf numFmtId="0" fontId="21" fillId="2" borderId="5" xfId="88" applyFont="1" applyFill="1" applyBorder="1">
      <alignment vertical="center"/>
    </xf>
    <xf numFmtId="0" fontId="21" fillId="2" borderId="6" xfId="88" applyFont="1" applyFill="1" applyBorder="1">
      <alignment vertical="center"/>
    </xf>
    <xf numFmtId="182" fontId="21" fillId="2" borderId="5" xfId="88" applyNumberFormat="1" applyFont="1" applyFill="1" applyBorder="1">
      <alignment vertical="center"/>
    </xf>
    <xf numFmtId="182" fontId="21" fillId="2" borderId="6" xfId="88" applyNumberFormat="1" applyFont="1" applyFill="1" applyBorder="1">
      <alignment vertical="center"/>
    </xf>
    <xf numFmtId="0" fontId="21" fillId="0" borderId="0" xfId="88" applyFont="1" applyFill="1">
      <alignment vertical="center"/>
    </xf>
    <xf numFmtId="3" fontId="21" fillId="2" borderId="6" xfId="88" applyNumberFormat="1" applyFont="1" applyFill="1" applyBorder="1">
      <alignment vertical="center"/>
    </xf>
    <xf numFmtId="182" fontId="20" fillId="0" borderId="0" xfId="87" applyNumberFormat="1" applyFont="1" applyFill="1">
      <alignment vertical="center"/>
    </xf>
    <xf numFmtId="179" fontId="20" fillId="0" borderId="0" xfId="87" applyNumberFormat="1" applyFont="1" applyFill="1">
      <alignment vertical="center"/>
    </xf>
    <xf numFmtId="186" fontId="20" fillId="0" borderId="0" xfId="87" applyNumberFormat="1" applyFont="1" applyFill="1">
      <alignment vertical="center"/>
    </xf>
    <xf numFmtId="178" fontId="38" fillId="3" borderId="0" xfId="14" applyNumberFormat="1" applyFont="1" applyFill="1">
      <alignment vertical="center"/>
    </xf>
    <xf numFmtId="0" fontId="21" fillId="3" borderId="6" xfId="88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21" fillId="0" borderId="0" xfId="10" applyFont="1" applyFill="1" applyBorder="1" applyAlignment="1">
      <alignment horizontal="lef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182" fontId="31" fillId="0" borderId="0" xfId="87" applyNumberFormat="1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18" fillId="0" borderId="10" xfId="11" applyFont="1" applyFill="1" applyBorder="1" applyAlignment="1">
      <alignment horizontal="right" vertical="center"/>
    </xf>
    <xf numFmtId="176" fontId="21" fillId="4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4" borderId="2" xfId="90" applyNumberFormat="1" applyFont="1" applyFill="1" applyBorder="1">
      <alignment vertical="center"/>
    </xf>
    <xf numFmtId="177" fontId="17" fillId="4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4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4" borderId="5" xfId="90" applyNumberFormat="1" applyFont="1" applyFill="1" applyBorder="1">
      <alignment vertical="center"/>
    </xf>
    <xf numFmtId="177" fontId="17" fillId="4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4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4" borderId="8" xfId="90" applyNumberFormat="1" applyFont="1" applyFill="1" applyBorder="1">
      <alignment vertical="center"/>
    </xf>
    <xf numFmtId="177" fontId="17" fillId="4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0" fontId="40" fillId="2" borderId="12" xfId="10" applyFont="1" applyFill="1" applyBorder="1" applyAlignment="1">
      <alignment horizontal="center"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CCFFFF"/>
      <color rgb="FF0000FF"/>
      <color rgb="FFFF00FF"/>
      <color rgb="FFCCFFCC"/>
      <color rgb="FFFFFF00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srim238U_Si!$P$5</c:f>
          <c:strCache>
            <c:ptCount val="1"/>
            <c:pt idx="0">
              <c:v>srim238U_Si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srim238U_Si!$D$20:$D$228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srim238U_Si!$E$20:$E$228</c:f>
              <c:numCache>
                <c:formatCode>0.000E+00</c:formatCode>
                <c:ptCount val="209"/>
                <c:pt idx="0">
                  <c:v>0.34689999999999999</c:v>
                </c:pt>
                <c:pt idx="1">
                  <c:v>0.36380000000000001</c:v>
                </c:pt>
                <c:pt idx="2">
                  <c:v>0.38</c:v>
                </c:pt>
                <c:pt idx="3">
                  <c:v>0.39550000000000002</c:v>
                </c:pt>
                <c:pt idx="4">
                  <c:v>0.41039999999999999</c:v>
                </c:pt>
                <c:pt idx="5">
                  <c:v>0.42480000000000001</c:v>
                </c:pt>
                <c:pt idx="6">
                  <c:v>0.43880000000000002</c:v>
                </c:pt>
                <c:pt idx="7">
                  <c:v>0.46539999999999998</c:v>
                </c:pt>
                <c:pt idx="8">
                  <c:v>0.49059999999999998</c:v>
                </c:pt>
                <c:pt idx="9">
                  <c:v>0.51449999999999996</c:v>
                </c:pt>
                <c:pt idx="10">
                  <c:v>0.53739999999999999</c:v>
                </c:pt>
                <c:pt idx="11">
                  <c:v>0.55930000000000002</c:v>
                </c:pt>
                <c:pt idx="12">
                  <c:v>0.58040000000000003</c:v>
                </c:pt>
                <c:pt idx="13">
                  <c:v>0.62050000000000005</c:v>
                </c:pt>
                <c:pt idx="14">
                  <c:v>0.65820000000000001</c:v>
                </c:pt>
                <c:pt idx="15">
                  <c:v>0.69379999999999997</c:v>
                </c:pt>
                <c:pt idx="16">
                  <c:v>0.72760000000000002</c:v>
                </c:pt>
                <c:pt idx="17">
                  <c:v>0.76</c:v>
                </c:pt>
                <c:pt idx="18">
                  <c:v>0.79100000000000004</c:v>
                </c:pt>
                <c:pt idx="19">
                  <c:v>0.82089999999999996</c:v>
                </c:pt>
                <c:pt idx="20">
                  <c:v>0.84970000000000001</c:v>
                </c:pt>
                <c:pt idx="21">
                  <c:v>0.87749999999999995</c:v>
                </c:pt>
                <c:pt idx="22">
                  <c:v>0.90449999999999997</c:v>
                </c:pt>
                <c:pt idx="23">
                  <c:v>0.93079999999999996</c:v>
                </c:pt>
                <c:pt idx="24">
                  <c:v>0.98109999999999997</c:v>
                </c:pt>
                <c:pt idx="25">
                  <c:v>1.0409999999999999</c:v>
                </c:pt>
                <c:pt idx="26">
                  <c:v>1.097</c:v>
                </c:pt>
                <c:pt idx="27">
                  <c:v>1.1499999999999999</c:v>
                </c:pt>
                <c:pt idx="28">
                  <c:v>1.202</c:v>
                </c:pt>
                <c:pt idx="29">
                  <c:v>1.2509999999999999</c:v>
                </c:pt>
                <c:pt idx="30">
                  <c:v>1.298</c:v>
                </c:pt>
                <c:pt idx="31">
                  <c:v>1.343</c:v>
                </c:pt>
                <c:pt idx="32">
                  <c:v>1.3879999999999999</c:v>
                </c:pt>
                <c:pt idx="33">
                  <c:v>1.472</c:v>
                </c:pt>
                <c:pt idx="34">
                  <c:v>1.5509999999999999</c:v>
                </c:pt>
                <c:pt idx="35">
                  <c:v>1.627</c:v>
                </c:pt>
                <c:pt idx="36">
                  <c:v>1.6990000000000001</c:v>
                </c:pt>
                <c:pt idx="37">
                  <c:v>1.7689999999999999</c:v>
                </c:pt>
                <c:pt idx="38">
                  <c:v>1.835</c:v>
                </c:pt>
                <c:pt idx="39">
                  <c:v>1.962</c:v>
                </c:pt>
                <c:pt idx="40">
                  <c:v>2.081</c:v>
                </c:pt>
                <c:pt idx="41">
                  <c:v>2.194</c:v>
                </c:pt>
                <c:pt idx="42">
                  <c:v>2.3010000000000002</c:v>
                </c:pt>
                <c:pt idx="43">
                  <c:v>2.403</c:v>
                </c:pt>
                <c:pt idx="44">
                  <c:v>2.5009999999999999</c:v>
                </c:pt>
                <c:pt idx="45">
                  <c:v>2.5960000000000001</c:v>
                </c:pt>
                <c:pt idx="46">
                  <c:v>2.6869999999999998</c:v>
                </c:pt>
                <c:pt idx="47">
                  <c:v>2.7749999999999999</c:v>
                </c:pt>
                <c:pt idx="48">
                  <c:v>2.86</c:v>
                </c:pt>
                <c:pt idx="49">
                  <c:v>2.9430000000000001</c:v>
                </c:pt>
                <c:pt idx="50">
                  <c:v>3.1030000000000002</c:v>
                </c:pt>
                <c:pt idx="51">
                  <c:v>3.2909999999999999</c:v>
                </c:pt>
                <c:pt idx="52">
                  <c:v>3.4689999999999999</c:v>
                </c:pt>
                <c:pt idx="53">
                  <c:v>3.6379999999999999</c:v>
                </c:pt>
                <c:pt idx="54">
                  <c:v>3.8</c:v>
                </c:pt>
                <c:pt idx="55">
                  <c:v>3.9550000000000001</c:v>
                </c:pt>
                <c:pt idx="56">
                  <c:v>4.1040000000000001</c:v>
                </c:pt>
                <c:pt idx="57">
                  <c:v>4.2480000000000002</c:v>
                </c:pt>
                <c:pt idx="58">
                  <c:v>4.3879999999999999</c:v>
                </c:pt>
                <c:pt idx="59">
                  <c:v>4.6539999999999999</c:v>
                </c:pt>
                <c:pt idx="60">
                  <c:v>4.8860000000000001</c:v>
                </c:pt>
                <c:pt idx="61">
                  <c:v>5.1349999999999998</c:v>
                </c:pt>
                <c:pt idx="62">
                  <c:v>5.4050000000000002</c:v>
                </c:pt>
                <c:pt idx="63">
                  <c:v>5.6719999999999997</c:v>
                </c:pt>
                <c:pt idx="64">
                  <c:v>5.9210000000000003</c:v>
                </c:pt>
                <c:pt idx="65">
                  <c:v>6.3529999999999998</c:v>
                </c:pt>
                <c:pt idx="66">
                  <c:v>6.7</c:v>
                </c:pt>
                <c:pt idx="67">
                  <c:v>6.976</c:v>
                </c:pt>
                <c:pt idx="68">
                  <c:v>7.1980000000000004</c:v>
                </c:pt>
                <c:pt idx="69">
                  <c:v>7.3760000000000003</c:v>
                </c:pt>
                <c:pt idx="70">
                  <c:v>7.5220000000000002</c:v>
                </c:pt>
                <c:pt idx="71">
                  <c:v>7.6449999999999996</c:v>
                </c:pt>
                <c:pt idx="72">
                  <c:v>7.75</c:v>
                </c:pt>
                <c:pt idx="73">
                  <c:v>7.8449999999999998</c:v>
                </c:pt>
                <c:pt idx="74">
                  <c:v>7.9320000000000004</c:v>
                </c:pt>
                <c:pt idx="75">
                  <c:v>8.0169999999999995</c:v>
                </c:pt>
                <c:pt idx="76">
                  <c:v>8.1859999999999999</c:v>
                </c:pt>
                <c:pt idx="77">
                  <c:v>8.41</c:v>
                </c:pt>
                <c:pt idx="78">
                  <c:v>8.6560000000000006</c:v>
                </c:pt>
                <c:pt idx="79">
                  <c:v>8.9280000000000008</c:v>
                </c:pt>
                <c:pt idx="80">
                  <c:v>9.2219999999999995</c:v>
                </c:pt>
                <c:pt idx="81">
                  <c:v>9.5340000000000007</c:v>
                </c:pt>
                <c:pt idx="82">
                  <c:v>9.8620000000000001</c:v>
                </c:pt>
                <c:pt idx="83">
                  <c:v>10.199999999999999</c:v>
                </c:pt>
                <c:pt idx="84">
                  <c:v>10.54</c:v>
                </c:pt>
                <c:pt idx="85">
                  <c:v>11.24</c:v>
                </c:pt>
                <c:pt idx="86">
                  <c:v>11.94</c:v>
                </c:pt>
                <c:pt idx="87">
                  <c:v>12.61</c:v>
                </c:pt>
                <c:pt idx="88">
                  <c:v>13.25</c:v>
                </c:pt>
                <c:pt idx="89">
                  <c:v>13.86</c:v>
                </c:pt>
                <c:pt idx="90">
                  <c:v>14.43</c:v>
                </c:pt>
                <c:pt idx="91">
                  <c:v>15.44</c:v>
                </c:pt>
                <c:pt idx="92">
                  <c:v>16.3</c:v>
                </c:pt>
                <c:pt idx="93">
                  <c:v>17.010000000000002</c:v>
                </c:pt>
                <c:pt idx="94">
                  <c:v>17.59</c:v>
                </c:pt>
                <c:pt idx="95">
                  <c:v>18.07</c:v>
                </c:pt>
                <c:pt idx="96">
                  <c:v>18.47</c:v>
                </c:pt>
                <c:pt idx="97">
                  <c:v>18.79</c:v>
                </c:pt>
                <c:pt idx="98">
                  <c:v>19.07</c:v>
                </c:pt>
                <c:pt idx="99">
                  <c:v>19.309999999999999</c:v>
                </c:pt>
                <c:pt idx="100">
                  <c:v>19.52</c:v>
                </c:pt>
                <c:pt idx="101">
                  <c:v>19.72</c:v>
                </c:pt>
                <c:pt idx="102">
                  <c:v>20.100000000000001</c:v>
                </c:pt>
                <c:pt idx="103">
                  <c:v>20.58</c:v>
                </c:pt>
                <c:pt idx="104">
                  <c:v>21.12</c:v>
                </c:pt>
                <c:pt idx="105">
                  <c:v>21.74</c:v>
                </c:pt>
                <c:pt idx="106">
                  <c:v>22.45</c:v>
                </c:pt>
                <c:pt idx="107">
                  <c:v>23.24</c:v>
                </c:pt>
                <c:pt idx="108">
                  <c:v>24.11</c:v>
                </c:pt>
                <c:pt idx="109">
                  <c:v>25.03</c:v>
                </c:pt>
                <c:pt idx="110">
                  <c:v>26.01</c:v>
                </c:pt>
                <c:pt idx="111">
                  <c:v>28.07</c:v>
                </c:pt>
                <c:pt idx="112">
                  <c:v>30.22</c:v>
                </c:pt>
                <c:pt idx="113">
                  <c:v>32.39</c:v>
                </c:pt>
                <c:pt idx="114">
                  <c:v>34.56</c:v>
                </c:pt>
                <c:pt idx="115">
                  <c:v>36.700000000000003</c:v>
                </c:pt>
                <c:pt idx="116">
                  <c:v>38.78</c:v>
                </c:pt>
                <c:pt idx="117">
                  <c:v>42.76</c:v>
                </c:pt>
                <c:pt idx="118">
                  <c:v>46.45</c:v>
                </c:pt>
                <c:pt idx="119">
                  <c:v>49.87</c:v>
                </c:pt>
                <c:pt idx="120">
                  <c:v>53.03</c:v>
                </c:pt>
                <c:pt idx="121">
                  <c:v>55.96</c:v>
                </c:pt>
                <c:pt idx="122">
                  <c:v>58.69</c:v>
                </c:pt>
                <c:pt idx="123">
                  <c:v>61.23</c:v>
                </c:pt>
                <c:pt idx="124">
                  <c:v>63.61</c:v>
                </c:pt>
                <c:pt idx="125">
                  <c:v>65.84</c:v>
                </c:pt>
                <c:pt idx="126">
                  <c:v>67.95</c:v>
                </c:pt>
                <c:pt idx="127">
                  <c:v>69.94</c:v>
                </c:pt>
                <c:pt idx="128">
                  <c:v>73.62</c:v>
                </c:pt>
                <c:pt idx="129">
                  <c:v>77.75</c:v>
                </c:pt>
                <c:pt idx="130">
                  <c:v>81.45</c:v>
                </c:pt>
                <c:pt idx="131">
                  <c:v>84.8</c:v>
                </c:pt>
                <c:pt idx="132">
                  <c:v>87.86</c:v>
                </c:pt>
                <c:pt idx="133">
                  <c:v>90.67</c:v>
                </c:pt>
                <c:pt idx="134">
                  <c:v>93.25</c:v>
                </c:pt>
                <c:pt idx="135">
                  <c:v>95.65</c:v>
                </c:pt>
                <c:pt idx="136">
                  <c:v>97.87</c:v>
                </c:pt>
                <c:pt idx="137">
                  <c:v>101.9</c:v>
                </c:pt>
                <c:pt idx="138">
                  <c:v>105.4</c:v>
                </c:pt>
                <c:pt idx="139">
                  <c:v>107.7</c:v>
                </c:pt>
                <c:pt idx="140">
                  <c:v>109.5</c:v>
                </c:pt>
                <c:pt idx="141">
                  <c:v>111.3</c:v>
                </c:pt>
                <c:pt idx="142">
                  <c:v>112.9</c:v>
                </c:pt>
                <c:pt idx="143">
                  <c:v>115.3</c:v>
                </c:pt>
                <c:pt idx="144">
                  <c:v>117.1</c:v>
                </c:pt>
                <c:pt idx="145">
                  <c:v>118.2</c:v>
                </c:pt>
                <c:pt idx="146">
                  <c:v>118.9</c:v>
                </c:pt>
                <c:pt idx="147">
                  <c:v>119.3</c:v>
                </c:pt>
                <c:pt idx="148">
                  <c:v>119.4</c:v>
                </c:pt>
                <c:pt idx="149">
                  <c:v>119.2</c:v>
                </c:pt>
                <c:pt idx="150">
                  <c:v>118.9</c:v>
                </c:pt>
                <c:pt idx="151">
                  <c:v>118.4</c:v>
                </c:pt>
                <c:pt idx="152">
                  <c:v>117.9</c:v>
                </c:pt>
                <c:pt idx="153">
                  <c:v>117.2</c:v>
                </c:pt>
                <c:pt idx="154">
                  <c:v>115.7</c:v>
                </c:pt>
                <c:pt idx="155">
                  <c:v>113.6</c:v>
                </c:pt>
                <c:pt idx="156">
                  <c:v>111.4</c:v>
                </c:pt>
                <c:pt idx="157">
                  <c:v>109.1</c:v>
                </c:pt>
                <c:pt idx="158">
                  <c:v>106.9</c:v>
                </c:pt>
                <c:pt idx="159">
                  <c:v>104.7</c:v>
                </c:pt>
                <c:pt idx="160">
                  <c:v>102.5</c:v>
                </c:pt>
                <c:pt idx="161">
                  <c:v>100.4</c:v>
                </c:pt>
                <c:pt idx="162">
                  <c:v>98.45</c:v>
                </c:pt>
                <c:pt idx="163">
                  <c:v>94.71</c:v>
                </c:pt>
                <c:pt idx="164">
                  <c:v>91.29</c:v>
                </c:pt>
                <c:pt idx="165">
                  <c:v>88.19</c:v>
                </c:pt>
                <c:pt idx="166">
                  <c:v>85.39</c:v>
                </c:pt>
                <c:pt idx="167">
                  <c:v>82.88</c:v>
                </c:pt>
                <c:pt idx="168">
                  <c:v>80.63</c:v>
                </c:pt>
                <c:pt idx="169">
                  <c:v>75.900000000000006</c:v>
                </c:pt>
                <c:pt idx="170">
                  <c:v>71.66</c:v>
                </c:pt>
                <c:pt idx="171">
                  <c:v>67.930000000000007</c:v>
                </c:pt>
                <c:pt idx="172">
                  <c:v>64.63</c:v>
                </c:pt>
                <c:pt idx="173">
                  <c:v>61.7</c:v>
                </c:pt>
                <c:pt idx="174">
                  <c:v>59.07</c:v>
                </c:pt>
                <c:pt idx="175">
                  <c:v>56.69</c:v>
                </c:pt>
                <c:pt idx="176">
                  <c:v>54.54</c:v>
                </c:pt>
                <c:pt idx="177">
                  <c:v>52.58</c:v>
                </c:pt>
                <c:pt idx="178">
                  <c:v>50.79</c:v>
                </c:pt>
                <c:pt idx="179">
                  <c:v>49.15</c:v>
                </c:pt>
                <c:pt idx="180">
                  <c:v>46.23</c:v>
                </c:pt>
                <c:pt idx="181">
                  <c:v>43.15</c:v>
                </c:pt>
                <c:pt idx="182">
                  <c:v>40.56</c:v>
                </c:pt>
                <c:pt idx="183">
                  <c:v>38.35</c:v>
                </c:pt>
                <c:pt idx="184">
                  <c:v>36.44</c:v>
                </c:pt>
                <c:pt idx="185">
                  <c:v>34.78</c:v>
                </c:pt>
                <c:pt idx="186">
                  <c:v>33.31</c:v>
                </c:pt>
                <c:pt idx="187">
                  <c:v>32.01</c:v>
                </c:pt>
                <c:pt idx="188">
                  <c:v>30.85</c:v>
                </c:pt>
                <c:pt idx="189">
                  <c:v>28.87</c:v>
                </c:pt>
                <c:pt idx="190">
                  <c:v>27.24</c:v>
                </c:pt>
                <c:pt idx="191">
                  <c:v>25.87</c:v>
                </c:pt>
                <c:pt idx="192">
                  <c:v>24.71</c:v>
                </c:pt>
                <c:pt idx="193">
                  <c:v>23.72</c:v>
                </c:pt>
                <c:pt idx="194">
                  <c:v>22.86</c:v>
                </c:pt>
                <c:pt idx="195">
                  <c:v>21.43</c:v>
                </c:pt>
                <c:pt idx="196">
                  <c:v>20.309999999999999</c:v>
                </c:pt>
                <c:pt idx="197">
                  <c:v>19.41</c:v>
                </c:pt>
                <c:pt idx="198">
                  <c:v>18.670000000000002</c:v>
                </c:pt>
                <c:pt idx="199">
                  <c:v>18.059999999999999</c:v>
                </c:pt>
                <c:pt idx="200">
                  <c:v>17.55</c:v>
                </c:pt>
                <c:pt idx="201">
                  <c:v>17.11</c:v>
                </c:pt>
                <c:pt idx="202">
                  <c:v>16.73</c:v>
                </c:pt>
                <c:pt idx="203">
                  <c:v>16.41</c:v>
                </c:pt>
                <c:pt idx="204">
                  <c:v>16.13</c:v>
                </c:pt>
                <c:pt idx="205">
                  <c:v>15.88</c:v>
                </c:pt>
                <c:pt idx="206">
                  <c:v>15.47</c:v>
                </c:pt>
                <c:pt idx="207">
                  <c:v>15.08</c:v>
                </c:pt>
                <c:pt idx="208">
                  <c:v>14.93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88-4F38-B80B-0F9C631DAF91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srim238U_Si!$D$20:$D$228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srim238U_Si!$F$20:$F$228</c:f>
              <c:numCache>
                <c:formatCode>0.000E+00</c:formatCode>
                <c:ptCount val="209"/>
                <c:pt idx="0">
                  <c:v>3.01</c:v>
                </c:pt>
                <c:pt idx="1">
                  <c:v>3.1619999999999999</c:v>
                </c:pt>
                <c:pt idx="2">
                  <c:v>3.3050000000000002</c:v>
                </c:pt>
                <c:pt idx="3">
                  <c:v>3.4420000000000002</c:v>
                </c:pt>
                <c:pt idx="4">
                  <c:v>3.5720000000000001</c:v>
                </c:pt>
                <c:pt idx="5">
                  <c:v>3.6970000000000001</c:v>
                </c:pt>
                <c:pt idx="6">
                  <c:v>3.8170000000000002</c:v>
                </c:pt>
                <c:pt idx="7">
                  <c:v>4.0430000000000001</c:v>
                </c:pt>
                <c:pt idx="8">
                  <c:v>4.2539999999999996</c:v>
                </c:pt>
                <c:pt idx="9">
                  <c:v>4.452</c:v>
                </c:pt>
                <c:pt idx="10">
                  <c:v>4.6379999999999999</c:v>
                </c:pt>
                <c:pt idx="11">
                  <c:v>4.8129999999999997</c:v>
                </c:pt>
                <c:pt idx="12">
                  <c:v>4.9800000000000004</c:v>
                </c:pt>
                <c:pt idx="13">
                  <c:v>5.2910000000000004</c:v>
                </c:pt>
                <c:pt idx="14">
                  <c:v>5.5750000000000002</c:v>
                </c:pt>
                <c:pt idx="15">
                  <c:v>5.8380000000000001</c:v>
                </c:pt>
                <c:pt idx="16">
                  <c:v>6.0819999999999999</c:v>
                </c:pt>
                <c:pt idx="17">
                  <c:v>6.31</c:v>
                </c:pt>
                <c:pt idx="18">
                  <c:v>6.524</c:v>
                </c:pt>
                <c:pt idx="19">
                  <c:v>6.726</c:v>
                </c:pt>
                <c:pt idx="20">
                  <c:v>6.9169999999999998</c:v>
                </c:pt>
                <c:pt idx="21">
                  <c:v>7.0979999999999999</c:v>
                </c:pt>
                <c:pt idx="22">
                  <c:v>7.27</c:v>
                </c:pt>
                <c:pt idx="23">
                  <c:v>7.4349999999999996</c:v>
                </c:pt>
                <c:pt idx="24">
                  <c:v>7.742</c:v>
                </c:pt>
                <c:pt idx="25">
                  <c:v>8.0920000000000005</c:v>
                </c:pt>
                <c:pt idx="26">
                  <c:v>8.4109999999999996</c:v>
                </c:pt>
                <c:pt idx="27">
                  <c:v>8.7029999999999994</c:v>
                </c:pt>
                <c:pt idx="28">
                  <c:v>8.9719999999999995</c:v>
                </c:pt>
                <c:pt idx="29">
                  <c:v>9.2210000000000001</c:v>
                </c:pt>
                <c:pt idx="30">
                  <c:v>9.4540000000000006</c:v>
                </c:pt>
                <c:pt idx="31">
                  <c:v>9.6720000000000006</c:v>
                </c:pt>
                <c:pt idx="32">
                  <c:v>9.8759999999999994</c:v>
                </c:pt>
                <c:pt idx="33">
                  <c:v>10.25</c:v>
                </c:pt>
                <c:pt idx="34">
                  <c:v>10.58</c:v>
                </c:pt>
                <c:pt idx="35">
                  <c:v>10.89</c:v>
                </c:pt>
                <c:pt idx="36">
                  <c:v>11.16</c:v>
                </c:pt>
                <c:pt idx="37">
                  <c:v>11.41</c:v>
                </c:pt>
                <c:pt idx="38">
                  <c:v>11.64</c:v>
                </c:pt>
                <c:pt idx="39">
                  <c:v>12.06</c:v>
                </c:pt>
                <c:pt idx="40">
                  <c:v>12.41</c:v>
                </c:pt>
                <c:pt idx="41">
                  <c:v>12.73</c:v>
                </c:pt>
                <c:pt idx="42">
                  <c:v>13</c:v>
                </c:pt>
                <c:pt idx="43">
                  <c:v>13.25</c:v>
                </c:pt>
                <c:pt idx="44">
                  <c:v>13.47</c:v>
                </c:pt>
                <c:pt idx="45">
                  <c:v>13.67</c:v>
                </c:pt>
                <c:pt idx="46">
                  <c:v>13.85</c:v>
                </c:pt>
                <c:pt idx="47">
                  <c:v>14.01</c:v>
                </c:pt>
                <c:pt idx="48">
                  <c:v>14.16</c:v>
                </c:pt>
                <c:pt idx="49">
                  <c:v>14.3</c:v>
                </c:pt>
                <c:pt idx="50">
                  <c:v>14.54</c:v>
                </c:pt>
                <c:pt idx="51">
                  <c:v>14.79</c:v>
                </c:pt>
                <c:pt idx="52">
                  <c:v>14.99</c:v>
                </c:pt>
                <c:pt idx="53">
                  <c:v>15.16</c:v>
                </c:pt>
                <c:pt idx="54">
                  <c:v>15.3</c:v>
                </c:pt>
                <c:pt idx="55">
                  <c:v>15.41</c:v>
                </c:pt>
                <c:pt idx="56">
                  <c:v>15.51</c:v>
                </c:pt>
                <c:pt idx="57">
                  <c:v>15.58</c:v>
                </c:pt>
                <c:pt idx="58">
                  <c:v>15.64</c:v>
                </c:pt>
                <c:pt idx="59">
                  <c:v>15.73</c:v>
                </c:pt>
                <c:pt idx="60">
                  <c:v>15.78</c:v>
                </c:pt>
                <c:pt idx="61">
                  <c:v>15.8</c:v>
                </c:pt>
                <c:pt idx="62">
                  <c:v>15.8</c:v>
                </c:pt>
                <c:pt idx="63">
                  <c:v>15.79</c:v>
                </c:pt>
                <c:pt idx="64">
                  <c:v>15.75</c:v>
                </c:pt>
                <c:pt idx="65">
                  <c:v>15.66</c:v>
                </c:pt>
                <c:pt idx="66">
                  <c:v>15.53</c:v>
                </c:pt>
                <c:pt idx="67">
                  <c:v>15.38</c:v>
                </c:pt>
                <c:pt idx="68">
                  <c:v>15.22</c:v>
                </c:pt>
                <c:pt idx="69">
                  <c:v>15.06</c:v>
                </c:pt>
                <c:pt idx="70">
                  <c:v>14.89</c:v>
                </c:pt>
                <c:pt idx="71">
                  <c:v>14.71</c:v>
                </c:pt>
                <c:pt idx="72">
                  <c:v>14.54</c:v>
                </c:pt>
                <c:pt idx="73">
                  <c:v>14.37</c:v>
                </c:pt>
                <c:pt idx="74">
                  <c:v>14.2</c:v>
                </c:pt>
                <c:pt idx="75">
                  <c:v>14.03</c:v>
                </c:pt>
                <c:pt idx="76">
                  <c:v>13.7</c:v>
                </c:pt>
                <c:pt idx="77">
                  <c:v>13.3</c:v>
                </c:pt>
                <c:pt idx="78">
                  <c:v>12.93</c:v>
                </c:pt>
                <c:pt idx="79">
                  <c:v>12.57</c:v>
                </c:pt>
                <c:pt idx="80">
                  <c:v>12.24</c:v>
                </c:pt>
                <c:pt idx="81">
                  <c:v>11.92</c:v>
                </c:pt>
                <c:pt idx="82">
                  <c:v>11.62</c:v>
                </c:pt>
                <c:pt idx="83">
                  <c:v>11.34</c:v>
                </c:pt>
                <c:pt idx="84">
                  <c:v>11.07</c:v>
                </c:pt>
                <c:pt idx="85">
                  <c:v>10.58</c:v>
                </c:pt>
                <c:pt idx="86">
                  <c:v>10.14</c:v>
                </c:pt>
                <c:pt idx="87">
                  <c:v>9.7370000000000001</c:v>
                </c:pt>
                <c:pt idx="88">
                  <c:v>9.3710000000000004</c:v>
                </c:pt>
                <c:pt idx="89">
                  <c:v>9.0359999999999996</c:v>
                </c:pt>
                <c:pt idx="90">
                  <c:v>8.7279999999999998</c:v>
                </c:pt>
                <c:pt idx="91">
                  <c:v>8.18</c:v>
                </c:pt>
                <c:pt idx="92">
                  <c:v>7.7080000000000002</c:v>
                </c:pt>
                <c:pt idx="93">
                  <c:v>7.2949999999999999</c:v>
                </c:pt>
                <c:pt idx="94">
                  <c:v>6.9320000000000004</c:v>
                </c:pt>
                <c:pt idx="95">
                  <c:v>6.6079999999999997</c:v>
                </c:pt>
                <c:pt idx="96">
                  <c:v>6.3179999999999996</c:v>
                </c:pt>
                <c:pt idx="97">
                  <c:v>6.056</c:v>
                </c:pt>
                <c:pt idx="98">
                  <c:v>5.8179999999999996</c:v>
                </c:pt>
                <c:pt idx="99">
                  <c:v>5.601</c:v>
                </c:pt>
                <c:pt idx="100">
                  <c:v>5.4020000000000001</c:v>
                </c:pt>
                <c:pt idx="101">
                  <c:v>5.218</c:v>
                </c:pt>
                <c:pt idx="102">
                  <c:v>4.8920000000000003</c:v>
                </c:pt>
                <c:pt idx="103">
                  <c:v>4.5439999999999996</c:v>
                </c:pt>
                <c:pt idx="104">
                  <c:v>4.2489999999999997</c:v>
                </c:pt>
                <c:pt idx="105">
                  <c:v>3.9940000000000002</c:v>
                </c:pt>
                <c:pt idx="106">
                  <c:v>3.7719999999999998</c:v>
                </c:pt>
                <c:pt idx="107">
                  <c:v>3.5760000000000001</c:v>
                </c:pt>
                <c:pt idx="108">
                  <c:v>3.403</c:v>
                </c:pt>
                <c:pt idx="109">
                  <c:v>3.2469999999999999</c:v>
                </c:pt>
                <c:pt idx="110">
                  <c:v>3.1070000000000002</c:v>
                </c:pt>
                <c:pt idx="111">
                  <c:v>2.863</c:v>
                </c:pt>
                <c:pt idx="112">
                  <c:v>2.6589999999999998</c:v>
                </c:pt>
                <c:pt idx="113">
                  <c:v>2.4860000000000002</c:v>
                </c:pt>
                <c:pt idx="114">
                  <c:v>2.335</c:v>
                </c:pt>
                <c:pt idx="115">
                  <c:v>2.2040000000000002</c:v>
                </c:pt>
                <c:pt idx="116">
                  <c:v>2.089</c:v>
                </c:pt>
                <c:pt idx="117">
                  <c:v>1.8939999999999999</c:v>
                </c:pt>
                <c:pt idx="118">
                  <c:v>1.7350000000000001</c:v>
                </c:pt>
                <c:pt idx="119">
                  <c:v>1.6040000000000001</c:v>
                </c:pt>
                <c:pt idx="120">
                  <c:v>1.492</c:v>
                </c:pt>
                <c:pt idx="121">
                  <c:v>1.397</c:v>
                </c:pt>
                <c:pt idx="122">
                  <c:v>1.3140000000000001</c:v>
                </c:pt>
                <c:pt idx="123">
                  <c:v>1.2410000000000001</c:v>
                </c:pt>
                <c:pt idx="124">
                  <c:v>1.177</c:v>
                </c:pt>
                <c:pt idx="125">
                  <c:v>1.119</c:v>
                </c:pt>
                <c:pt idx="126">
                  <c:v>1.0680000000000001</c:v>
                </c:pt>
                <c:pt idx="127">
                  <c:v>1.0209999999999999</c:v>
                </c:pt>
                <c:pt idx="128">
                  <c:v>0.94010000000000005</c:v>
                </c:pt>
                <c:pt idx="129">
                  <c:v>0.85660000000000003</c:v>
                </c:pt>
                <c:pt idx="130">
                  <c:v>0.78779999999999994</c:v>
                </c:pt>
                <c:pt idx="131">
                  <c:v>0.73009999999999997</c:v>
                </c:pt>
                <c:pt idx="132">
                  <c:v>0.68079999999999996</c:v>
                </c:pt>
                <c:pt idx="133">
                  <c:v>0.63829999999999998</c:v>
                </c:pt>
                <c:pt idx="134">
                  <c:v>0.60119999999999996</c:v>
                </c:pt>
                <c:pt idx="135">
                  <c:v>0.56850000000000001</c:v>
                </c:pt>
                <c:pt idx="136">
                  <c:v>0.53939999999999999</c:v>
                </c:pt>
                <c:pt idx="137">
                  <c:v>0.49</c:v>
                </c:pt>
                <c:pt idx="138">
                  <c:v>0.44940000000000002</c:v>
                </c:pt>
                <c:pt idx="139">
                  <c:v>0.41549999999999998</c:v>
                </c:pt>
                <c:pt idx="140">
                  <c:v>0.38669999999999999</c:v>
                </c:pt>
                <c:pt idx="141">
                  <c:v>0.36180000000000001</c:v>
                </c:pt>
                <c:pt idx="142">
                  <c:v>0.3402</c:v>
                </c:pt>
                <c:pt idx="143">
                  <c:v>0.3044</c:v>
                </c:pt>
                <c:pt idx="144">
                  <c:v>0.27579999999999999</c:v>
                </c:pt>
                <c:pt idx="145">
                  <c:v>0.25240000000000001</c:v>
                </c:pt>
                <c:pt idx="146">
                  <c:v>0.2329</c:v>
                </c:pt>
                <c:pt idx="147">
                  <c:v>0.21640000000000001</c:v>
                </c:pt>
                <c:pt idx="148">
                  <c:v>0.20219999999999999</c:v>
                </c:pt>
                <c:pt idx="149">
                  <c:v>0.18990000000000001</c:v>
                </c:pt>
                <c:pt idx="150">
                  <c:v>0.17910000000000001</c:v>
                </c:pt>
                <c:pt idx="151">
                  <c:v>0.16950000000000001</c:v>
                </c:pt>
                <c:pt idx="152">
                  <c:v>0.16089999999999999</c:v>
                </c:pt>
                <c:pt idx="153">
                  <c:v>0.15329999999999999</c:v>
                </c:pt>
                <c:pt idx="154">
                  <c:v>0.14000000000000001</c:v>
                </c:pt>
                <c:pt idx="155">
                  <c:v>0.12659999999999999</c:v>
                </c:pt>
                <c:pt idx="156">
                  <c:v>0.11559999999999999</c:v>
                </c:pt>
                <c:pt idx="157">
                  <c:v>0.10639999999999999</c:v>
                </c:pt>
                <c:pt idx="158">
                  <c:v>9.8729999999999998E-2</c:v>
                </c:pt>
                <c:pt idx="159">
                  <c:v>9.2119999999999994E-2</c:v>
                </c:pt>
                <c:pt idx="160">
                  <c:v>8.6379999999999998E-2</c:v>
                </c:pt>
                <c:pt idx="161">
                  <c:v>8.1350000000000006E-2</c:v>
                </c:pt>
                <c:pt idx="162">
                  <c:v>7.6910000000000006E-2</c:v>
                </c:pt>
                <c:pt idx="163">
                  <c:v>6.9400000000000003E-2</c:v>
                </c:pt>
                <c:pt idx="164">
                  <c:v>6.3299999999999995E-2</c:v>
                </c:pt>
                <c:pt idx="165">
                  <c:v>5.8229999999999997E-2</c:v>
                </c:pt>
                <c:pt idx="166">
                  <c:v>5.3960000000000001E-2</c:v>
                </c:pt>
                <c:pt idx="167">
                  <c:v>5.0290000000000001E-2</c:v>
                </c:pt>
                <c:pt idx="168">
                  <c:v>4.7120000000000002E-2</c:v>
                </c:pt>
                <c:pt idx="169">
                  <c:v>4.1889999999999997E-2</c:v>
                </c:pt>
                <c:pt idx="170">
                  <c:v>3.7760000000000002E-2</c:v>
                </c:pt>
                <c:pt idx="171">
                  <c:v>3.44E-2</c:v>
                </c:pt>
                <c:pt idx="172">
                  <c:v>3.1609999999999999E-2</c:v>
                </c:pt>
                <c:pt idx="173">
                  <c:v>2.9270000000000001E-2</c:v>
                </c:pt>
                <c:pt idx="174">
                  <c:v>2.726E-2</c:v>
                </c:pt>
                <c:pt idx="175">
                  <c:v>2.5520000000000001E-2</c:v>
                </c:pt>
                <c:pt idx="176">
                  <c:v>2.4E-2</c:v>
                </c:pt>
                <c:pt idx="177">
                  <c:v>2.266E-2</c:v>
                </c:pt>
                <c:pt idx="178">
                  <c:v>2.147E-2</c:v>
                </c:pt>
                <c:pt idx="179">
                  <c:v>2.0400000000000001E-2</c:v>
                </c:pt>
                <c:pt idx="180">
                  <c:v>1.857E-2</c:v>
                </c:pt>
                <c:pt idx="181">
                  <c:v>1.6709999999999999E-2</c:v>
                </c:pt>
                <c:pt idx="182">
                  <c:v>1.521E-2</c:v>
                </c:pt>
                <c:pt idx="183">
                  <c:v>1.396E-2</c:v>
                </c:pt>
                <c:pt idx="184">
                  <c:v>1.291E-2</c:v>
                </c:pt>
                <c:pt idx="185">
                  <c:v>1.2019999999999999E-2</c:v>
                </c:pt>
                <c:pt idx="186">
                  <c:v>1.124E-2</c:v>
                </c:pt>
                <c:pt idx="187">
                  <c:v>1.057E-2</c:v>
                </c:pt>
                <c:pt idx="188">
                  <c:v>9.9699999999999997E-3</c:v>
                </c:pt>
                <c:pt idx="189">
                  <c:v>8.966E-3</c:v>
                </c:pt>
                <c:pt idx="190">
                  <c:v>8.1519999999999995E-3</c:v>
                </c:pt>
                <c:pt idx="191">
                  <c:v>7.4799999999999997E-3</c:v>
                </c:pt>
                <c:pt idx="192">
                  <c:v>6.914E-3</c:v>
                </c:pt>
                <c:pt idx="193">
                  <c:v>6.43E-3</c:v>
                </c:pt>
                <c:pt idx="194">
                  <c:v>6.0130000000000001E-3</c:v>
                </c:pt>
                <c:pt idx="195">
                  <c:v>5.3270000000000001E-3</c:v>
                </c:pt>
                <c:pt idx="196">
                  <c:v>4.7869999999999996E-3</c:v>
                </c:pt>
                <c:pt idx="197">
                  <c:v>4.3499999999999997E-3</c:v>
                </c:pt>
                <c:pt idx="198">
                  <c:v>3.9880000000000002E-3</c:v>
                </c:pt>
                <c:pt idx="199">
                  <c:v>3.6849999999999999E-3</c:v>
                </c:pt>
                <c:pt idx="200">
                  <c:v>3.4250000000000001E-3</c:v>
                </c:pt>
                <c:pt idx="201">
                  <c:v>3.202E-3</c:v>
                </c:pt>
                <c:pt idx="202">
                  <c:v>3.006E-3</c:v>
                </c:pt>
                <c:pt idx="203">
                  <c:v>2.8340000000000001E-3</c:v>
                </c:pt>
                <c:pt idx="204">
                  <c:v>2.6819999999999999E-3</c:v>
                </c:pt>
                <c:pt idx="205">
                  <c:v>2.545E-3</c:v>
                </c:pt>
                <c:pt idx="206">
                  <c:v>2.3110000000000001E-3</c:v>
                </c:pt>
                <c:pt idx="207">
                  <c:v>2.075E-3</c:v>
                </c:pt>
                <c:pt idx="208">
                  <c:v>1.9710000000000001E-3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88-4F38-B80B-0F9C631DAF91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srim238U_Si!$D$20:$D$228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srim238U_Si!$G$20:$G$228</c:f>
              <c:numCache>
                <c:formatCode>0.000E+00</c:formatCode>
                <c:ptCount val="209"/>
                <c:pt idx="0">
                  <c:v>3.3568999999999996</c:v>
                </c:pt>
                <c:pt idx="1">
                  <c:v>3.5257999999999998</c:v>
                </c:pt>
                <c:pt idx="2">
                  <c:v>3.6850000000000001</c:v>
                </c:pt>
                <c:pt idx="3">
                  <c:v>3.8375000000000004</c:v>
                </c:pt>
                <c:pt idx="4">
                  <c:v>3.9824000000000002</c:v>
                </c:pt>
                <c:pt idx="5">
                  <c:v>4.1218000000000004</c:v>
                </c:pt>
                <c:pt idx="6">
                  <c:v>4.2557999999999998</c:v>
                </c:pt>
                <c:pt idx="7">
                  <c:v>4.5084</c:v>
                </c:pt>
                <c:pt idx="8">
                  <c:v>4.7445999999999993</c:v>
                </c:pt>
                <c:pt idx="9">
                  <c:v>4.9664999999999999</c:v>
                </c:pt>
                <c:pt idx="10">
                  <c:v>5.1753999999999998</c:v>
                </c:pt>
                <c:pt idx="11">
                  <c:v>5.3723000000000001</c:v>
                </c:pt>
                <c:pt idx="12">
                  <c:v>5.5604000000000005</c:v>
                </c:pt>
                <c:pt idx="13">
                  <c:v>5.9115000000000002</c:v>
                </c:pt>
                <c:pt idx="14">
                  <c:v>6.2332000000000001</c:v>
                </c:pt>
                <c:pt idx="15">
                  <c:v>6.5318000000000005</c:v>
                </c:pt>
                <c:pt idx="16">
                  <c:v>6.8095999999999997</c:v>
                </c:pt>
                <c:pt idx="17">
                  <c:v>7.0699999999999994</c:v>
                </c:pt>
                <c:pt idx="18">
                  <c:v>7.3150000000000004</c:v>
                </c:pt>
                <c:pt idx="19">
                  <c:v>7.5468999999999999</c:v>
                </c:pt>
                <c:pt idx="20">
                  <c:v>7.7667000000000002</c:v>
                </c:pt>
                <c:pt idx="21">
                  <c:v>7.9755000000000003</c:v>
                </c:pt>
                <c:pt idx="22">
                  <c:v>8.1745000000000001</c:v>
                </c:pt>
                <c:pt idx="23">
                  <c:v>8.3658000000000001</c:v>
                </c:pt>
                <c:pt idx="24">
                  <c:v>8.7231000000000005</c:v>
                </c:pt>
                <c:pt idx="25">
                  <c:v>9.1330000000000009</c:v>
                </c:pt>
                <c:pt idx="26">
                  <c:v>9.5079999999999991</c:v>
                </c:pt>
                <c:pt idx="27">
                  <c:v>9.8529999999999998</c:v>
                </c:pt>
                <c:pt idx="28">
                  <c:v>10.173999999999999</c:v>
                </c:pt>
                <c:pt idx="29">
                  <c:v>10.472</c:v>
                </c:pt>
                <c:pt idx="30">
                  <c:v>10.752000000000001</c:v>
                </c:pt>
                <c:pt idx="31">
                  <c:v>11.015000000000001</c:v>
                </c:pt>
                <c:pt idx="32">
                  <c:v>11.263999999999999</c:v>
                </c:pt>
                <c:pt idx="33">
                  <c:v>11.722</c:v>
                </c:pt>
                <c:pt idx="34">
                  <c:v>12.131</c:v>
                </c:pt>
                <c:pt idx="35">
                  <c:v>12.517000000000001</c:v>
                </c:pt>
                <c:pt idx="36">
                  <c:v>12.859</c:v>
                </c:pt>
                <c:pt idx="37">
                  <c:v>13.179</c:v>
                </c:pt>
                <c:pt idx="38">
                  <c:v>13.475000000000001</c:v>
                </c:pt>
                <c:pt idx="39">
                  <c:v>14.022</c:v>
                </c:pt>
                <c:pt idx="40">
                  <c:v>14.491</c:v>
                </c:pt>
                <c:pt idx="41">
                  <c:v>14.923999999999999</c:v>
                </c:pt>
                <c:pt idx="42">
                  <c:v>15.301</c:v>
                </c:pt>
                <c:pt idx="43">
                  <c:v>15.653</c:v>
                </c:pt>
                <c:pt idx="44">
                  <c:v>15.971</c:v>
                </c:pt>
                <c:pt idx="45">
                  <c:v>16.265999999999998</c:v>
                </c:pt>
                <c:pt idx="46">
                  <c:v>16.536999999999999</c:v>
                </c:pt>
                <c:pt idx="47">
                  <c:v>16.785</c:v>
                </c:pt>
                <c:pt idx="48">
                  <c:v>17.02</c:v>
                </c:pt>
                <c:pt idx="49">
                  <c:v>17.243000000000002</c:v>
                </c:pt>
                <c:pt idx="50">
                  <c:v>17.643000000000001</c:v>
                </c:pt>
                <c:pt idx="51">
                  <c:v>18.081</c:v>
                </c:pt>
                <c:pt idx="52">
                  <c:v>18.459</c:v>
                </c:pt>
                <c:pt idx="53">
                  <c:v>18.798000000000002</c:v>
                </c:pt>
                <c:pt idx="54">
                  <c:v>19.100000000000001</c:v>
                </c:pt>
                <c:pt idx="55">
                  <c:v>19.365000000000002</c:v>
                </c:pt>
                <c:pt idx="56">
                  <c:v>19.614000000000001</c:v>
                </c:pt>
                <c:pt idx="57">
                  <c:v>19.827999999999999</c:v>
                </c:pt>
                <c:pt idx="58">
                  <c:v>20.027999999999999</c:v>
                </c:pt>
                <c:pt idx="59">
                  <c:v>20.384</c:v>
                </c:pt>
                <c:pt idx="60">
                  <c:v>20.666</c:v>
                </c:pt>
                <c:pt idx="61">
                  <c:v>20.935000000000002</c:v>
                </c:pt>
                <c:pt idx="62">
                  <c:v>21.205000000000002</c:v>
                </c:pt>
                <c:pt idx="63">
                  <c:v>21.462</c:v>
                </c:pt>
                <c:pt idx="64">
                  <c:v>21.670999999999999</c:v>
                </c:pt>
                <c:pt idx="65">
                  <c:v>22.012999999999998</c:v>
                </c:pt>
                <c:pt idx="66">
                  <c:v>22.23</c:v>
                </c:pt>
                <c:pt idx="67">
                  <c:v>22.356000000000002</c:v>
                </c:pt>
                <c:pt idx="68">
                  <c:v>22.417999999999999</c:v>
                </c:pt>
                <c:pt idx="69">
                  <c:v>22.436</c:v>
                </c:pt>
                <c:pt idx="70">
                  <c:v>22.411999999999999</c:v>
                </c:pt>
                <c:pt idx="71">
                  <c:v>22.355</c:v>
                </c:pt>
                <c:pt idx="72">
                  <c:v>22.29</c:v>
                </c:pt>
                <c:pt idx="73">
                  <c:v>22.215</c:v>
                </c:pt>
                <c:pt idx="74">
                  <c:v>22.131999999999998</c:v>
                </c:pt>
                <c:pt idx="75">
                  <c:v>22.046999999999997</c:v>
                </c:pt>
                <c:pt idx="76">
                  <c:v>21.885999999999999</c:v>
                </c:pt>
                <c:pt idx="77">
                  <c:v>21.71</c:v>
                </c:pt>
                <c:pt idx="78">
                  <c:v>21.585999999999999</c:v>
                </c:pt>
                <c:pt idx="79">
                  <c:v>21.498000000000001</c:v>
                </c:pt>
                <c:pt idx="80">
                  <c:v>21.462</c:v>
                </c:pt>
                <c:pt idx="81">
                  <c:v>21.454000000000001</c:v>
                </c:pt>
                <c:pt idx="82">
                  <c:v>21.481999999999999</c:v>
                </c:pt>
                <c:pt idx="83">
                  <c:v>21.54</c:v>
                </c:pt>
                <c:pt idx="84">
                  <c:v>21.61</c:v>
                </c:pt>
                <c:pt idx="85">
                  <c:v>21.82</c:v>
                </c:pt>
                <c:pt idx="86">
                  <c:v>22.08</c:v>
                </c:pt>
                <c:pt idx="87">
                  <c:v>22.347000000000001</c:v>
                </c:pt>
                <c:pt idx="88">
                  <c:v>22.621000000000002</c:v>
                </c:pt>
                <c:pt idx="89">
                  <c:v>22.896000000000001</c:v>
                </c:pt>
                <c:pt idx="90">
                  <c:v>23.158000000000001</c:v>
                </c:pt>
                <c:pt idx="91">
                  <c:v>23.619999999999997</c:v>
                </c:pt>
                <c:pt idx="92">
                  <c:v>24.008000000000003</c:v>
                </c:pt>
                <c:pt idx="93">
                  <c:v>24.305</c:v>
                </c:pt>
                <c:pt idx="94">
                  <c:v>24.521999999999998</c:v>
                </c:pt>
                <c:pt idx="95">
                  <c:v>24.678000000000001</c:v>
                </c:pt>
                <c:pt idx="96">
                  <c:v>24.787999999999997</c:v>
                </c:pt>
                <c:pt idx="97">
                  <c:v>24.846</c:v>
                </c:pt>
                <c:pt idx="98">
                  <c:v>24.887999999999998</c:v>
                </c:pt>
                <c:pt idx="99">
                  <c:v>24.910999999999998</c:v>
                </c:pt>
                <c:pt idx="100">
                  <c:v>24.922000000000001</c:v>
                </c:pt>
                <c:pt idx="101">
                  <c:v>24.937999999999999</c:v>
                </c:pt>
                <c:pt idx="102">
                  <c:v>24.992000000000001</c:v>
                </c:pt>
                <c:pt idx="103">
                  <c:v>25.123999999999999</c:v>
                </c:pt>
                <c:pt idx="104">
                  <c:v>25.369</c:v>
                </c:pt>
                <c:pt idx="105">
                  <c:v>25.733999999999998</c:v>
                </c:pt>
                <c:pt idx="106">
                  <c:v>26.221999999999998</c:v>
                </c:pt>
                <c:pt idx="107">
                  <c:v>26.815999999999999</c:v>
                </c:pt>
                <c:pt idx="108">
                  <c:v>27.512999999999998</c:v>
                </c:pt>
                <c:pt idx="109">
                  <c:v>28.277000000000001</c:v>
                </c:pt>
                <c:pt idx="110">
                  <c:v>29.117000000000001</c:v>
                </c:pt>
                <c:pt idx="111">
                  <c:v>30.933</c:v>
                </c:pt>
                <c:pt idx="112">
                  <c:v>32.878999999999998</c:v>
                </c:pt>
                <c:pt idx="113">
                  <c:v>34.875999999999998</c:v>
                </c:pt>
                <c:pt idx="114">
                  <c:v>36.895000000000003</c:v>
                </c:pt>
                <c:pt idx="115">
                  <c:v>38.904000000000003</c:v>
                </c:pt>
                <c:pt idx="116">
                  <c:v>40.869</c:v>
                </c:pt>
                <c:pt idx="117">
                  <c:v>44.653999999999996</c:v>
                </c:pt>
                <c:pt idx="118">
                  <c:v>48.185000000000002</c:v>
                </c:pt>
                <c:pt idx="119">
                  <c:v>51.473999999999997</c:v>
                </c:pt>
                <c:pt idx="120">
                  <c:v>54.521999999999998</c:v>
                </c:pt>
                <c:pt idx="121">
                  <c:v>57.356999999999999</c:v>
                </c:pt>
                <c:pt idx="122">
                  <c:v>60.003999999999998</c:v>
                </c:pt>
                <c:pt idx="123">
                  <c:v>62.470999999999997</c:v>
                </c:pt>
                <c:pt idx="124">
                  <c:v>64.787000000000006</c:v>
                </c:pt>
                <c:pt idx="125">
                  <c:v>66.959000000000003</c:v>
                </c:pt>
                <c:pt idx="126">
                  <c:v>69.018000000000001</c:v>
                </c:pt>
                <c:pt idx="127">
                  <c:v>70.960999999999999</c:v>
                </c:pt>
                <c:pt idx="128">
                  <c:v>74.560100000000006</c:v>
                </c:pt>
                <c:pt idx="129">
                  <c:v>78.6066</c:v>
                </c:pt>
                <c:pt idx="130">
                  <c:v>82.237800000000007</c:v>
                </c:pt>
                <c:pt idx="131">
                  <c:v>85.53009999999999</c:v>
                </c:pt>
                <c:pt idx="132">
                  <c:v>88.540800000000004</c:v>
                </c:pt>
                <c:pt idx="133">
                  <c:v>91.308300000000003</c:v>
                </c:pt>
                <c:pt idx="134">
                  <c:v>93.851200000000006</c:v>
                </c:pt>
                <c:pt idx="135">
                  <c:v>96.218500000000006</c:v>
                </c:pt>
                <c:pt idx="136">
                  <c:v>98.409400000000005</c:v>
                </c:pt>
                <c:pt idx="137">
                  <c:v>102.39</c:v>
                </c:pt>
                <c:pt idx="138">
                  <c:v>105.8494</c:v>
                </c:pt>
                <c:pt idx="139">
                  <c:v>108.1155</c:v>
                </c:pt>
                <c:pt idx="140">
                  <c:v>109.8867</c:v>
                </c:pt>
                <c:pt idx="141">
                  <c:v>111.6618</c:v>
                </c:pt>
                <c:pt idx="142">
                  <c:v>113.2402</c:v>
                </c:pt>
                <c:pt idx="143">
                  <c:v>115.6044</c:v>
                </c:pt>
                <c:pt idx="144">
                  <c:v>117.3758</c:v>
                </c:pt>
                <c:pt idx="145">
                  <c:v>118.4524</c:v>
                </c:pt>
                <c:pt idx="146">
                  <c:v>119.13290000000001</c:v>
                </c:pt>
                <c:pt idx="147">
                  <c:v>119.51639999999999</c:v>
                </c:pt>
                <c:pt idx="148">
                  <c:v>119.60220000000001</c:v>
                </c:pt>
                <c:pt idx="149">
                  <c:v>119.3899</c:v>
                </c:pt>
                <c:pt idx="150">
                  <c:v>119.07910000000001</c:v>
                </c:pt>
                <c:pt idx="151">
                  <c:v>118.56950000000001</c:v>
                </c:pt>
                <c:pt idx="152">
                  <c:v>118.0609</c:v>
                </c:pt>
                <c:pt idx="153">
                  <c:v>117.3533</c:v>
                </c:pt>
                <c:pt idx="154">
                  <c:v>115.84</c:v>
                </c:pt>
                <c:pt idx="155">
                  <c:v>113.72659999999999</c:v>
                </c:pt>
                <c:pt idx="156">
                  <c:v>111.51560000000001</c:v>
                </c:pt>
                <c:pt idx="157">
                  <c:v>109.20639999999999</c:v>
                </c:pt>
                <c:pt idx="158">
                  <c:v>106.99873000000001</c:v>
                </c:pt>
                <c:pt idx="159">
                  <c:v>104.79212</c:v>
                </c:pt>
                <c:pt idx="160">
                  <c:v>102.58638000000001</c:v>
                </c:pt>
                <c:pt idx="161">
                  <c:v>100.48135000000001</c:v>
                </c:pt>
                <c:pt idx="162">
                  <c:v>98.526910000000001</c:v>
                </c:pt>
                <c:pt idx="163">
                  <c:v>94.779399999999995</c:v>
                </c:pt>
                <c:pt idx="164">
                  <c:v>91.353300000000004</c:v>
                </c:pt>
                <c:pt idx="165">
                  <c:v>88.248229999999992</c:v>
                </c:pt>
                <c:pt idx="166">
                  <c:v>85.443960000000004</c:v>
                </c:pt>
                <c:pt idx="167">
                  <c:v>82.930289999999999</c:v>
                </c:pt>
                <c:pt idx="168">
                  <c:v>80.677120000000002</c:v>
                </c:pt>
                <c:pt idx="169">
                  <c:v>75.941890000000001</c:v>
                </c:pt>
                <c:pt idx="170">
                  <c:v>71.697760000000002</c:v>
                </c:pt>
                <c:pt idx="171">
                  <c:v>67.964400000000012</c:v>
                </c:pt>
                <c:pt idx="172">
                  <c:v>64.661609999999996</c:v>
                </c:pt>
                <c:pt idx="173">
                  <c:v>61.72927</c:v>
                </c:pt>
                <c:pt idx="174">
                  <c:v>59.097259999999999</c:v>
                </c:pt>
                <c:pt idx="175">
                  <c:v>56.715519999999998</c:v>
                </c:pt>
                <c:pt idx="176">
                  <c:v>54.564</c:v>
                </c:pt>
                <c:pt idx="177">
                  <c:v>52.60266</c:v>
                </c:pt>
                <c:pt idx="178">
                  <c:v>50.81147</c:v>
                </c:pt>
                <c:pt idx="179">
                  <c:v>49.170400000000001</c:v>
                </c:pt>
                <c:pt idx="180">
                  <c:v>46.248569999999994</c:v>
                </c:pt>
                <c:pt idx="181">
                  <c:v>43.166710000000002</c:v>
                </c:pt>
                <c:pt idx="182">
                  <c:v>40.575210000000006</c:v>
                </c:pt>
                <c:pt idx="183">
                  <c:v>38.363959999999999</c:v>
                </c:pt>
                <c:pt idx="184">
                  <c:v>36.452909999999996</c:v>
                </c:pt>
                <c:pt idx="185">
                  <c:v>34.792020000000001</c:v>
                </c:pt>
                <c:pt idx="186">
                  <c:v>33.321240000000003</c:v>
                </c:pt>
                <c:pt idx="187">
                  <c:v>32.020569999999999</c:v>
                </c:pt>
                <c:pt idx="188">
                  <c:v>30.859970000000001</c:v>
                </c:pt>
                <c:pt idx="189">
                  <c:v>28.878966000000002</c:v>
                </c:pt>
                <c:pt idx="190">
                  <c:v>27.248151999999997</c:v>
                </c:pt>
                <c:pt idx="191">
                  <c:v>25.877480000000002</c:v>
                </c:pt>
                <c:pt idx="192">
                  <c:v>24.716913999999999</c:v>
                </c:pt>
                <c:pt idx="193">
                  <c:v>23.726430000000001</c:v>
                </c:pt>
                <c:pt idx="194">
                  <c:v>22.866012999999999</c:v>
                </c:pt>
                <c:pt idx="195">
                  <c:v>21.435327000000001</c:v>
                </c:pt>
                <c:pt idx="196">
                  <c:v>20.314786999999999</c:v>
                </c:pt>
                <c:pt idx="197">
                  <c:v>19.414349999999999</c:v>
                </c:pt>
                <c:pt idx="198">
                  <c:v>18.673988000000001</c:v>
                </c:pt>
                <c:pt idx="199">
                  <c:v>18.063685</c:v>
                </c:pt>
                <c:pt idx="200">
                  <c:v>17.553425000000001</c:v>
                </c:pt>
                <c:pt idx="201">
                  <c:v>17.113202000000001</c:v>
                </c:pt>
                <c:pt idx="202">
                  <c:v>16.733006</c:v>
                </c:pt>
                <c:pt idx="203">
                  <c:v>16.412834</c:v>
                </c:pt>
                <c:pt idx="204">
                  <c:v>16.132681999999999</c:v>
                </c:pt>
                <c:pt idx="205">
                  <c:v>15.882545</c:v>
                </c:pt>
                <c:pt idx="206">
                  <c:v>15.472311000000001</c:v>
                </c:pt>
                <c:pt idx="207">
                  <c:v>15.082075</c:v>
                </c:pt>
                <c:pt idx="208">
                  <c:v>14.931970999999999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E88-4F38-B80B-0F9C631DA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05656"/>
        <c:axId val="602912712"/>
      </c:scatterChart>
      <c:valAx>
        <c:axId val="60290565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12712"/>
        <c:crosses val="autoZero"/>
        <c:crossBetween val="midCat"/>
        <c:majorUnit val="10"/>
      </c:valAx>
      <c:valAx>
        <c:axId val="60291271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04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0565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182878948344696"/>
          <c:y val="0.42187071709725638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srim238U_Air!$P$5</c:f>
          <c:strCache>
            <c:ptCount val="1"/>
            <c:pt idx="0">
              <c:v>srim238U_Air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srim238U_Air!$D$20:$D$228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srim238U_Air!$J$20:$J$228</c:f>
              <c:numCache>
                <c:formatCode>0.000</c:formatCode>
                <c:ptCount val="209"/>
                <c:pt idx="0">
                  <c:v>11.73</c:v>
                </c:pt>
                <c:pt idx="1">
                  <c:v>12.21</c:v>
                </c:pt>
                <c:pt idx="2">
                  <c:v>12.68</c:v>
                </c:pt>
                <c:pt idx="3">
                  <c:v>13.12</c:v>
                </c:pt>
                <c:pt idx="4">
                  <c:v>13.55</c:v>
                </c:pt>
                <c:pt idx="5">
                  <c:v>13.96</c:v>
                </c:pt>
                <c:pt idx="6">
                  <c:v>14.36</c:v>
                </c:pt>
                <c:pt idx="7">
                  <c:v>15.12</c:v>
                </c:pt>
                <c:pt idx="8">
                  <c:v>15.84</c:v>
                </c:pt>
                <c:pt idx="9">
                  <c:v>16.53</c:v>
                </c:pt>
                <c:pt idx="10">
                  <c:v>17.2</c:v>
                </c:pt>
                <c:pt idx="11">
                  <c:v>17.829999999999998</c:v>
                </c:pt>
                <c:pt idx="12">
                  <c:v>18.45</c:v>
                </c:pt>
                <c:pt idx="13">
                  <c:v>19.62</c:v>
                </c:pt>
                <c:pt idx="14">
                  <c:v>20.73</c:v>
                </c:pt>
                <c:pt idx="15">
                  <c:v>21.79</c:v>
                </c:pt>
                <c:pt idx="16">
                  <c:v>22.81</c:v>
                </c:pt>
                <c:pt idx="17">
                  <c:v>23.78</c:v>
                </c:pt>
                <c:pt idx="18">
                  <c:v>24.72</c:v>
                </c:pt>
                <c:pt idx="19">
                  <c:v>25.64</c:v>
                </c:pt>
                <c:pt idx="20">
                  <c:v>26.53</c:v>
                </c:pt>
                <c:pt idx="21">
                  <c:v>27.39</c:v>
                </c:pt>
                <c:pt idx="22">
                  <c:v>28.23</c:v>
                </c:pt>
                <c:pt idx="23">
                  <c:v>29.06</c:v>
                </c:pt>
                <c:pt idx="24">
                  <c:v>30.65</c:v>
                </c:pt>
                <c:pt idx="25">
                  <c:v>32.57</c:v>
                </c:pt>
                <c:pt idx="26">
                  <c:v>34.4</c:v>
                </c:pt>
                <c:pt idx="27">
                  <c:v>36.17</c:v>
                </c:pt>
                <c:pt idx="28">
                  <c:v>37.89</c:v>
                </c:pt>
                <c:pt idx="29">
                  <c:v>39.549999999999997</c:v>
                </c:pt>
                <c:pt idx="30">
                  <c:v>41.18</c:v>
                </c:pt>
                <c:pt idx="31">
                  <c:v>42.76</c:v>
                </c:pt>
                <c:pt idx="32">
                  <c:v>44.31</c:v>
                </c:pt>
                <c:pt idx="33">
                  <c:v>47.31</c:v>
                </c:pt>
                <c:pt idx="34">
                  <c:v>50.22</c:v>
                </c:pt>
                <c:pt idx="35">
                  <c:v>53.03</c:v>
                </c:pt>
                <c:pt idx="36">
                  <c:v>55.77</c:v>
                </c:pt>
                <c:pt idx="37">
                  <c:v>58.44</c:v>
                </c:pt>
                <c:pt idx="38">
                  <c:v>61.05</c:v>
                </c:pt>
                <c:pt idx="39">
                  <c:v>66.12</c:v>
                </c:pt>
                <c:pt idx="40">
                  <c:v>71.03</c:v>
                </c:pt>
                <c:pt idx="41">
                  <c:v>75.790000000000006</c:v>
                </c:pt>
                <c:pt idx="42">
                  <c:v>80.44</c:v>
                </c:pt>
                <c:pt idx="43">
                  <c:v>84.98</c:v>
                </c:pt>
                <c:pt idx="44">
                  <c:v>89.44</c:v>
                </c:pt>
                <c:pt idx="45">
                  <c:v>93.82</c:v>
                </c:pt>
                <c:pt idx="46">
                  <c:v>98.12</c:v>
                </c:pt>
                <c:pt idx="47">
                  <c:v>102.37</c:v>
                </c:pt>
                <c:pt idx="48">
                  <c:v>106.56</c:v>
                </c:pt>
                <c:pt idx="49">
                  <c:v>110.7</c:v>
                </c:pt>
                <c:pt idx="50">
                  <c:v>118.84</c:v>
                </c:pt>
                <c:pt idx="51">
                  <c:v>128.80000000000001</c:v>
                </c:pt>
                <c:pt idx="52">
                  <c:v>138.56</c:v>
                </c:pt>
                <c:pt idx="53">
                  <c:v>148.16</c:v>
                </c:pt>
                <c:pt idx="54">
                  <c:v>157.61000000000001</c:v>
                </c:pt>
                <c:pt idx="55">
                  <c:v>166.94</c:v>
                </c:pt>
                <c:pt idx="56">
                  <c:v>176.16</c:v>
                </c:pt>
                <c:pt idx="57">
                  <c:v>185.28</c:v>
                </c:pt>
                <c:pt idx="58">
                  <c:v>194.33</c:v>
                </c:pt>
                <c:pt idx="59">
                  <c:v>212.2</c:v>
                </c:pt>
                <c:pt idx="60">
                  <c:v>229.88</c:v>
                </c:pt>
                <c:pt idx="61">
                  <c:v>247.47</c:v>
                </c:pt>
                <c:pt idx="62">
                  <c:v>264.98</c:v>
                </c:pt>
                <c:pt idx="63">
                  <c:v>282.39</c:v>
                </c:pt>
                <c:pt idx="64">
                  <c:v>299.7</c:v>
                </c:pt>
                <c:pt idx="65">
                  <c:v>334.06</c:v>
                </c:pt>
                <c:pt idx="66">
                  <c:v>368.14</c:v>
                </c:pt>
                <c:pt idx="67">
                  <c:v>402.04</c:v>
                </c:pt>
                <c:pt idx="68">
                  <c:v>435.82</c:v>
                </c:pt>
                <c:pt idx="69">
                  <c:v>469.57</c:v>
                </c:pt>
                <c:pt idx="70">
                  <c:v>503.33</c:v>
                </c:pt>
                <c:pt idx="71">
                  <c:v>537.13</c:v>
                </c:pt>
                <c:pt idx="72">
                  <c:v>571</c:v>
                </c:pt>
                <c:pt idx="73">
                  <c:v>604.96</c:v>
                </c:pt>
                <c:pt idx="74">
                  <c:v>639.02</c:v>
                </c:pt>
                <c:pt idx="75">
                  <c:v>673.19</c:v>
                </c:pt>
                <c:pt idx="76">
                  <c:v>741.85</c:v>
                </c:pt>
                <c:pt idx="77">
                  <c:v>828.28</c:v>
                </c:pt>
                <c:pt idx="78">
                  <c:v>915.3</c:v>
                </c:pt>
                <c:pt idx="79">
                  <c:v>1000</c:v>
                </c:pt>
                <c:pt idx="80" formatCode="0.00E+00">
                  <c:v>1090</c:v>
                </c:pt>
                <c:pt idx="81" formatCode="0.00E+00">
                  <c:v>1180</c:v>
                </c:pt>
                <c:pt idx="82" formatCode="0.00E+00">
                  <c:v>1270</c:v>
                </c:pt>
                <c:pt idx="83" formatCode="0.00E+00">
                  <c:v>1360</c:v>
                </c:pt>
                <c:pt idx="84" formatCode="0.00E+00">
                  <c:v>1440</c:v>
                </c:pt>
                <c:pt idx="85" formatCode="0.00E+00">
                  <c:v>1620</c:v>
                </c:pt>
                <c:pt idx="86" formatCode="0.00E+00">
                  <c:v>1800</c:v>
                </c:pt>
                <c:pt idx="87" formatCode="0.00E+00">
                  <c:v>1980</c:v>
                </c:pt>
                <c:pt idx="88" formatCode="0.00E+00">
                  <c:v>2150</c:v>
                </c:pt>
                <c:pt idx="89" formatCode="0.00E+00">
                  <c:v>2330</c:v>
                </c:pt>
                <c:pt idx="90" formatCode="0.00E+00">
                  <c:v>2510</c:v>
                </c:pt>
                <c:pt idx="91" formatCode="0.00E+00">
                  <c:v>2860</c:v>
                </c:pt>
                <c:pt idx="92" formatCode="0.00E+00">
                  <c:v>3210</c:v>
                </c:pt>
                <c:pt idx="93" formatCode="0.00E+00">
                  <c:v>3570</c:v>
                </c:pt>
                <c:pt idx="94" formatCode="0.00E+00">
                  <c:v>3920</c:v>
                </c:pt>
                <c:pt idx="95" formatCode="0.00E+00">
                  <c:v>4280</c:v>
                </c:pt>
                <c:pt idx="96" formatCode="0.00E+00">
                  <c:v>4630</c:v>
                </c:pt>
                <c:pt idx="97" formatCode="0.00E+00">
                  <c:v>4980</c:v>
                </c:pt>
                <c:pt idx="98" formatCode="0.00E+00">
                  <c:v>5330</c:v>
                </c:pt>
                <c:pt idx="99" formatCode="0.00E+00">
                  <c:v>5680</c:v>
                </c:pt>
                <c:pt idx="100" formatCode="0.00E+00">
                  <c:v>6030</c:v>
                </c:pt>
                <c:pt idx="101" formatCode="0.00E+00">
                  <c:v>6380</c:v>
                </c:pt>
                <c:pt idx="102" formatCode="0.00E+00">
                  <c:v>7070</c:v>
                </c:pt>
                <c:pt idx="103" formatCode="0.00E+00">
                  <c:v>7910</c:v>
                </c:pt>
                <c:pt idx="104" formatCode="0.00E+00">
                  <c:v>8720</c:v>
                </c:pt>
                <c:pt idx="105" formatCode="0.00E+00">
                  <c:v>9510</c:v>
                </c:pt>
                <c:pt idx="106" formatCode="0.00E+00">
                  <c:v>10260</c:v>
                </c:pt>
                <c:pt idx="107" formatCode="0.00E+00">
                  <c:v>10980</c:v>
                </c:pt>
                <c:pt idx="108" formatCode="0.00E+00">
                  <c:v>11660</c:v>
                </c:pt>
                <c:pt idx="109" formatCode="0.00E+00">
                  <c:v>12310</c:v>
                </c:pt>
                <c:pt idx="110" formatCode="0.00E+00">
                  <c:v>12930</c:v>
                </c:pt>
                <c:pt idx="111" formatCode="0.00E+00">
                  <c:v>14070</c:v>
                </c:pt>
                <c:pt idx="112" formatCode="0.00E+00">
                  <c:v>15110</c:v>
                </c:pt>
                <c:pt idx="113" formatCode="0.00E+00">
                  <c:v>16070</c:v>
                </c:pt>
                <c:pt idx="114" formatCode="0.00E+00">
                  <c:v>16940</c:v>
                </c:pt>
                <c:pt idx="115" formatCode="0.00E+00">
                  <c:v>17760</c:v>
                </c:pt>
                <c:pt idx="116" formatCode="0.00E+00">
                  <c:v>18520</c:v>
                </c:pt>
                <c:pt idx="117" formatCode="0.00E+00">
                  <c:v>19920</c:v>
                </c:pt>
                <c:pt idx="118" formatCode="0.00E+00">
                  <c:v>21200</c:v>
                </c:pt>
                <c:pt idx="119" formatCode="0.00E+00">
                  <c:v>22380</c:v>
                </c:pt>
                <c:pt idx="120" formatCode="0.00E+00">
                  <c:v>23490</c:v>
                </c:pt>
                <c:pt idx="121" formatCode="0.00E+00">
                  <c:v>24540</c:v>
                </c:pt>
                <c:pt idx="122" formatCode="0.00E+00">
                  <c:v>25550</c:v>
                </c:pt>
                <c:pt idx="123" formatCode="0.00E+00">
                  <c:v>26510</c:v>
                </c:pt>
                <c:pt idx="124" formatCode="0.00E+00">
                  <c:v>27450</c:v>
                </c:pt>
                <c:pt idx="125" formatCode="0.00E+00">
                  <c:v>28350</c:v>
                </c:pt>
                <c:pt idx="126" formatCode="0.00E+00">
                  <c:v>29240</c:v>
                </c:pt>
                <c:pt idx="127" formatCode="0.00E+00">
                  <c:v>30100</c:v>
                </c:pt>
                <c:pt idx="128" formatCode="0.00E+00">
                  <c:v>31780</c:v>
                </c:pt>
                <c:pt idx="129" formatCode="0.00E+00">
                  <c:v>33800</c:v>
                </c:pt>
                <c:pt idx="130" formatCode="0.00E+00">
                  <c:v>35760</c:v>
                </c:pt>
                <c:pt idx="131" formatCode="0.00E+00">
                  <c:v>37670</c:v>
                </c:pt>
                <c:pt idx="132" formatCode="0.00E+00">
                  <c:v>39540</c:v>
                </c:pt>
                <c:pt idx="133" formatCode="0.00E+00">
                  <c:v>41370</c:v>
                </c:pt>
                <c:pt idx="134" formatCode="0.00E+00">
                  <c:v>43180</c:v>
                </c:pt>
                <c:pt idx="135" formatCode="0.00E+00">
                  <c:v>44970</c:v>
                </c:pt>
                <c:pt idx="136" formatCode="0.00E+00">
                  <c:v>46740</c:v>
                </c:pt>
                <c:pt idx="137" formatCode="0.00E+00">
                  <c:v>50230</c:v>
                </c:pt>
                <c:pt idx="138" formatCode="0.00E+00">
                  <c:v>53660</c:v>
                </c:pt>
                <c:pt idx="139" formatCode="0.00E+00">
                  <c:v>57040</c:v>
                </c:pt>
                <c:pt idx="140" formatCode="0.00E+00">
                  <c:v>60370</c:v>
                </c:pt>
                <c:pt idx="141" formatCode="0.00E+00">
                  <c:v>63660</c:v>
                </c:pt>
                <c:pt idx="142" formatCode="0.00E+00">
                  <c:v>66930</c:v>
                </c:pt>
                <c:pt idx="143" formatCode="0.00E+00">
                  <c:v>73360</c:v>
                </c:pt>
                <c:pt idx="144" formatCode="0.00E+00">
                  <c:v>79700</c:v>
                </c:pt>
                <c:pt idx="145" formatCode="0.00E+00">
                  <c:v>85960</c:v>
                </c:pt>
                <c:pt idx="146" formatCode="0.00E+00">
                  <c:v>92170</c:v>
                </c:pt>
                <c:pt idx="147" formatCode="0.00E+00">
                  <c:v>98340</c:v>
                </c:pt>
                <c:pt idx="148" formatCode="0.00E+00">
                  <c:v>104490</c:v>
                </c:pt>
                <c:pt idx="149" formatCode="0.00E+00">
                  <c:v>110620</c:v>
                </c:pt>
                <c:pt idx="150" formatCode="0.00E+00">
                  <c:v>116750</c:v>
                </c:pt>
                <c:pt idx="151" formatCode="0.00E+00">
                  <c:v>122880</c:v>
                </c:pt>
                <c:pt idx="152" formatCode="0.00E+00">
                  <c:v>129030</c:v>
                </c:pt>
                <c:pt idx="153" formatCode="0.00E+00">
                  <c:v>135190</c:v>
                </c:pt>
                <c:pt idx="154" formatCode="0.00E+00">
                  <c:v>147620</c:v>
                </c:pt>
                <c:pt idx="155" formatCode="0.00E+00">
                  <c:v>163390</c:v>
                </c:pt>
                <c:pt idx="156" formatCode="0.00E+00">
                  <c:v>179470</c:v>
                </c:pt>
                <c:pt idx="157" formatCode="0.00E+00">
                  <c:v>195900</c:v>
                </c:pt>
                <c:pt idx="158" formatCode="0.00E+00">
                  <c:v>212750</c:v>
                </c:pt>
                <c:pt idx="159" formatCode="0.00E+00">
                  <c:v>230010</c:v>
                </c:pt>
                <c:pt idx="160" formatCode="0.00E+00">
                  <c:v>247730</c:v>
                </c:pt>
                <c:pt idx="161" formatCode="0.00E+00">
                  <c:v>265910</c:v>
                </c:pt>
                <c:pt idx="162" formatCode="0.00E+00">
                  <c:v>284550</c:v>
                </c:pt>
                <c:pt idx="163" formatCode="0.00E+00">
                  <c:v>323200</c:v>
                </c:pt>
                <c:pt idx="164" formatCode="0.00E+00">
                  <c:v>363620</c:v>
                </c:pt>
                <c:pt idx="165" formatCode="0.00E+00">
                  <c:v>405670</c:v>
                </c:pt>
                <c:pt idx="166" formatCode="0.00E+00">
                  <c:v>449160</c:v>
                </c:pt>
                <c:pt idx="167" formatCode="0.00E+00">
                  <c:v>493860</c:v>
                </c:pt>
                <c:pt idx="168" formatCode="0.00E+00">
                  <c:v>539530</c:v>
                </c:pt>
                <c:pt idx="169" formatCode="0.00E+00">
                  <c:v>634520</c:v>
                </c:pt>
                <c:pt idx="170" formatCode="0.00E+00">
                  <c:v>735350</c:v>
                </c:pt>
                <c:pt idx="171" formatCode="0.00E+00">
                  <c:v>842140</c:v>
                </c:pt>
                <c:pt idx="172" formatCode="0.00E+00">
                  <c:v>954790</c:v>
                </c:pt>
                <c:pt idx="173" formatCode="0.00E+00">
                  <c:v>1070000</c:v>
                </c:pt>
                <c:pt idx="174" formatCode="0.00E+00">
                  <c:v>1200000</c:v>
                </c:pt>
                <c:pt idx="175" formatCode="0.00E+00">
                  <c:v>1330000</c:v>
                </c:pt>
                <c:pt idx="176" formatCode="0.00E+00">
                  <c:v>1460000</c:v>
                </c:pt>
                <c:pt idx="177" formatCode="0.00E+00">
                  <c:v>1600000</c:v>
                </c:pt>
                <c:pt idx="178" formatCode="0.00E+00">
                  <c:v>1750000</c:v>
                </c:pt>
                <c:pt idx="179" formatCode="0.00E+00">
                  <c:v>1900000</c:v>
                </c:pt>
                <c:pt idx="180" formatCode="0.00E+00">
                  <c:v>2210000</c:v>
                </c:pt>
                <c:pt idx="181" formatCode="0.00E+00">
                  <c:v>2640000</c:v>
                </c:pt>
                <c:pt idx="182" formatCode="0.00E+00">
                  <c:v>3090000</c:v>
                </c:pt>
                <c:pt idx="183" formatCode="0.00E+00">
                  <c:v>3570000</c:v>
                </c:pt>
                <c:pt idx="184" formatCode="0.00E+00">
                  <c:v>4070000.0000000005</c:v>
                </c:pt>
                <c:pt idx="185" formatCode="0.00E+00">
                  <c:v>4600000</c:v>
                </c:pt>
                <c:pt idx="186" formatCode="0.00E+00">
                  <c:v>5160000</c:v>
                </c:pt>
                <c:pt idx="187" formatCode="0.00E+00">
                  <c:v>5740000</c:v>
                </c:pt>
                <c:pt idx="188" formatCode="0.00E+00">
                  <c:v>6340000</c:v>
                </c:pt>
                <c:pt idx="189" formatCode="0.00E+00">
                  <c:v>7620000</c:v>
                </c:pt>
                <c:pt idx="190" formatCode="0.00E+00">
                  <c:v>8970000</c:v>
                </c:pt>
                <c:pt idx="191" formatCode="0.00E+00">
                  <c:v>10410000</c:v>
                </c:pt>
                <c:pt idx="192" formatCode="0.00E+00">
                  <c:v>11910000</c:v>
                </c:pt>
                <c:pt idx="193" formatCode="0.00E+00">
                  <c:v>13480000</c:v>
                </c:pt>
                <c:pt idx="194" formatCode="0.00E+00">
                  <c:v>15120000</c:v>
                </c:pt>
                <c:pt idx="195" formatCode="0.00E+00">
                  <c:v>18560000</c:v>
                </c:pt>
                <c:pt idx="196" formatCode="0.00E+00">
                  <c:v>22220000</c:v>
                </c:pt>
                <c:pt idx="197" formatCode="0.00E+00">
                  <c:v>26060000</c:v>
                </c:pt>
                <c:pt idx="198" formatCode="0.00E+00">
                  <c:v>30070000</c:v>
                </c:pt>
                <c:pt idx="199" formatCode="0.00E+00">
                  <c:v>34230000</c:v>
                </c:pt>
                <c:pt idx="200" formatCode="0.00E+00">
                  <c:v>38520000</c:v>
                </c:pt>
                <c:pt idx="201" formatCode="0.00E+00">
                  <c:v>42940000</c:v>
                </c:pt>
                <c:pt idx="202" formatCode="0.00E+00">
                  <c:v>47450000</c:v>
                </c:pt>
                <c:pt idx="203" formatCode="0.00E+00">
                  <c:v>52060000</c:v>
                </c:pt>
                <c:pt idx="204" formatCode="0.00E+00">
                  <c:v>56760000</c:v>
                </c:pt>
                <c:pt idx="205" formatCode="0.00E+00">
                  <c:v>61540000</c:v>
                </c:pt>
                <c:pt idx="206" formatCode="0.00E+00">
                  <c:v>71290000</c:v>
                </c:pt>
                <c:pt idx="207" formatCode="0.00E+00">
                  <c:v>83800000</c:v>
                </c:pt>
                <c:pt idx="208" formatCode="0.00E+00">
                  <c:v>90420000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srim238U_Air!$D$20:$D$228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srim238U_Air!$M$20:$M$228</c:f>
              <c:numCache>
                <c:formatCode>0.000</c:formatCode>
                <c:ptCount val="209"/>
                <c:pt idx="0">
                  <c:v>2.2200000000000002</c:v>
                </c:pt>
                <c:pt idx="1">
                  <c:v>2.31</c:v>
                </c:pt>
                <c:pt idx="2">
                  <c:v>2.39</c:v>
                </c:pt>
                <c:pt idx="3">
                  <c:v>2.4700000000000002</c:v>
                </c:pt>
                <c:pt idx="4">
                  <c:v>2.5499999999999998</c:v>
                </c:pt>
                <c:pt idx="5">
                  <c:v>2.62</c:v>
                </c:pt>
                <c:pt idx="6">
                  <c:v>2.69</c:v>
                </c:pt>
                <c:pt idx="7">
                  <c:v>2.82</c:v>
                </c:pt>
                <c:pt idx="8">
                  <c:v>2.94</c:v>
                </c:pt>
                <c:pt idx="9">
                  <c:v>3.06</c:v>
                </c:pt>
                <c:pt idx="10">
                  <c:v>3.17</c:v>
                </c:pt>
                <c:pt idx="11">
                  <c:v>3.28</c:v>
                </c:pt>
                <c:pt idx="12">
                  <c:v>3.38</c:v>
                </c:pt>
                <c:pt idx="13">
                  <c:v>3.57</c:v>
                </c:pt>
                <c:pt idx="14">
                  <c:v>3.75</c:v>
                </c:pt>
                <c:pt idx="15">
                  <c:v>3.91</c:v>
                </c:pt>
                <c:pt idx="16">
                  <c:v>4.07</c:v>
                </c:pt>
                <c:pt idx="17">
                  <c:v>4.22</c:v>
                </c:pt>
                <c:pt idx="18">
                  <c:v>4.37</c:v>
                </c:pt>
                <c:pt idx="19">
                  <c:v>4.5</c:v>
                </c:pt>
                <c:pt idx="20">
                  <c:v>4.6399999999999997</c:v>
                </c:pt>
                <c:pt idx="21">
                  <c:v>4.7699999999999996</c:v>
                </c:pt>
                <c:pt idx="22">
                  <c:v>4.8899999999999997</c:v>
                </c:pt>
                <c:pt idx="23">
                  <c:v>5.01</c:v>
                </c:pt>
                <c:pt idx="24">
                  <c:v>5.24</c:v>
                </c:pt>
                <c:pt idx="25">
                  <c:v>5.52</c:v>
                </c:pt>
                <c:pt idx="26">
                  <c:v>5.77</c:v>
                </c:pt>
                <c:pt idx="27">
                  <c:v>6.02</c:v>
                </c:pt>
                <c:pt idx="28">
                  <c:v>6.26</c:v>
                </c:pt>
                <c:pt idx="29">
                  <c:v>6.48</c:v>
                </c:pt>
                <c:pt idx="30">
                  <c:v>6.7</c:v>
                </c:pt>
                <c:pt idx="31">
                  <c:v>6.91</c:v>
                </c:pt>
                <c:pt idx="32">
                  <c:v>7.11</c:v>
                </c:pt>
                <c:pt idx="33">
                  <c:v>7.51</c:v>
                </c:pt>
                <c:pt idx="34">
                  <c:v>7.88</c:v>
                </c:pt>
                <c:pt idx="35">
                  <c:v>8.24</c:v>
                </c:pt>
                <c:pt idx="36">
                  <c:v>8.58</c:v>
                </c:pt>
                <c:pt idx="37">
                  <c:v>8.91</c:v>
                </c:pt>
                <c:pt idx="38">
                  <c:v>9.23</c:v>
                </c:pt>
                <c:pt idx="39">
                  <c:v>9.85</c:v>
                </c:pt>
                <c:pt idx="40">
                  <c:v>10.45</c:v>
                </c:pt>
                <c:pt idx="41">
                  <c:v>11.01</c:v>
                </c:pt>
                <c:pt idx="42">
                  <c:v>11.55</c:v>
                </c:pt>
                <c:pt idx="43">
                  <c:v>12.08</c:v>
                </c:pt>
                <c:pt idx="44">
                  <c:v>12.58</c:v>
                </c:pt>
                <c:pt idx="45">
                  <c:v>13.07</c:v>
                </c:pt>
                <c:pt idx="46">
                  <c:v>13.55</c:v>
                </c:pt>
                <c:pt idx="47">
                  <c:v>14.02</c:v>
                </c:pt>
                <c:pt idx="48">
                  <c:v>14.48</c:v>
                </c:pt>
                <c:pt idx="49">
                  <c:v>14.93</c:v>
                </c:pt>
                <c:pt idx="50">
                  <c:v>15.82</c:v>
                </c:pt>
                <c:pt idx="51">
                  <c:v>16.91</c:v>
                </c:pt>
                <c:pt idx="52">
                  <c:v>17.95</c:v>
                </c:pt>
                <c:pt idx="53">
                  <c:v>18.96</c:v>
                </c:pt>
                <c:pt idx="54">
                  <c:v>19.940000000000001</c:v>
                </c:pt>
                <c:pt idx="55">
                  <c:v>20.9</c:v>
                </c:pt>
                <c:pt idx="56">
                  <c:v>21.83</c:v>
                </c:pt>
                <c:pt idx="57">
                  <c:v>22.74</c:v>
                </c:pt>
                <c:pt idx="58">
                  <c:v>23.64</c:v>
                </c:pt>
                <c:pt idx="59">
                  <c:v>25.44</c:v>
                </c:pt>
                <c:pt idx="60">
                  <c:v>27.18</c:v>
                </c:pt>
                <c:pt idx="61">
                  <c:v>28.88</c:v>
                </c:pt>
                <c:pt idx="62">
                  <c:v>30.55</c:v>
                </c:pt>
                <c:pt idx="63">
                  <c:v>32.19</c:v>
                </c:pt>
                <c:pt idx="64">
                  <c:v>33.79</c:v>
                </c:pt>
                <c:pt idx="65">
                  <c:v>37.049999999999997</c:v>
                </c:pt>
                <c:pt idx="66">
                  <c:v>40.19</c:v>
                </c:pt>
                <c:pt idx="67">
                  <c:v>43.23</c:v>
                </c:pt>
                <c:pt idx="68">
                  <c:v>46.19</c:v>
                </c:pt>
                <c:pt idx="69">
                  <c:v>49.07</c:v>
                </c:pt>
                <c:pt idx="70">
                  <c:v>51.9</c:v>
                </c:pt>
                <c:pt idx="71">
                  <c:v>54.68</c:v>
                </c:pt>
                <c:pt idx="72">
                  <c:v>57.41</c:v>
                </c:pt>
                <c:pt idx="73">
                  <c:v>60.11</c:v>
                </c:pt>
                <c:pt idx="74">
                  <c:v>62.77</c:v>
                </c:pt>
                <c:pt idx="75">
                  <c:v>65.41</c:v>
                </c:pt>
                <c:pt idx="76">
                  <c:v>70.900000000000006</c:v>
                </c:pt>
                <c:pt idx="77">
                  <c:v>77.75</c:v>
                </c:pt>
                <c:pt idx="78">
                  <c:v>84.38</c:v>
                </c:pt>
                <c:pt idx="79">
                  <c:v>90.81</c:v>
                </c:pt>
                <c:pt idx="80">
                  <c:v>97.06</c:v>
                </c:pt>
                <c:pt idx="81">
                  <c:v>103.13</c:v>
                </c:pt>
                <c:pt idx="82">
                  <c:v>109.05</c:v>
                </c:pt>
                <c:pt idx="83">
                  <c:v>114.82</c:v>
                </c:pt>
                <c:pt idx="84">
                  <c:v>120.45</c:v>
                </c:pt>
                <c:pt idx="85">
                  <c:v>132.44999999999999</c:v>
                </c:pt>
                <c:pt idx="86">
                  <c:v>143.79</c:v>
                </c:pt>
                <c:pt idx="87">
                  <c:v>154.57</c:v>
                </c:pt>
                <c:pt idx="88">
                  <c:v>164.85</c:v>
                </c:pt>
                <c:pt idx="89">
                  <c:v>174.69</c:v>
                </c:pt>
                <c:pt idx="90">
                  <c:v>184.16</c:v>
                </c:pt>
                <c:pt idx="91">
                  <c:v>205.11</c:v>
                </c:pt>
                <c:pt idx="92">
                  <c:v>224.46</c:v>
                </c:pt>
                <c:pt idx="93">
                  <c:v>242.56</c:v>
                </c:pt>
                <c:pt idx="94">
                  <c:v>259.62</c:v>
                </c:pt>
                <c:pt idx="95">
                  <c:v>275.8</c:v>
                </c:pt>
                <c:pt idx="96">
                  <c:v>291.20999999999998</c:v>
                </c:pt>
                <c:pt idx="97">
                  <c:v>305.94</c:v>
                </c:pt>
                <c:pt idx="98">
                  <c:v>320.05</c:v>
                </c:pt>
                <c:pt idx="99">
                  <c:v>333.58</c:v>
                </c:pt>
                <c:pt idx="100">
                  <c:v>346.57</c:v>
                </c:pt>
                <c:pt idx="101">
                  <c:v>359.04</c:v>
                </c:pt>
                <c:pt idx="102">
                  <c:v>388.53</c:v>
                </c:pt>
                <c:pt idx="103">
                  <c:v>424.81</c:v>
                </c:pt>
                <c:pt idx="104">
                  <c:v>456.69</c:v>
                </c:pt>
                <c:pt idx="105">
                  <c:v>484.77</c:v>
                </c:pt>
                <c:pt idx="106">
                  <c:v>509.51</c:v>
                </c:pt>
                <c:pt idx="107">
                  <c:v>531.33000000000004</c:v>
                </c:pt>
                <c:pt idx="108">
                  <c:v>550.6</c:v>
                </c:pt>
                <c:pt idx="109">
                  <c:v>567.65</c:v>
                </c:pt>
                <c:pt idx="110">
                  <c:v>582.78</c:v>
                </c:pt>
                <c:pt idx="111">
                  <c:v>618.88</c:v>
                </c:pt>
                <c:pt idx="112">
                  <c:v>647.42999999999995</c:v>
                </c:pt>
                <c:pt idx="113">
                  <c:v>670.54</c:v>
                </c:pt>
                <c:pt idx="114">
                  <c:v>689.66</c:v>
                </c:pt>
                <c:pt idx="115">
                  <c:v>705.78</c:v>
                </c:pt>
                <c:pt idx="116">
                  <c:v>719.62</c:v>
                </c:pt>
                <c:pt idx="117">
                  <c:v>755.43</c:v>
                </c:pt>
                <c:pt idx="118">
                  <c:v>783.64</c:v>
                </c:pt>
                <c:pt idx="119">
                  <c:v>806.87</c:v>
                </c:pt>
                <c:pt idx="120">
                  <c:v>826.61</c:v>
                </c:pt>
                <c:pt idx="121">
                  <c:v>843.82</c:v>
                </c:pt>
                <c:pt idx="122">
                  <c:v>859.11</c:v>
                </c:pt>
                <c:pt idx="123">
                  <c:v>872.91</c:v>
                </c:pt>
                <c:pt idx="124">
                  <c:v>885.52</c:v>
                </c:pt>
                <c:pt idx="125">
                  <c:v>897.16</c:v>
                </c:pt>
                <c:pt idx="126">
                  <c:v>907.99</c:v>
                </c:pt>
                <c:pt idx="127">
                  <c:v>918.16</c:v>
                </c:pt>
                <c:pt idx="128">
                  <c:v>951.75</c:v>
                </c:pt>
                <c:pt idx="129">
                  <c:v>997.34</c:v>
                </c:pt>
                <c:pt idx="130" formatCode="0.00E+00">
                  <c:v>1040</c:v>
                </c:pt>
                <c:pt idx="131" formatCode="0.00E+00">
                  <c:v>1080</c:v>
                </c:pt>
                <c:pt idx="132" formatCode="0.00E+00">
                  <c:v>1110</c:v>
                </c:pt>
                <c:pt idx="133" formatCode="0.00E+00">
                  <c:v>1140</c:v>
                </c:pt>
                <c:pt idx="134" formatCode="0.00E+00">
                  <c:v>1170</c:v>
                </c:pt>
                <c:pt idx="135" formatCode="0.00E+00">
                  <c:v>1200</c:v>
                </c:pt>
                <c:pt idx="136" formatCode="0.00E+00">
                  <c:v>1230</c:v>
                </c:pt>
                <c:pt idx="137" formatCode="0.00E+00">
                  <c:v>1330</c:v>
                </c:pt>
                <c:pt idx="138" formatCode="0.00E+00">
                  <c:v>1410</c:v>
                </c:pt>
                <c:pt idx="139" formatCode="0.00E+00">
                  <c:v>1490</c:v>
                </c:pt>
                <c:pt idx="140" formatCode="0.00E+00">
                  <c:v>1570</c:v>
                </c:pt>
                <c:pt idx="141" formatCode="0.00E+00">
                  <c:v>1640</c:v>
                </c:pt>
                <c:pt idx="142" formatCode="0.00E+00">
                  <c:v>1700</c:v>
                </c:pt>
                <c:pt idx="143" formatCode="0.00E+00">
                  <c:v>1930</c:v>
                </c:pt>
                <c:pt idx="144" formatCode="0.00E+00">
                  <c:v>2130</c:v>
                </c:pt>
                <c:pt idx="145" formatCode="0.00E+00">
                  <c:v>2310</c:v>
                </c:pt>
                <c:pt idx="146" formatCode="0.00E+00">
                  <c:v>2470</c:v>
                </c:pt>
                <c:pt idx="147" formatCode="0.00E+00">
                  <c:v>2620</c:v>
                </c:pt>
                <c:pt idx="148" formatCode="0.00E+00">
                  <c:v>2770</c:v>
                </c:pt>
                <c:pt idx="149" formatCode="0.00E+00">
                  <c:v>2900</c:v>
                </c:pt>
                <c:pt idx="150" formatCode="0.00E+00">
                  <c:v>3030</c:v>
                </c:pt>
                <c:pt idx="151" formatCode="0.00E+00">
                  <c:v>3150</c:v>
                </c:pt>
                <c:pt idx="152" formatCode="0.00E+00">
                  <c:v>3270</c:v>
                </c:pt>
                <c:pt idx="153" formatCode="0.00E+00">
                  <c:v>3380</c:v>
                </c:pt>
                <c:pt idx="154" formatCode="0.00E+00">
                  <c:v>3810</c:v>
                </c:pt>
                <c:pt idx="155" formatCode="0.00E+00">
                  <c:v>4420</c:v>
                </c:pt>
                <c:pt idx="156" formatCode="0.00E+00">
                  <c:v>4970</c:v>
                </c:pt>
                <c:pt idx="157" formatCode="0.00E+00">
                  <c:v>5490</c:v>
                </c:pt>
                <c:pt idx="158" formatCode="0.00E+00">
                  <c:v>5980</c:v>
                </c:pt>
                <c:pt idx="159" formatCode="0.00E+00">
                  <c:v>6460</c:v>
                </c:pt>
                <c:pt idx="160" formatCode="0.00E+00">
                  <c:v>6930</c:v>
                </c:pt>
                <c:pt idx="161" formatCode="0.00E+00">
                  <c:v>7400</c:v>
                </c:pt>
                <c:pt idx="162" formatCode="0.00E+00">
                  <c:v>7850</c:v>
                </c:pt>
                <c:pt idx="163" formatCode="0.00E+00">
                  <c:v>9570</c:v>
                </c:pt>
                <c:pt idx="164" formatCode="0.00E+00">
                  <c:v>11150</c:v>
                </c:pt>
                <c:pt idx="165" formatCode="0.00E+00">
                  <c:v>12640</c:v>
                </c:pt>
                <c:pt idx="166" formatCode="0.00E+00">
                  <c:v>14060</c:v>
                </c:pt>
                <c:pt idx="167" formatCode="0.00E+00">
                  <c:v>15410</c:v>
                </c:pt>
                <c:pt idx="168" formatCode="0.00E+00">
                  <c:v>16710</c:v>
                </c:pt>
                <c:pt idx="169" formatCode="0.00E+00">
                  <c:v>21450</c:v>
                </c:pt>
                <c:pt idx="170" formatCode="0.00E+00">
                  <c:v>25760</c:v>
                </c:pt>
                <c:pt idx="171" formatCode="0.00E+00">
                  <c:v>29860</c:v>
                </c:pt>
                <c:pt idx="172" formatCode="0.00E+00">
                  <c:v>33850</c:v>
                </c:pt>
                <c:pt idx="173" formatCode="0.00E+00">
                  <c:v>37760</c:v>
                </c:pt>
                <c:pt idx="174" formatCode="0.00E+00">
                  <c:v>41640</c:v>
                </c:pt>
                <c:pt idx="175" formatCode="0.00E+00">
                  <c:v>45490</c:v>
                </c:pt>
                <c:pt idx="176" formatCode="0.00E+00">
                  <c:v>49330</c:v>
                </c:pt>
                <c:pt idx="177" formatCode="0.00E+00">
                  <c:v>53170</c:v>
                </c:pt>
                <c:pt idx="178" formatCode="0.00E+00">
                  <c:v>57010</c:v>
                </c:pt>
                <c:pt idx="179" formatCode="0.00E+00">
                  <c:v>60860</c:v>
                </c:pt>
                <c:pt idx="180" formatCode="0.00E+00">
                  <c:v>75510</c:v>
                </c:pt>
                <c:pt idx="181" formatCode="0.00E+00">
                  <c:v>96270</c:v>
                </c:pt>
                <c:pt idx="182" formatCode="0.00E+00">
                  <c:v>115510</c:v>
                </c:pt>
                <c:pt idx="183" formatCode="0.00E+00">
                  <c:v>133920</c:v>
                </c:pt>
                <c:pt idx="184" formatCode="0.00E+00">
                  <c:v>151850</c:v>
                </c:pt>
                <c:pt idx="185" formatCode="0.00E+00">
                  <c:v>169460</c:v>
                </c:pt>
                <c:pt idx="186" formatCode="0.00E+00">
                  <c:v>186860</c:v>
                </c:pt>
                <c:pt idx="187" formatCode="0.00E+00">
                  <c:v>204110</c:v>
                </c:pt>
                <c:pt idx="188" formatCode="0.00E+00">
                  <c:v>221250</c:v>
                </c:pt>
                <c:pt idx="189" formatCode="0.00E+00">
                  <c:v>285220</c:v>
                </c:pt>
                <c:pt idx="190" formatCode="0.00E+00">
                  <c:v>343670</c:v>
                </c:pt>
                <c:pt idx="191" formatCode="0.00E+00">
                  <c:v>398980</c:v>
                </c:pt>
                <c:pt idx="192" formatCode="0.00E+00">
                  <c:v>452230</c:v>
                </c:pt>
                <c:pt idx="193" formatCode="0.00E+00">
                  <c:v>503980</c:v>
                </c:pt>
                <c:pt idx="194" formatCode="0.00E+00">
                  <c:v>554580</c:v>
                </c:pt>
                <c:pt idx="195" formatCode="0.00E+00">
                  <c:v>738250</c:v>
                </c:pt>
                <c:pt idx="196" formatCode="0.00E+00">
                  <c:v>901380</c:v>
                </c:pt>
                <c:pt idx="197" formatCode="0.00E+00">
                  <c:v>1050000</c:v>
                </c:pt>
                <c:pt idx="198" formatCode="0.00E+00">
                  <c:v>1200000</c:v>
                </c:pt>
                <c:pt idx="199" formatCode="0.00E+00">
                  <c:v>1330000</c:v>
                </c:pt>
                <c:pt idx="200" formatCode="0.00E+00">
                  <c:v>1460000</c:v>
                </c:pt>
                <c:pt idx="201" formatCode="0.00E+00">
                  <c:v>1590000</c:v>
                </c:pt>
                <c:pt idx="202" formatCode="0.00E+00">
                  <c:v>1720000</c:v>
                </c:pt>
                <c:pt idx="203" formatCode="0.00E+00">
                  <c:v>1830000</c:v>
                </c:pt>
                <c:pt idx="204" formatCode="0.00E+00">
                  <c:v>1950000</c:v>
                </c:pt>
                <c:pt idx="205" formatCode="0.00E+00">
                  <c:v>2069999.9999999998</c:v>
                </c:pt>
                <c:pt idx="206" formatCode="0.00E+00">
                  <c:v>2480000</c:v>
                </c:pt>
                <c:pt idx="207" formatCode="0.00E+00">
                  <c:v>3050000</c:v>
                </c:pt>
                <c:pt idx="208" formatCode="0.00E+00">
                  <c:v>3190000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srim238U_Air!$D$20:$D$228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srim238U_Air!$P$20:$P$228</c:f>
              <c:numCache>
                <c:formatCode>0.000</c:formatCode>
                <c:ptCount val="209"/>
                <c:pt idx="0">
                  <c:v>1.54</c:v>
                </c:pt>
                <c:pt idx="1">
                  <c:v>1.6</c:v>
                </c:pt>
                <c:pt idx="2">
                  <c:v>1.66</c:v>
                </c:pt>
                <c:pt idx="3">
                  <c:v>1.71</c:v>
                </c:pt>
                <c:pt idx="4">
                  <c:v>1.77</c:v>
                </c:pt>
                <c:pt idx="5">
                  <c:v>1.82</c:v>
                </c:pt>
                <c:pt idx="6">
                  <c:v>1.87</c:v>
                </c:pt>
                <c:pt idx="7">
                  <c:v>1.96</c:v>
                </c:pt>
                <c:pt idx="8">
                  <c:v>2.0499999999999998</c:v>
                </c:pt>
                <c:pt idx="9">
                  <c:v>2.14</c:v>
                </c:pt>
                <c:pt idx="10">
                  <c:v>2.2200000000000002</c:v>
                </c:pt>
                <c:pt idx="11">
                  <c:v>2.29</c:v>
                </c:pt>
                <c:pt idx="12">
                  <c:v>2.37</c:v>
                </c:pt>
                <c:pt idx="13">
                  <c:v>2.5099999999999998</c:v>
                </c:pt>
                <c:pt idx="14">
                  <c:v>2.65</c:v>
                </c:pt>
                <c:pt idx="15">
                  <c:v>2.78</c:v>
                </c:pt>
                <c:pt idx="16">
                  <c:v>2.9</c:v>
                </c:pt>
                <c:pt idx="17">
                  <c:v>3.02</c:v>
                </c:pt>
                <c:pt idx="18">
                  <c:v>3.13</c:v>
                </c:pt>
                <c:pt idx="19">
                  <c:v>3.24</c:v>
                </c:pt>
                <c:pt idx="20">
                  <c:v>3.35</c:v>
                </c:pt>
                <c:pt idx="21">
                  <c:v>3.45</c:v>
                </c:pt>
                <c:pt idx="22">
                  <c:v>3.55</c:v>
                </c:pt>
                <c:pt idx="23">
                  <c:v>3.65</c:v>
                </c:pt>
                <c:pt idx="24">
                  <c:v>3.84</c:v>
                </c:pt>
                <c:pt idx="25">
                  <c:v>4.07</c:v>
                </c:pt>
                <c:pt idx="26">
                  <c:v>4.29</c:v>
                </c:pt>
                <c:pt idx="27">
                  <c:v>4.49</c:v>
                </c:pt>
                <c:pt idx="28">
                  <c:v>4.7</c:v>
                </c:pt>
                <c:pt idx="29">
                  <c:v>4.8899999999999997</c:v>
                </c:pt>
                <c:pt idx="30">
                  <c:v>5.08</c:v>
                </c:pt>
                <c:pt idx="31">
                  <c:v>5.26</c:v>
                </c:pt>
                <c:pt idx="32">
                  <c:v>5.44</c:v>
                </c:pt>
                <c:pt idx="33">
                  <c:v>5.79</c:v>
                </c:pt>
                <c:pt idx="34">
                  <c:v>6.12</c:v>
                </c:pt>
                <c:pt idx="35">
                  <c:v>6.44</c:v>
                </c:pt>
                <c:pt idx="36">
                  <c:v>6.75</c:v>
                </c:pt>
                <c:pt idx="37">
                  <c:v>7.05</c:v>
                </c:pt>
                <c:pt idx="38">
                  <c:v>7.35</c:v>
                </c:pt>
                <c:pt idx="39">
                  <c:v>7.91</c:v>
                </c:pt>
                <c:pt idx="40">
                  <c:v>8.4499999999999993</c:v>
                </c:pt>
                <c:pt idx="41">
                  <c:v>8.98</c:v>
                </c:pt>
                <c:pt idx="42">
                  <c:v>9.48</c:v>
                </c:pt>
                <c:pt idx="43">
                  <c:v>9.9700000000000006</c:v>
                </c:pt>
                <c:pt idx="44">
                  <c:v>10.45</c:v>
                </c:pt>
                <c:pt idx="45">
                  <c:v>10.92</c:v>
                </c:pt>
                <c:pt idx="46">
                  <c:v>11.37</c:v>
                </c:pt>
                <c:pt idx="47">
                  <c:v>11.82</c:v>
                </c:pt>
                <c:pt idx="48">
                  <c:v>12.26</c:v>
                </c:pt>
                <c:pt idx="49">
                  <c:v>12.69</c:v>
                </c:pt>
                <c:pt idx="50">
                  <c:v>13.53</c:v>
                </c:pt>
                <c:pt idx="51">
                  <c:v>14.55</c:v>
                </c:pt>
                <c:pt idx="52">
                  <c:v>15.54</c:v>
                </c:pt>
                <c:pt idx="53">
                  <c:v>16.5</c:v>
                </c:pt>
                <c:pt idx="54">
                  <c:v>17.440000000000001</c:v>
                </c:pt>
                <c:pt idx="55">
                  <c:v>18.350000000000001</c:v>
                </c:pt>
                <c:pt idx="56">
                  <c:v>19.25</c:v>
                </c:pt>
                <c:pt idx="57">
                  <c:v>20.13</c:v>
                </c:pt>
                <c:pt idx="58">
                  <c:v>21</c:v>
                </c:pt>
                <c:pt idx="59">
                  <c:v>22.7</c:v>
                </c:pt>
                <c:pt idx="60">
                  <c:v>24.35</c:v>
                </c:pt>
                <c:pt idx="61">
                  <c:v>25.98</c:v>
                </c:pt>
                <c:pt idx="62">
                  <c:v>27.57</c:v>
                </c:pt>
                <c:pt idx="63">
                  <c:v>29.15</c:v>
                </c:pt>
                <c:pt idx="64">
                  <c:v>30.7</c:v>
                </c:pt>
                <c:pt idx="65">
                  <c:v>33.729999999999997</c:v>
                </c:pt>
                <c:pt idx="66">
                  <c:v>36.700000000000003</c:v>
                </c:pt>
                <c:pt idx="67">
                  <c:v>39.6</c:v>
                </c:pt>
                <c:pt idx="68">
                  <c:v>42.45</c:v>
                </c:pt>
                <c:pt idx="69">
                  <c:v>45.26</c:v>
                </c:pt>
                <c:pt idx="70">
                  <c:v>48.03</c:v>
                </c:pt>
                <c:pt idx="71">
                  <c:v>50.78</c:v>
                </c:pt>
                <c:pt idx="72">
                  <c:v>53.5</c:v>
                </c:pt>
                <c:pt idx="73">
                  <c:v>56.2</c:v>
                </c:pt>
                <c:pt idx="74">
                  <c:v>58.88</c:v>
                </c:pt>
                <c:pt idx="75">
                  <c:v>61.55</c:v>
                </c:pt>
                <c:pt idx="76">
                  <c:v>66.849999999999994</c:v>
                </c:pt>
                <c:pt idx="77">
                  <c:v>73.41</c:v>
                </c:pt>
                <c:pt idx="78">
                  <c:v>79.900000000000006</c:v>
                </c:pt>
                <c:pt idx="79">
                  <c:v>86.33</c:v>
                </c:pt>
                <c:pt idx="80">
                  <c:v>92.69</c:v>
                </c:pt>
                <c:pt idx="81">
                  <c:v>99</c:v>
                </c:pt>
                <c:pt idx="82">
                  <c:v>105.24</c:v>
                </c:pt>
                <c:pt idx="83">
                  <c:v>111.41</c:v>
                </c:pt>
                <c:pt idx="84">
                  <c:v>117.52</c:v>
                </c:pt>
                <c:pt idx="85">
                  <c:v>129.55000000000001</c:v>
                </c:pt>
                <c:pt idx="86">
                  <c:v>141.32</c:v>
                </c:pt>
                <c:pt idx="87">
                  <c:v>152.85</c:v>
                </c:pt>
                <c:pt idx="88">
                  <c:v>164.14</c:v>
                </c:pt>
                <c:pt idx="89">
                  <c:v>175.2</c:v>
                </c:pt>
                <c:pt idx="90">
                  <c:v>186.06</c:v>
                </c:pt>
                <c:pt idx="91">
                  <c:v>207.22</c:v>
                </c:pt>
                <c:pt idx="92">
                  <c:v>227.7</c:v>
                </c:pt>
                <c:pt idx="93">
                  <c:v>247.57</c:v>
                </c:pt>
                <c:pt idx="94">
                  <c:v>266.89999999999998</c:v>
                </c:pt>
                <c:pt idx="95">
                  <c:v>285.74</c:v>
                </c:pt>
                <c:pt idx="96">
                  <c:v>304.11</c:v>
                </c:pt>
                <c:pt idx="97">
                  <c:v>322.04000000000002</c:v>
                </c:pt>
                <c:pt idx="98">
                  <c:v>339.55</c:v>
                </c:pt>
                <c:pt idx="99">
                  <c:v>356.64</c:v>
                </c:pt>
                <c:pt idx="100">
                  <c:v>373.32</c:v>
                </c:pt>
                <c:pt idx="101">
                  <c:v>389.6</c:v>
                </c:pt>
                <c:pt idx="102">
                  <c:v>420.94</c:v>
                </c:pt>
                <c:pt idx="103">
                  <c:v>457.79</c:v>
                </c:pt>
                <c:pt idx="104">
                  <c:v>492.06</c:v>
                </c:pt>
                <c:pt idx="105">
                  <c:v>523.76</c:v>
                </c:pt>
                <c:pt idx="106">
                  <c:v>552.95000000000005</c:v>
                </c:pt>
                <c:pt idx="107">
                  <c:v>579.74</c:v>
                </c:pt>
                <c:pt idx="108">
                  <c:v>604.26</c:v>
                </c:pt>
                <c:pt idx="109">
                  <c:v>626.69000000000005</c:v>
                </c:pt>
                <c:pt idx="110">
                  <c:v>647.20000000000005</c:v>
                </c:pt>
                <c:pt idx="111">
                  <c:v>683.12</c:v>
                </c:pt>
                <c:pt idx="112">
                  <c:v>713.39</c:v>
                </c:pt>
                <c:pt idx="113">
                  <c:v>739.15</c:v>
                </c:pt>
                <c:pt idx="114">
                  <c:v>761.29</c:v>
                </c:pt>
                <c:pt idx="115">
                  <c:v>780.55</c:v>
                </c:pt>
                <c:pt idx="116">
                  <c:v>797.46</c:v>
                </c:pt>
                <c:pt idx="117">
                  <c:v>825.91</c:v>
                </c:pt>
                <c:pt idx="118">
                  <c:v>849.08</c:v>
                </c:pt>
                <c:pt idx="119">
                  <c:v>868.47</c:v>
                </c:pt>
                <c:pt idx="120">
                  <c:v>885.09</c:v>
                </c:pt>
                <c:pt idx="121" formatCode="0.00E+00">
                  <c:v>899.58</c:v>
                </c:pt>
                <c:pt idx="122" formatCode="0.00E+00">
                  <c:v>912.41</c:v>
                </c:pt>
                <c:pt idx="123" formatCode="0.00E+00">
                  <c:v>923.91</c:v>
                </c:pt>
                <c:pt idx="124" formatCode="0.00E+00">
                  <c:v>934.32</c:v>
                </c:pt>
                <c:pt idx="125" formatCode="0.00E+00">
                  <c:v>943.84</c:v>
                </c:pt>
                <c:pt idx="126" formatCode="0.00E+00">
                  <c:v>952.61</c:v>
                </c:pt>
                <c:pt idx="127" formatCode="0.00E+00">
                  <c:v>960.73</c:v>
                </c:pt>
                <c:pt idx="128" formatCode="0.00E+00">
                  <c:v>975.41</c:v>
                </c:pt>
                <c:pt idx="129" formatCode="0.00E+00">
                  <c:v>991.45</c:v>
                </c:pt>
                <c:pt idx="130" formatCode="0.00E+00">
                  <c:v>1010</c:v>
                </c:pt>
                <c:pt idx="131" formatCode="0.00E+00">
                  <c:v>1020</c:v>
                </c:pt>
                <c:pt idx="132" formatCode="0.00E+00">
                  <c:v>1030</c:v>
                </c:pt>
                <c:pt idx="133" formatCode="0.00E+00">
                  <c:v>1040</c:v>
                </c:pt>
                <c:pt idx="134" formatCode="0.00E+00">
                  <c:v>1050</c:v>
                </c:pt>
                <c:pt idx="135" formatCode="0.00E+00">
                  <c:v>1060</c:v>
                </c:pt>
                <c:pt idx="136" formatCode="0.00E+00">
                  <c:v>1070</c:v>
                </c:pt>
                <c:pt idx="137" formatCode="0.00E+00">
                  <c:v>1080</c:v>
                </c:pt>
                <c:pt idx="138" formatCode="0.00E+00">
                  <c:v>1100</c:v>
                </c:pt>
                <c:pt idx="139" formatCode="0.00E+00">
                  <c:v>1110</c:v>
                </c:pt>
                <c:pt idx="140" formatCode="0.00E+00">
                  <c:v>1120</c:v>
                </c:pt>
                <c:pt idx="141" formatCode="0.00E+00">
                  <c:v>1140</c:v>
                </c:pt>
                <c:pt idx="142" formatCode="0.00E+00">
                  <c:v>1150</c:v>
                </c:pt>
                <c:pt idx="143" formatCode="0.00E+00">
                  <c:v>1170</c:v>
                </c:pt>
                <c:pt idx="144" formatCode="0.00E+00">
                  <c:v>1190</c:v>
                </c:pt>
                <c:pt idx="145" formatCode="0.00E+00">
                  <c:v>1200</c:v>
                </c:pt>
                <c:pt idx="146" formatCode="0.00E+00">
                  <c:v>1220</c:v>
                </c:pt>
                <c:pt idx="147" formatCode="0.00E+00">
                  <c:v>1240</c:v>
                </c:pt>
                <c:pt idx="148" formatCode="0.00E+00">
                  <c:v>1250</c:v>
                </c:pt>
                <c:pt idx="149" formatCode="0.00E+00">
                  <c:v>1260</c:v>
                </c:pt>
                <c:pt idx="150" formatCode="0.00E+00">
                  <c:v>1280</c:v>
                </c:pt>
                <c:pt idx="151" formatCode="0.00E+00">
                  <c:v>1290</c:v>
                </c:pt>
                <c:pt idx="152" formatCode="0.00E+00">
                  <c:v>1300</c:v>
                </c:pt>
                <c:pt idx="153" formatCode="0.00E+00">
                  <c:v>1320</c:v>
                </c:pt>
                <c:pt idx="154" formatCode="0.00E+00">
                  <c:v>1340</c:v>
                </c:pt>
                <c:pt idx="155" formatCode="0.00E+00">
                  <c:v>1370</c:v>
                </c:pt>
                <c:pt idx="156" formatCode="0.00E+00">
                  <c:v>1400</c:v>
                </c:pt>
                <c:pt idx="157" formatCode="0.00E+00">
                  <c:v>1430</c:v>
                </c:pt>
                <c:pt idx="158" formatCode="0.00E+00">
                  <c:v>1460</c:v>
                </c:pt>
                <c:pt idx="159" formatCode="0.00E+00">
                  <c:v>1490</c:v>
                </c:pt>
                <c:pt idx="160" formatCode="0.00E+00">
                  <c:v>1530</c:v>
                </c:pt>
                <c:pt idx="161" formatCode="0.00E+00">
                  <c:v>1560</c:v>
                </c:pt>
                <c:pt idx="162" formatCode="0.00E+00">
                  <c:v>1590</c:v>
                </c:pt>
                <c:pt idx="163" formatCode="0.00E+00">
                  <c:v>1650</c:v>
                </c:pt>
                <c:pt idx="164" formatCode="0.00E+00">
                  <c:v>1720</c:v>
                </c:pt>
                <c:pt idx="165" formatCode="0.00E+00">
                  <c:v>1800</c:v>
                </c:pt>
                <c:pt idx="166" formatCode="0.00E+00">
                  <c:v>1870</c:v>
                </c:pt>
                <c:pt idx="167" formatCode="0.00E+00">
                  <c:v>1940</c:v>
                </c:pt>
                <c:pt idx="168" formatCode="0.00E+00">
                  <c:v>2020</c:v>
                </c:pt>
                <c:pt idx="169" formatCode="0.00E+00">
                  <c:v>2180</c:v>
                </c:pt>
                <c:pt idx="170" formatCode="0.00E+00">
                  <c:v>2350</c:v>
                </c:pt>
                <c:pt idx="171" formatCode="0.00E+00">
                  <c:v>2530</c:v>
                </c:pt>
                <c:pt idx="172" formatCode="0.00E+00">
                  <c:v>2720</c:v>
                </c:pt>
                <c:pt idx="173" formatCode="0.00E+00">
                  <c:v>2920</c:v>
                </c:pt>
                <c:pt idx="174" formatCode="0.00E+00">
                  <c:v>3130</c:v>
                </c:pt>
                <c:pt idx="175" formatCode="0.00E+00">
                  <c:v>3350</c:v>
                </c:pt>
                <c:pt idx="176" formatCode="0.00E+00">
                  <c:v>3580</c:v>
                </c:pt>
                <c:pt idx="177" formatCode="0.00E+00">
                  <c:v>3810</c:v>
                </c:pt>
                <c:pt idx="178" formatCode="0.00E+00">
                  <c:v>4050</c:v>
                </c:pt>
                <c:pt idx="179" formatCode="0.00E+00">
                  <c:v>4300</c:v>
                </c:pt>
                <c:pt idx="180" formatCode="0.00E+00">
                  <c:v>4830</c:v>
                </c:pt>
                <c:pt idx="181" formatCode="0.00E+00">
                  <c:v>5520</c:v>
                </c:pt>
                <c:pt idx="182" formatCode="0.00E+00">
                  <c:v>6260</c:v>
                </c:pt>
                <c:pt idx="183" formatCode="0.00E+00">
                  <c:v>7040</c:v>
                </c:pt>
                <c:pt idx="184" formatCode="0.00E+00">
                  <c:v>7850</c:v>
                </c:pt>
                <c:pt idx="185" formatCode="0.00E+00">
                  <c:v>8690</c:v>
                </c:pt>
                <c:pt idx="186" formatCode="0.00E+00">
                  <c:v>9570</c:v>
                </c:pt>
                <c:pt idx="187" formatCode="0.00E+00">
                  <c:v>10480</c:v>
                </c:pt>
                <c:pt idx="188" formatCode="0.00E+00">
                  <c:v>11420</c:v>
                </c:pt>
                <c:pt idx="189" formatCode="0.00E+00">
                  <c:v>13370</c:v>
                </c:pt>
                <c:pt idx="190" formatCode="0.00E+00">
                  <c:v>15420</c:v>
                </c:pt>
                <c:pt idx="191" formatCode="0.00E+00">
                  <c:v>17550</c:v>
                </c:pt>
                <c:pt idx="192" formatCode="0.00E+00">
                  <c:v>19760</c:v>
                </c:pt>
                <c:pt idx="193" formatCode="0.00E+00">
                  <c:v>22040</c:v>
                </c:pt>
                <c:pt idx="194" formatCode="0.00E+00">
                  <c:v>24380</c:v>
                </c:pt>
                <c:pt idx="195" formatCode="0.00E+00">
                  <c:v>29220</c:v>
                </c:pt>
                <c:pt idx="196" formatCode="0.00E+00">
                  <c:v>34240</c:v>
                </c:pt>
                <c:pt idx="197" formatCode="0.00E+00">
                  <c:v>39400</c:v>
                </c:pt>
                <c:pt idx="198" formatCode="0.00E+00">
                  <c:v>44680</c:v>
                </c:pt>
                <c:pt idx="199" formatCode="0.00E+00">
                  <c:v>50030</c:v>
                </c:pt>
                <c:pt idx="200" formatCode="0.00E+00">
                  <c:v>55450</c:v>
                </c:pt>
                <c:pt idx="201" formatCode="0.00E+00">
                  <c:v>60920</c:v>
                </c:pt>
                <c:pt idx="202" formatCode="0.00E+00">
                  <c:v>66420</c:v>
                </c:pt>
                <c:pt idx="203" formatCode="0.00E+00">
                  <c:v>71940</c:v>
                </c:pt>
                <c:pt idx="204" formatCode="0.00E+00">
                  <c:v>77460</c:v>
                </c:pt>
                <c:pt idx="205" formatCode="0.00E+00">
                  <c:v>82990</c:v>
                </c:pt>
                <c:pt idx="206" formatCode="0.00E+00">
                  <c:v>94010</c:v>
                </c:pt>
                <c:pt idx="207" formatCode="0.00E+00">
                  <c:v>107670</c:v>
                </c:pt>
                <c:pt idx="208" formatCode="0.00E+00">
                  <c:v>114700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20552"/>
        <c:axId val="602918592"/>
      </c:scatterChart>
      <c:valAx>
        <c:axId val="6029205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18592"/>
        <c:crosses val="autoZero"/>
        <c:crossBetween val="midCat"/>
        <c:majorUnit val="10"/>
      </c:valAx>
      <c:valAx>
        <c:axId val="60291859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205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srim238U_Kapton!$P$5</c:f>
          <c:strCache>
            <c:ptCount val="1"/>
            <c:pt idx="0">
              <c:v>srim238U_Kapton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srim238U_Kapton!$D$20:$D$228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srim238U_Kapton!$E$20:$E$228</c:f>
              <c:numCache>
                <c:formatCode>0.000E+00</c:formatCode>
                <c:ptCount val="209"/>
                <c:pt idx="0">
                  <c:v>0.54349999999999998</c:v>
                </c:pt>
                <c:pt idx="1">
                  <c:v>0.56999999999999995</c:v>
                </c:pt>
                <c:pt idx="2">
                  <c:v>0.59540000000000004</c:v>
                </c:pt>
                <c:pt idx="3">
                  <c:v>0.61970000000000003</c:v>
                </c:pt>
                <c:pt idx="4">
                  <c:v>0.6431</c:v>
                </c:pt>
                <c:pt idx="5">
                  <c:v>0.66569999999999996</c:v>
                </c:pt>
                <c:pt idx="6">
                  <c:v>0.6875</c:v>
                </c:pt>
                <c:pt idx="7">
                  <c:v>0.72919999999999996</c:v>
                </c:pt>
                <c:pt idx="8">
                  <c:v>0.76870000000000005</c:v>
                </c:pt>
                <c:pt idx="9">
                  <c:v>0.80620000000000003</c:v>
                </c:pt>
                <c:pt idx="10">
                  <c:v>0.84199999999999997</c:v>
                </c:pt>
                <c:pt idx="11">
                  <c:v>0.87639999999999996</c:v>
                </c:pt>
                <c:pt idx="12">
                  <c:v>0.90949999999999998</c:v>
                </c:pt>
                <c:pt idx="13">
                  <c:v>0.97230000000000005</c:v>
                </c:pt>
                <c:pt idx="14">
                  <c:v>1.0309999999999999</c:v>
                </c:pt>
                <c:pt idx="15">
                  <c:v>1.087</c:v>
                </c:pt>
                <c:pt idx="16">
                  <c:v>1.1399999999999999</c:v>
                </c:pt>
                <c:pt idx="17">
                  <c:v>1.1910000000000001</c:v>
                </c:pt>
                <c:pt idx="18">
                  <c:v>1.2390000000000001</c:v>
                </c:pt>
                <c:pt idx="19">
                  <c:v>1.286</c:v>
                </c:pt>
                <c:pt idx="20">
                  <c:v>1.331</c:v>
                </c:pt>
                <c:pt idx="21">
                  <c:v>1.375</c:v>
                </c:pt>
                <c:pt idx="22">
                  <c:v>1.417</c:v>
                </c:pt>
                <c:pt idx="23">
                  <c:v>1.458</c:v>
                </c:pt>
                <c:pt idx="24">
                  <c:v>1.5369999999999999</c:v>
                </c:pt>
                <c:pt idx="25">
                  <c:v>1.631</c:v>
                </c:pt>
                <c:pt idx="26">
                  <c:v>1.7190000000000001</c:v>
                </c:pt>
                <c:pt idx="27">
                  <c:v>1.8029999999999999</c:v>
                </c:pt>
                <c:pt idx="28">
                  <c:v>1.883</c:v>
                </c:pt>
                <c:pt idx="29">
                  <c:v>1.96</c:v>
                </c:pt>
                <c:pt idx="30">
                  <c:v>2.0339999999999998</c:v>
                </c:pt>
                <c:pt idx="31">
                  <c:v>2.105</c:v>
                </c:pt>
                <c:pt idx="32">
                  <c:v>2.1739999999999999</c:v>
                </c:pt>
                <c:pt idx="33">
                  <c:v>2.306</c:v>
                </c:pt>
                <c:pt idx="34">
                  <c:v>2.431</c:v>
                </c:pt>
                <c:pt idx="35">
                  <c:v>2.5489999999999999</c:v>
                </c:pt>
                <c:pt idx="36">
                  <c:v>2.6629999999999998</c:v>
                </c:pt>
                <c:pt idx="37">
                  <c:v>2.7719999999999998</c:v>
                </c:pt>
                <c:pt idx="38">
                  <c:v>2.8759999999999999</c:v>
                </c:pt>
                <c:pt idx="39">
                  <c:v>3.0750000000000002</c:v>
                </c:pt>
                <c:pt idx="40">
                  <c:v>3.2610000000000001</c:v>
                </c:pt>
                <c:pt idx="41">
                  <c:v>3.4380000000000002</c:v>
                </c:pt>
                <c:pt idx="42">
                  <c:v>3.605</c:v>
                </c:pt>
                <c:pt idx="43">
                  <c:v>3.766</c:v>
                </c:pt>
                <c:pt idx="44">
                  <c:v>3.92</c:v>
                </c:pt>
                <c:pt idx="45">
                  <c:v>4.0679999999999996</c:v>
                </c:pt>
                <c:pt idx="46">
                  <c:v>4.21</c:v>
                </c:pt>
                <c:pt idx="47">
                  <c:v>4.3479999999999999</c:v>
                </c:pt>
                <c:pt idx="48">
                  <c:v>4.4820000000000002</c:v>
                </c:pt>
                <c:pt idx="49">
                  <c:v>4.6120000000000001</c:v>
                </c:pt>
                <c:pt idx="50">
                  <c:v>4.8620000000000001</c:v>
                </c:pt>
                <c:pt idx="51">
                  <c:v>5.157</c:v>
                </c:pt>
                <c:pt idx="52">
                  <c:v>5.4359999999999999</c:v>
                </c:pt>
                <c:pt idx="53">
                  <c:v>5.7009999999999996</c:v>
                </c:pt>
                <c:pt idx="54">
                  <c:v>5.9550000000000001</c:v>
                </c:pt>
                <c:pt idx="55">
                  <c:v>6.1980000000000004</c:v>
                </c:pt>
                <c:pt idx="56">
                  <c:v>6.4320000000000004</c:v>
                </c:pt>
                <c:pt idx="57">
                  <c:v>6.657</c:v>
                </c:pt>
                <c:pt idx="58">
                  <c:v>6.8760000000000003</c:v>
                </c:pt>
                <c:pt idx="59">
                  <c:v>7.2930000000000001</c:v>
                </c:pt>
                <c:pt idx="60">
                  <c:v>7.4219999999999997</c:v>
                </c:pt>
                <c:pt idx="61">
                  <c:v>7.4390000000000001</c:v>
                </c:pt>
                <c:pt idx="62">
                  <c:v>7.5990000000000002</c:v>
                </c:pt>
                <c:pt idx="63">
                  <c:v>7.8289999999999997</c:v>
                </c:pt>
                <c:pt idx="64">
                  <c:v>8.0890000000000004</c:v>
                </c:pt>
                <c:pt idx="65">
                  <c:v>8.6180000000000003</c:v>
                </c:pt>
                <c:pt idx="66">
                  <c:v>9.0990000000000002</c:v>
                </c:pt>
                <c:pt idx="67">
                  <c:v>9.5129999999999999</c:v>
                </c:pt>
                <c:pt idx="68">
                  <c:v>9.859</c:v>
                </c:pt>
                <c:pt idx="69">
                  <c:v>10.15</c:v>
                </c:pt>
                <c:pt idx="70">
                  <c:v>10.39</c:v>
                </c:pt>
                <c:pt idx="71">
                  <c:v>10.6</c:v>
                </c:pt>
                <c:pt idx="72">
                  <c:v>10.78</c:v>
                </c:pt>
                <c:pt idx="73">
                  <c:v>10.94</c:v>
                </c:pt>
                <c:pt idx="74">
                  <c:v>11.08</c:v>
                </c:pt>
                <c:pt idx="75">
                  <c:v>11.21</c:v>
                </c:pt>
                <c:pt idx="76">
                  <c:v>11.46</c:v>
                </c:pt>
                <c:pt idx="77">
                  <c:v>11.74</c:v>
                </c:pt>
                <c:pt idx="78">
                  <c:v>12.02</c:v>
                </c:pt>
                <c:pt idx="79">
                  <c:v>12.3</c:v>
                </c:pt>
                <c:pt idx="80">
                  <c:v>12.58</c:v>
                </c:pt>
                <c:pt idx="81">
                  <c:v>12.87</c:v>
                </c:pt>
                <c:pt idx="82">
                  <c:v>13.17</c:v>
                </c:pt>
                <c:pt idx="83">
                  <c:v>13.47</c:v>
                </c:pt>
                <c:pt idx="84">
                  <c:v>13.78</c:v>
                </c:pt>
                <c:pt idx="85">
                  <c:v>14.39</c:v>
                </c:pt>
                <c:pt idx="86">
                  <c:v>15.01</c:v>
                </c:pt>
                <c:pt idx="87">
                  <c:v>15.6</c:v>
                </c:pt>
                <c:pt idx="88">
                  <c:v>16.170000000000002</c:v>
                </c:pt>
                <c:pt idx="89">
                  <c:v>16.71</c:v>
                </c:pt>
                <c:pt idx="90">
                  <c:v>17.21</c:v>
                </c:pt>
                <c:pt idx="91">
                  <c:v>18.100000000000001</c:v>
                </c:pt>
                <c:pt idx="92">
                  <c:v>18.850000000000001</c:v>
                </c:pt>
                <c:pt idx="93">
                  <c:v>19.489999999999998</c:v>
                </c:pt>
                <c:pt idx="94">
                  <c:v>20.02</c:v>
                </c:pt>
                <c:pt idx="95">
                  <c:v>20.48</c:v>
                </c:pt>
                <c:pt idx="96">
                  <c:v>20.88</c:v>
                </c:pt>
                <c:pt idx="97">
                  <c:v>21.25</c:v>
                </c:pt>
                <c:pt idx="98">
                  <c:v>21.58</c:v>
                </c:pt>
                <c:pt idx="99">
                  <c:v>21.89</c:v>
                </c:pt>
                <c:pt idx="100">
                  <c:v>22.2</c:v>
                </c:pt>
                <c:pt idx="101">
                  <c:v>22.51</c:v>
                </c:pt>
                <c:pt idx="102">
                  <c:v>23.15</c:v>
                </c:pt>
                <c:pt idx="103">
                  <c:v>24.04</c:v>
                </c:pt>
                <c:pt idx="104">
                  <c:v>25.05</c:v>
                </c:pt>
                <c:pt idx="105">
                  <c:v>26.2</c:v>
                </c:pt>
                <c:pt idx="106">
                  <c:v>27.48</c:v>
                </c:pt>
                <c:pt idx="107">
                  <c:v>28.88</c:v>
                </c:pt>
                <c:pt idx="108">
                  <c:v>30.4</c:v>
                </c:pt>
                <c:pt idx="109">
                  <c:v>32.01</c:v>
                </c:pt>
                <c:pt idx="110">
                  <c:v>33.69</c:v>
                </c:pt>
                <c:pt idx="111">
                  <c:v>37.24</c:v>
                </c:pt>
                <c:pt idx="112">
                  <c:v>40.909999999999997</c:v>
                </c:pt>
                <c:pt idx="113">
                  <c:v>44.64</c:v>
                </c:pt>
                <c:pt idx="114">
                  <c:v>48.36</c:v>
                </c:pt>
                <c:pt idx="115">
                  <c:v>52.01</c:v>
                </c:pt>
                <c:pt idx="116">
                  <c:v>55.58</c:v>
                </c:pt>
                <c:pt idx="117">
                  <c:v>62.38</c:v>
                </c:pt>
                <c:pt idx="118">
                  <c:v>68.66</c:v>
                </c:pt>
                <c:pt idx="119">
                  <c:v>74.41</c:v>
                </c:pt>
                <c:pt idx="120">
                  <c:v>79.650000000000006</c:v>
                </c:pt>
                <c:pt idx="121">
                  <c:v>84.38</c:v>
                </c:pt>
                <c:pt idx="122">
                  <c:v>88.65</c:v>
                </c:pt>
                <c:pt idx="123">
                  <c:v>92.5</c:v>
                </c:pt>
                <c:pt idx="124">
                  <c:v>95.96</c:v>
                </c:pt>
                <c:pt idx="125">
                  <c:v>99.07</c:v>
                </c:pt>
                <c:pt idx="126">
                  <c:v>101.9</c:v>
                </c:pt>
                <c:pt idx="127">
                  <c:v>104.4</c:v>
                </c:pt>
                <c:pt idx="128">
                  <c:v>108.8</c:v>
                </c:pt>
                <c:pt idx="129">
                  <c:v>113.3</c:v>
                </c:pt>
                <c:pt idx="130">
                  <c:v>117</c:v>
                </c:pt>
                <c:pt idx="131">
                  <c:v>120</c:v>
                </c:pt>
                <c:pt idx="132">
                  <c:v>122.5</c:v>
                </c:pt>
                <c:pt idx="133">
                  <c:v>124.7</c:v>
                </c:pt>
                <c:pt idx="134">
                  <c:v>126.6</c:v>
                </c:pt>
                <c:pt idx="135">
                  <c:v>128.19999999999999</c:v>
                </c:pt>
                <c:pt idx="136">
                  <c:v>129.69999999999999</c:v>
                </c:pt>
                <c:pt idx="137">
                  <c:v>132.1</c:v>
                </c:pt>
                <c:pt idx="138">
                  <c:v>135</c:v>
                </c:pt>
                <c:pt idx="139">
                  <c:v>137.5</c:v>
                </c:pt>
                <c:pt idx="140">
                  <c:v>138.9</c:v>
                </c:pt>
                <c:pt idx="141">
                  <c:v>140.1</c:v>
                </c:pt>
                <c:pt idx="142">
                  <c:v>141.19999999999999</c:v>
                </c:pt>
                <c:pt idx="143">
                  <c:v>142.80000000000001</c:v>
                </c:pt>
                <c:pt idx="144">
                  <c:v>143.9</c:v>
                </c:pt>
                <c:pt idx="145">
                  <c:v>144.6</c:v>
                </c:pt>
                <c:pt idx="146">
                  <c:v>145</c:v>
                </c:pt>
                <c:pt idx="147">
                  <c:v>145</c:v>
                </c:pt>
                <c:pt idx="148">
                  <c:v>144.9</c:v>
                </c:pt>
                <c:pt idx="149">
                  <c:v>144.5</c:v>
                </c:pt>
                <c:pt idx="150">
                  <c:v>143.9</c:v>
                </c:pt>
                <c:pt idx="151">
                  <c:v>143.30000000000001</c:v>
                </c:pt>
                <c:pt idx="152">
                  <c:v>142.5</c:v>
                </c:pt>
                <c:pt idx="153">
                  <c:v>141.6</c:v>
                </c:pt>
                <c:pt idx="154">
                  <c:v>139.6</c:v>
                </c:pt>
                <c:pt idx="155">
                  <c:v>136.9</c:v>
                </c:pt>
                <c:pt idx="156">
                  <c:v>134</c:v>
                </c:pt>
                <c:pt idx="157">
                  <c:v>131.1</c:v>
                </c:pt>
                <c:pt idx="158">
                  <c:v>128.1</c:v>
                </c:pt>
                <c:pt idx="159">
                  <c:v>125.3</c:v>
                </c:pt>
                <c:pt idx="160">
                  <c:v>122.5</c:v>
                </c:pt>
                <c:pt idx="161">
                  <c:v>119.9</c:v>
                </c:pt>
                <c:pt idx="162">
                  <c:v>117.3</c:v>
                </c:pt>
                <c:pt idx="163">
                  <c:v>112.5</c:v>
                </c:pt>
                <c:pt idx="164">
                  <c:v>108.2</c:v>
                </c:pt>
                <c:pt idx="165">
                  <c:v>104.3</c:v>
                </c:pt>
                <c:pt idx="166">
                  <c:v>100.8</c:v>
                </c:pt>
                <c:pt idx="167">
                  <c:v>97.66</c:v>
                </c:pt>
                <c:pt idx="168">
                  <c:v>94.81</c:v>
                </c:pt>
                <c:pt idx="169">
                  <c:v>88.94</c:v>
                </c:pt>
                <c:pt idx="170">
                  <c:v>83.75</c:v>
                </c:pt>
                <c:pt idx="171">
                  <c:v>79.22</c:v>
                </c:pt>
                <c:pt idx="172">
                  <c:v>75.23</c:v>
                </c:pt>
                <c:pt idx="173">
                  <c:v>71.69</c:v>
                </c:pt>
                <c:pt idx="174">
                  <c:v>68.53</c:v>
                </c:pt>
                <c:pt idx="175">
                  <c:v>65.69</c:v>
                </c:pt>
                <c:pt idx="176">
                  <c:v>63.12</c:v>
                </c:pt>
                <c:pt idx="177">
                  <c:v>60.78</c:v>
                </c:pt>
                <c:pt idx="178">
                  <c:v>58.65</c:v>
                </c:pt>
                <c:pt idx="179">
                  <c:v>56.7</c:v>
                </c:pt>
                <c:pt idx="180">
                  <c:v>53.25</c:v>
                </c:pt>
                <c:pt idx="181">
                  <c:v>49.62</c:v>
                </c:pt>
                <c:pt idx="182">
                  <c:v>46.57</c:v>
                </c:pt>
                <c:pt idx="183">
                  <c:v>43.97</c:v>
                </c:pt>
                <c:pt idx="184">
                  <c:v>41.73</c:v>
                </c:pt>
                <c:pt idx="185">
                  <c:v>39.78</c:v>
                </c:pt>
                <c:pt idx="186">
                  <c:v>38.07</c:v>
                </c:pt>
                <c:pt idx="187">
                  <c:v>36.549999999999997</c:v>
                </c:pt>
                <c:pt idx="188">
                  <c:v>35.200000000000003</c:v>
                </c:pt>
                <c:pt idx="189">
                  <c:v>32.89</c:v>
                </c:pt>
                <c:pt idx="190">
                  <c:v>30.99</c:v>
                </c:pt>
                <c:pt idx="191">
                  <c:v>29.4</c:v>
                </c:pt>
                <c:pt idx="192">
                  <c:v>28.06</c:v>
                </c:pt>
                <c:pt idx="193">
                  <c:v>26.9</c:v>
                </c:pt>
                <c:pt idx="194">
                  <c:v>25.9</c:v>
                </c:pt>
                <c:pt idx="195">
                  <c:v>24.26</c:v>
                </c:pt>
                <c:pt idx="196">
                  <c:v>22.96</c:v>
                </c:pt>
                <c:pt idx="197">
                  <c:v>21.91</c:v>
                </c:pt>
                <c:pt idx="198">
                  <c:v>21.05</c:v>
                </c:pt>
                <c:pt idx="199">
                  <c:v>20.34</c:v>
                </c:pt>
                <c:pt idx="200">
                  <c:v>19.739999999999998</c:v>
                </c:pt>
                <c:pt idx="201">
                  <c:v>19.23</c:v>
                </c:pt>
                <c:pt idx="202">
                  <c:v>18.79</c:v>
                </c:pt>
                <c:pt idx="203">
                  <c:v>18.41</c:v>
                </c:pt>
                <c:pt idx="204">
                  <c:v>18.079999999999998</c:v>
                </c:pt>
                <c:pt idx="205">
                  <c:v>17.79</c:v>
                </c:pt>
                <c:pt idx="206">
                  <c:v>17.32</c:v>
                </c:pt>
                <c:pt idx="207">
                  <c:v>16.850000000000001</c:v>
                </c:pt>
                <c:pt idx="208">
                  <c:v>16.670000000000002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91-4D5F-A427-A82F5BED778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srim238U_Kapton!$D$20:$D$228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srim238U_Kapton!$F$20:$F$228</c:f>
              <c:numCache>
                <c:formatCode>0.000E+00</c:formatCode>
                <c:ptCount val="209"/>
                <c:pt idx="0">
                  <c:v>3.7189999999999999</c:v>
                </c:pt>
                <c:pt idx="1">
                  <c:v>3.9039999999999999</c:v>
                </c:pt>
                <c:pt idx="2">
                  <c:v>4.08</c:v>
                </c:pt>
                <c:pt idx="3">
                  <c:v>4.2469999999999999</c:v>
                </c:pt>
                <c:pt idx="4">
                  <c:v>4.4059999999999997</c:v>
                </c:pt>
                <c:pt idx="5">
                  <c:v>4.5579999999999998</c:v>
                </c:pt>
                <c:pt idx="6">
                  <c:v>4.7039999999999997</c:v>
                </c:pt>
                <c:pt idx="7">
                  <c:v>4.9790000000000001</c:v>
                </c:pt>
                <c:pt idx="8">
                  <c:v>5.2359999999999998</c:v>
                </c:pt>
                <c:pt idx="9">
                  <c:v>5.4749999999999996</c:v>
                </c:pt>
                <c:pt idx="10">
                  <c:v>5.7009999999999996</c:v>
                </c:pt>
                <c:pt idx="11">
                  <c:v>5.9139999999999997</c:v>
                </c:pt>
                <c:pt idx="12">
                  <c:v>6.1159999999999997</c:v>
                </c:pt>
                <c:pt idx="13">
                  <c:v>6.492</c:v>
                </c:pt>
                <c:pt idx="14">
                  <c:v>6.835</c:v>
                </c:pt>
                <c:pt idx="15">
                  <c:v>7.1520000000000001</c:v>
                </c:pt>
                <c:pt idx="16">
                  <c:v>7.4459999999999997</c:v>
                </c:pt>
                <c:pt idx="17">
                  <c:v>7.72</c:v>
                </c:pt>
                <c:pt idx="18">
                  <c:v>7.9770000000000003</c:v>
                </c:pt>
                <c:pt idx="19">
                  <c:v>8.2189999999999994</c:v>
                </c:pt>
                <c:pt idx="20">
                  <c:v>8.4480000000000004</c:v>
                </c:pt>
                <c:pt idx="21">
                  <c:v>8.6649999999999991</c:v>
                </c:pt>
                <c:pt idx="22">
                  <c:v>8.8719999999999999</c:v>
                </c:pt>
                <c:pt idx="23">
                  <c:v>9.0679999999999996</c:v>
                </c:pt>
                <c:pt idx="24">
                  <c:v>9.4350000000000005</c:v>
                </c:pt>
                <c:pt idx="25">
                  <c:v>9.8520000000000003</c:v>
                </c:pt>
                <c:pt idx="26">
                  <c:v>10.23</c:v>
                </c:pt>
                <c:pt idx="27">
                  <c:v>10.58</c:v>
                </c:pt>
                <c:pt idx="28">
                  <c:v>10.9</c:v>
                </c:pt>
                <c:pt idx="29">
                  <c:v>11.19</c:v>
                </c:pt>
                <c:pt idx="30">
                  <c:v>11.47</c:v>
                </c:pt>
                <c:pt idx="31">
                  <c:v>11.72</c:v>
                </c:pt>
                <c:pt idx="32">
                  <c:v>11.96</c:v>
                </c:pt>
                <c:pt idx="33">
                  <c:v>12.4</c:v>
                </c:pt>
                <c:pt idx="34">
                  <c:v>12.8</c:v>
                </c:pt>
                <c:pt idx="35">
                  <c:v>13.15</c:v>
                </c:pt>
                <c:pt idx="36">
                  <c:v>13.47</c:v>
                </c:pt>
                <c:pt idx="37">
                  <c:v>13.77</c:v>
                </c:pt>
                <c:pt idx="38">
                  <c:v>14.03</c:v>
                </c:pt>
                <c:pt idx="39">
                  <c:v>14.51</c:v>
                </c:pt>
                <c:pt idx="40">
                  <c:v>14.93</c:v>
                </c:pt>
                <c:pt idx="41">
                  <c:v>15.28</c:v>
                </c:pt>
                <c:pt idx="42">
                  <c:v>15.6</c:v>
                </c:pt>
                <c:pt idx="43">
                  <c:v>15.88</c:v>
                </c:pt>
                <c:pt idx="44">
                  <c:v>16.13</c:v>
                </c:pt>
                <c:pt idx="45">
                  <c:v>16.36</c:v>
                </c:pt>
                <c:pt idx="46">
                  <c:v>16.559999999999999</c:v>
                </c:pt>
                <c:pt idx="47">
                  <c:v>16.739999999999998</c:v>
                </c:pt>
                <c:pt idx="48">
                  <c:v>16.91</c:v>
                </c:pt>
                <c:pt idx="49">
                  <c:v>17.059999999999999</c:v>
                </c:pt>
                <c:pt idx="50">
                  <c:v>17.329999999999998</c:v>
                </c:pt>
                <c:pt idx="51">
                  <c:v>17.600000000000001</c:v>
                </c:pt>
                <c:pt idx="52">
                  <c:v>17.82</c:v>
                </c:pt>
                <c:pt idx="53">
                  <c:v>17.989999999999998</c:v>
                </c:pt>
                <c:pt idx="54">
                  <c:v>18.14</c:v>
                </c:pt>
                <c:pt idx="55">
                  <c:v>18.25</c:v>
                </c:pt>
                <c:pt idx="56">
                  <c:v>18.34</c:v>
                </c:pt>
                <c:pt idx="57">
                  <c:v>18.420000000000002</c:v>
                </c:pt>
                <c:pt idx="58">
                  <c:v>18.47</c:v>
                </c:pt>
                <c:pt idx="59">
                  <c:v>18.55</c:v>
                </c:pt>
                <c:pt idx="60">
                  <c:v>18.579999999999998</c:v>
                </c:pt>
                <c:pt idx="61">
                  <c:v>18.57</c:v>
                </c:pt>
                <c:pt idx="62">
                  <c:v>18.55</c:v>
                </c:pt>
                <c:pt idx="63">
                  <c:v>18.5</c:v>
                </c:pt>
                <c:pt idx="64">
                  <c:v>18.440000000000001</c:v>
                </c:pt>
                <c:pt idx="65">
                  <c:v>18.29</c:v>
                </c:pt>
                <c:pt idx="66">
                  <c:v>18.100000000000001</c:v>
                </c:pt>
                <c:pt idx="67">
                  <c:v>17.899999999999999</c:v>
                </c:pt>
                <c:pt idx="68">
                  <c:v>17.68</c:v>
                </c:pt>
                <c:pt idx="69">
                  <c:v>17.46</c:v>
                </c:pt>
                <c:pt idx="70">
                  <c:v>17.239999999999998</c:v>
                </c:pt>
                <c:pt idx="71">
                  <c:v>17.02</c:v>
                </c:pt>
                <c:pt idx="72">
                  <c:v>16.8</c:v>
                </c:pt>
                <c:pt idx="73">
                  <c:v>16.579999999999998</c:v>
                </c:pt>
                <c:pt idx="74">
                  <c:v>16.36</c:v>
                </c:pt>
                <c:pt idx="75">
                  <c:v>16.149999999999999</c:v>
                </c:pt>
                <c:pt idx="76">
                  <c:v>15.74</c:v>
                </c:pt>
                <c:pt idx="77">
                  <c:v>15.25</c:v>
                </c:pt>
                <c:pt idx="78">
                  <c:v>14.79</c:v>
                </c:pt>
                <c:pt idx="79">
                  <c:v>14.36</c:v>
                </c:pt>
                <c:pt idx="80">
                  <c:v>13.96</c:v>
                </c:pt>
                <c:pt idx="81">
                  <c:v>13.58</c:v>
                </c:pt>
                <c:pt idx="82">
                  <c:v>13.23</c:v>
                </c:pt>
                <c:pt idx="83">
                  <c:v>12.89</c:v>
                </c:pt>
                <c:pt idx="84">
                  <c:v>12.57</c:v>
                </c:pt>
                <c:pt idx="85">
                  <c:v>11.99</c:v>
                </c:pt>
                <c:pt idx="86">
                  <c:v>11.47</c:v>
                </c:pt>
                <c:pt idx="87">
                  <c:v>11</c:v>
                </c:pt>
                <c:pt idx="88">
                  <c:v>10.58</c:v>
                </c:pt>
                <c:pt idx="89">
                  <c:v>10.19</c:v>
                </c:pt>
                <c:pt idx="90">
                  <c:v>9.8290000000000006</c:v>
                </c:pt>
                <c:pt idx="91">
                  <c:v>9.1969999999999992</c:v>
                </c:pt>
                <c:pt idx="92">
                  <c:v>8.6530000000000005</c:v>
                </c:pt>
                <c:pt idx="93">
                  <c:v>8.18</c:v>
                </c:pt>
                <c:pt idx="94">
                  <c:v>7.7629999999999999</c:v>
                </c:pt>
                <c:pt idx="95">
                  <c:v>7.3940000000000001</c:v>
                </c:pt>
                <c:pt idx="96">
                  <c:v>7.0629999999999997</c:v>
                </c:pt>
                <c:pt idx="97">
                  <c:v>6.7649999999999997</c:v>
                </c:pt>
                <c:pt idx="98">
                  <c:v>6.4950000000000001</c:v>
                </c:pt>
                <c:pt idx="99">
                  <c:v>6.2489999999999997</c:v>
                </c:pt>
                <c:pt idx="100">
                  <c:v>6.0229999999999997</c:v>
                </c:pt>
                <c:pt idx="101">
                  <c:v>5.8159999999999998</c:v>
                </c:pt>
                <c:pt idx="102">
                  <c:v>5.4470000000000001</c:v>
                </c:pt>
                <c:pt idx="103">
                  <c:v>5.0549999999999997</c:v>
                </c:pt>
                <c:pt idx="104">
                  <c:v>4.7220000000000004</c:v>
                </c:pt>
                <c:pt idx="105">
                  <c:v>4.4359999999999999</c:v>
                </c:pt>
                <c:pt idx="106">
                  <c:v>4.1870000000000003</c:v>
                </c:pt>
                <c:pt idx="107">
                  <c:v>3.9670000000000001</c:v>
                </c:pt>
                <c:pt idx="108">
                  <c:v>3.7719999999999998</c:v>
                </c:pt>
                <c:pt idx="109">
                  <c:v>3.5979999999999999</c:v>
                </c:pt>
                <c:pt idx="110">
                  <c:v>3.4409999999999998</c:v>
                </c:pt>
                <c:pt idx="111">
                  <c:v>3.17</c:v>
                </c:pt>
                <c:pt idx="112">
                  <c:v>2.9420000000000002</c:v>
                </c:pt>
                <c:pt idx="113">
                  <c:v>2.7480000000000002</c:v>
                </c:pt>
                <c:pt idx="114">
                  <c:v>2.581</c:v>
                </c:pt>
                <c:pt idx="115">
                  <c:v>2.4350000000000001</c:v>
                </c:pt>
                <c:pt idx="116">
                  <c:v>2.3069999999999999</c:v>
                </c:pt>
                <c:pt idx="117">
                  <c:v>2.09</c:v>
                </c:pt>
                <c:pt idx="118">
                  <c:v>1.9139999999999999</c:v>
                </c:pt>
                <c:pt idx="119">
                  <c:v>1.768</c:v>
                </c:pt>
                <c:pt idx="120">
                  <c:v>1.645</c:v>
                </c:pt>
                <c:pt idx="121">
                  <c:v>1.5389999999999999</c:v>
                </c:pt>
                <c:pt idx="122">
                  <c:v>1.4470000000000001</c:v>
                </c:pt>
                <c:pt idx="123">
                  <c:v>1.367</c:v>
                </c:pt>
                <c:pt idx="124">
                  <c:v>1.2949999999999999</c:v>
                </c:pt>
                <c:pt idx="125">
                  <c:v>1.232</c:v>
                </c:pt>
                <c:pt idx="126">
                  <c:v>1.175</c:v>
                </c:pt>
                <c:pt idx="127">
                  <c:v>1.123</c:v>
                </c:pt>
                <c:pt idx="128">
                  <c:v>1.034</c:v>
                </c:pt>
                <c:pt idx="129">
                  <c:v>0.94159999999999999</c:v>
                </c:pt>
                <c:pt idx="130">
                  <c:v>0.86570000000000003</c:v>
                </c:pt>
                <c:pt idx="131">
                  <c:v>0.80200000000000005</c:v>
                </c:pt>
                <c:pt idx="132">
                  <c:v>0.74780000000000002</c:v>
                </c:pt>
                <c:pt idx="133">
                  <c:v>0.70089999999999997</c:v>
                </c:pt>
                <c:pt idx="134">
                  <c:v>0.66</c:v>
                </c:pt>
                <c:pt idx="135">
                  <c:v>0.624</c:v>
                </c:pt>
                <c:pt idx="136">
                  <c:v>0.59199999999999997</c:v>
                </c:pt>
                <c:pt idx="137">
                  <c:v>0.53749999999999998</c:v>
                </c:pt>
                <c:pt idx="138">
                  <c:v>0.4929</c:v>
                </c:pt>
                <c:pt idx="139">
                  <c:v>0.4556</c:v>
                </c:pt>
                <c:pt idx="140">
                  <c:v>0.4239</c:v>
                </c:pt>
                <c:pt idx="141">
                  <c:v>0.3967</c:v>
                </c:pt>
                <c:pt idx="142">
                  <c:v>0.37290000000000001</c:v>
                </c:pt>
                <c:pt idx="143">
                  <c:v>0.33350000000000002</c:v>
                </c:pt>
                <c:pt idx="144">
                  <c:v>0.30209999999999998</c:v>
                </c:pt>
                <c:pt idx="145">
                  <c:v>0.27650000000000002</c:v>
                </c:pt>
                <c:pt idx="146">
                  <c:v>0.25509999999999999</c:v>
                </c:pt>
                <c:pt idx="147">
                  <c:v>0.2369</c:v>
                </c:pt>
                <c:pt idx="148">
                  <c:v>0.22140000000000001</c:v>
                </c:pt>
                <c:pt idx="149">
                  <c:v>0.2079</c:v>
                </c:pt>
                <c:pt idx="150">
                  <c:v>0.19600000000000001</c:v>
                </c:pt>
                <c:pt idx="151">
                  <c:v>0.1855</c:v>
                </c:pt>
                <c:pt idx="152">
                  <c:v>0.17610000000000001</c:v>
                </c:pt>
                <c:pt idx="153">
                  <c:v>0.16769999999999999</c:v>
                </c:pt>
                <c:pt idx="154">
                  <c:v>0.1532</c:v>
                </c:pt>
                <c:pt idx="155">
                  <c:v>0.1384</c:v>
                </c:pt>
                <c:pt idx="156">
                  <c:v>0.12640000000000001</c:v>
                </c:pt>
                <c:pt idx="157">
                  <c:v>0.1164</c:v>
                </c:pt>
                <c:pt idx="158">
                  <c:v>0.108</c:v>
                </c:pt>
                <c:pt idx="159">
                  <c:v>0.1007</c:v>
                </c:pt>
                <c:pt idx="160">
                  <c:v>9.443E-2</c:v>
                </c:pt>
                <c:pt idx="161">
                  <c:v>8.8919999999999999E-2</c:v>
                </c:pt>
                <c:pt idx="162">
                  <c:v>8.4059999999999996E-2</c:v>
                </c:pt>
                <c:pt idx="163">
                  <c:v>7.5850000000000001E-2</c:v>
                </c:pt>
                <c:pt idx="164">
                  <c:v>6.9169999999999995E-2</c:v>
                </c:pt>
                <c:pt idx="165">
                  <c:v>6.3619999999999996E-2</c:v>
                </c:pt>
                <c:pt idx="166">
                  <c:v>5.8939999999999999E-2</c:v>
                </c:pt>
                <c:pt idx="167">
                  <c:v>5.4940000000000003E-2</c:v>
                </c:pt>
                <c:pt idx="168">
                  <c:v>5.1470000000000002E-2</c:v>
                </c:pt>
                <c:pt idx="169">
                  <c:v>4.5749999999999999E-2</c:v>
                </c:pt>
                <c:pt idx="170">
                  <c:v>4.1230000000000003E-2</c:v>
                </c:pt>
                <c:pt idx="171">
                  <c:v>3.7560000000000003E-2</c:v>
                </c:pt>
                <c:pt idx="172">
                  <c:v>3.4520000000000002E-2</c:v>
                </c:pt>
                <c:pt idx="173">
                  <c:v>3.1949999999999999E-2</c:v>
                </c:pt>
                <c:pt idx="174">
                  <c:v>2.9760000000000002E-2</c:v>
                </c:pt>
                <c:pt idx="175">
                  <c:v>2.7859999999999999E-2</c:v>
                </c:pt>
                <c:pt idx="176">
                  <c:v>2.6200000000000001E-2</c:v>
                </c:pt>
                <c:pt idx="177">
                  <c:v>2.4729999999999999E-2</c:v>
                </c:pt>
                <c:pt idx="178">
                  <c:v>2.3429999999999999E-2</c:v>
                </c:pt>
                <c:pt idx="179">
                  <c:v>2.2270000000000002E-2</c:v>
                </c:pt>
                <c:pt idx="180">
                  <c:v>2.026E-2</c:v>
                </c:pt>
                <c:pt idx="181">
                  <c:v>1.8239999999999999E-2</c:v>
                </c:pt>
                <c:pt idx="182">
                  <c:v>1.6590000000000001E-2</c:v>
                </c:pt>
                <c:pt idx="183">
                  <c:v>1.523E-2</c:v>
                </c:pt>
                <c:pt idx="184">
                  <c:v>1.409E-2</c:v>
                </c:pt>
                <c:pt idx="185">
                  <c:v>1.311E-2</c:v>
                </c:pt>
                <c:pt idx="186">
                  <c:v>1.226E-2</c:v>
                </c:pt>
                <c:pt idx="187">
                  <c:v>1.1520000000000001E-2</c:v>
                </c:pt>
                <c:pt idx="188">
                  <c:v>1.0869999999999999E-2</c:v>
                </c:pt>
                <c:pt idx="189">
                  <c:v>9.7769999999999992E-3</c:v>
                </c:pt>
                <c:pt idx="190">
                  <c:v>8.8889999999999993E-3</c:v>
                </c:pt>
                <c:pt idx="191">
                  <c:v>8.1550000000000008E-3</c:v>
                </c:pt>
                <c:pt idx="192">
                  <c:v>7.5380000000000004E-3</c:v>
                </c:pt>
                <c:pt idx="193">
                  <c:v>7.0099999999999997E-3</c:v>
                </c:pt>
                <c:pt idx="194">
                  <c:v>6.5550000000000001E-3</c:v>
                </c:pt>
                <c:pt idx="195">
                  <c:v>5.8069999999999997E-3</c:v>
                </c:pt>
                <c:pt idx="196">
                  <c:v>5.2180000000000004E-3</c:v>
                </c:pt>
                <c:pt idx="197">
                  <c:v>4.7410000000000004E-3</c:v>
                </c:pt>
                <c:pt idx="198">
                  <c:v>4.3470000000000002E-3</c:v>
                </c:pt>
                <c:pt idx="199">
                  <c:v>4.0150000000000003E-3</c:v>
                </c:pt>
                <c:pt idx="200">
                  <c:v>3.7330000000000002E-3</c:v>
                </c:pt>
                <c:pt idx="201">
                  <c:v>3.4889999999999999E-3</c:v>
                </c:pt>
                <c:pt idx="202">
                  <c:v>3.2759999999999998E-3</c:v>
                </c:pt>
                <c:pt idx="203">
                  <c:v>3.088E-3</c:v>
                </c:pt>
                <c:pt idx="204">
                  <c:v>2.9220000000000001E-3</c:v>
                </c:pt>
                <c:pt idx="205">
                  <c:v>2.7729999999999999E-3</c:v>
                </c:pt>
                <c:pt idx="206">
                  <c:v>2.5179999999999998E-3</c:v>
                </c:pt>
                <c:pt idx="207">
                  <c:v>2.261E-3</c:v>
                </c:pt>
                <c:pt idx="208">
                  <c:v>2.147E-3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91-4D5F-A427-A82F5BED778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srim238U_Kapton!$D$20:$D$228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srim238U_Kapton!$G$20:$G$228</c:f>
              <c:numCache>
                <c:formatCode>0.000E+00</c:formatCode>
                <c:ptCount val="209"/>
                <c:pt idx="0">
                  <c:v>4.2625000000000002</c:v>
                </c:pt>
                <c:pt idx="1">
                  <c:v>4.4740000000000002</c:v>
                </c:pt>
                <c:pt idx="2">
                  <c:v>4.6753999999999998</c:v>
                </c:pt>
                <c:pt idx="3">
                  <c:v>4.8666999999999998</c:v>
                </c:pt>
                <c:pt idx="4">
                  <c:v>5.0490999999999993</c:v>
                </c:pt>
                <c:pt idx="5">
                  <c:v>5.2237</c:v>
                </c:pt>
                <c:pt idx="6">
                  <c:v>5.3914999999999997</c:v>
                </c:pt>
                <c:pt idx="7">
                  <c:v>5.7081999999999997</c:v>
                </c:pt>
                <c:pt idx="8">
                  <c:v>6.0046999999999997</c:v>
                </c:pt>
                <c:pt idx="9">
                  <c:v>6.2812000000000001</c:v>
                </c:pt>
                <c:pt idx="10">
                  <c:v>6.5429999999999993</c:v>
                </c:pt>
                <c:pt idx="11">
                  <c:v>6.7904</c:v>
                </c:pt>
                <c:pt idx="12">
                  <c:v>7.0254999999999992</c:v>
                </c:pt>
                <c:pt idx="13">
                  <c:v>7.4642999999999997</c:v>
                </c:pt>
                <c:pt idx="14">
                  <c:v>7.8659999999999997</c:v>
                </c:pt>
                <c:pt idx="15">
                  <c:v>8.2390000000000008</c:v>
                </c:pt>
                <c:pt idx="16">
                  <c:v>8.5860000000000003</c:v>
                </c:pt>
                <c:pt idx="17">
                  <c:v>8.9109999999999996</c:v>
                </c:pt>
                <c:pt idx="18">
                  <c:v>9.2160000000000011</c:v>
                </c:pt>
                <c:pt idx="19">
                  <c:v>9.504999999999999</c:v>
                </c:pt>
                <c:pt idx="20">
                  <c:v>9.7789999999999999</c:v>
                </c:pt>
                <c:pt idx="21">
                  <c:v>10.039999999999999</c:v>
                </c:pt>
                <c:pt idx="22">
                  <c:v>10.289</c:v>
                </c:pt>
                <c:pt idx="23">
                  <c:v>10.526</c:v>
                </c:pt>
                <c:pt idx="24">
                  <c:v>10.972000000000001</c:v>
                </c:pt>
                <c:pt idx="25">
                  <c:v>11.483000000000001</c:v>
                </c:pt>
                <c:pt idx="26">
                  <c:v>11.949</c:v>
                </c:pt>
                <c:pt idx="27">
                  <c:v>12.382999999999999</c:v>
                </c:pt>
                <c:pt idx="28">
                  <c:v>12.783000000000001</c:v>
                </c:pt>
                <c:pt idx="29">
                  <c:v>13.149999999999999</c:v>
                </c:pt>
                <c:pt idx="30">
                  <c:v>13.504000000000001</c:v>
                </c:pt>
                <c:pt idx="31">
                  <c:v>13.825000000000001</c:v>
                </c:pt>
                <c:pt idx="32">
                  <c:v>14.134</c:v>
                </c:pt>
                <c:pt idx="33">
                  <c:v>14.706</c:v>
                </c:pt>
                <c:pt idx="34">
                  <c:v>15.231000000000002</c:v>
                </c:pt>
                <c:pt idx="35">
                  <c:v>15.699</c:v>
                </c:pt>
                <c:pt idx="36">
                  <c:v>16.132999999999999</c:v>
                </c:pt>
                <c:pt idx="37">
                  <c:v>16.541999999999998</c:v>
                </c:pt>
                <c:pt idx="38">
                  <c:v>16.905999999999999</c:v>
                </c:pt>
                <c:pt idx="39">
                  <c:v>17.585000000000001</c:v>
                </c:pt>
                <c:pt idx="40">
                  <c:v>18.190999999999999</c:v>
                </c:pt>
                <c:pt idx="41">
                  <c:v>18.718</c:v>
                </c:pt>
                <c:pt idx="42">
                  <c:v>19.204999999999998</c:v>
                </c:pt>
                <c:pt idx="43">
                  <c:v>19.646000000000001</c:v>
                </c:pt>
                <c:pt idx="44">
                  <c:v>20.049999999999997</c:v>
                </c:pt>
                <c:pt idx="45">
                  <c:v>20.427999999999997</c:v>
                </c:pt>
                <c:pt idx="46">
                  <c:v>20.77</c:v>
                </c:pt>
                <c:pt idx="47">
                  <c:v>21.087999999999997</c:v>
                </c:pt>
                <c:pt idx="48">
                  <c:v>21.391999999999999</c:v>
                </c:pt>
                <c:pt idx="49">
                  <c:v>21.671999999999997</c:v>
                </c:pt>
                <c:pt idx="50">
                  <c:v>22.192</c:v>
                </c:pt>
                <c:pt idx="51">
                  <c:v>22.757000000000001</c:v>
                </c:pt>
                <c:pt idx="52">
                  <c:v>23.256</c:v>
                </c:pt>
                <c:pt idx="53">
                  <c:v>23.690999999999999</c:v>
                </c:pt>
                <c:pt idx="54">
                  <c:v>24.094999999999999</c:v>
                </c:pt>
                <c:pt idx="55">
                  <c:v>24.448</c:v>
                </c:pt>
                <c:pt idx="56">
                  <c:v>24.771999999999998</c:v>
                </c:pt>
                <c:pt idx="57">
                  <c:v>25.077000000000002</c:v>
                </c:pt>
                <c:pt idx="58">
                  <c:v>25.346</c:v>
                </c:pt>
                <c:pt idx="59">
                  <c:v>25.843</c:v>
                </c:pt>
                <c:pt idx="60">
                  <c:v>26.001999999999999</c:v>
                </c:pt>
                <c:pt idx="61">
                  <c:v>26.009</c:v>
                </c:pt>
                <c:pt idx="62">
                  <c:v>26.149000000000001</c:v>
                </c:pt>
                <c:pt idx="63">
                  <c:v>26.329000000000001</c:v>
                </c:pt>
                <c:pt idx="64">
                  <c:v>26.529000000000003</c:v>
                </c:pt>
                <c:pt idx="65">
                  <c:v>26.908000000000001</c:v>
                </c:pt>
                <c:pt idx="66">
                  <c:v>27.199000000000002</c:v>
                </c:pt>
                <c:pt idx="67">
                  <c:v>27.412999999999997</c:v>
                </c:pt>
                <c:pt idx="68">
                  <c:v>27.539000000000001</c:v>
                </c:pt>
                <c:pt idx="69">
                  <c:v>27.61</c:v>
                </c:pt>
                <c:pt idx="70">
                  <c:v>27.63</c:v>
                </c:pt>
                <c:pt idx="71">
                  <c:v>27.619999999999997</c:v>
                </c:pt>
                <c:pt idx="72">
                  <c:v>27.58</c:v>
                </c:pt>
                <c:pt idx="73">
                  <c:v>27.519999999999996</c:v>
                </c:pt>
                <c:pt idx="74">
                  <c:v>27.439999999999998</c:v>
                </c:pt>
                <c:pt idx="75">
                  <c:v>27.36</c:v>
                </c:pt>
                <c:pt idx="76">
                  <c:v>27.200000000000003</c:v>
                </c:pt>
                <c:pt idx="77">
                  <c:v>26.990000000000002</c:v>
                </c:pt>
                <c:pt idx="78">
                  <c:v>26.81</c:v>
                </c:pt>
                <c:pt idx="79">
                  <c:v>26.66</c:v>
                </c:pt>
                <c:pt idx="80">
                  <c:v>26.54</c:v>
                </c:pt>
                <c:pt idx="81">
                  <c:v>26.45</c:v>
                </c:pt>
                <c:pt idx="82">
                  <c:v>26.4</c:v>
                </c:pt>
                <c:pt idx="83">
                  <c:v>26.36</c:v>
                </c:pt>
                <c:pt idx="84">
                  <c:v>26.35</c:v>
                </c:pt>
                <c:pt idx="85">
                  <c:v>26.380000000000003</c:v>
                </c:pt>
                <c:pt idx="86">
                  <c:v>26.48</c:v>
                </c:pt>
                <c:pt idx="87">
                  <c:v>26.6</c:v>
                </c:pt>
                <c:pt idx="88">
                  <c:v>26.75</c:v>
                </c:pt>
                <c:pt idx="89">
                  <c:v>26.9</c:v>
                </c:pt>
                <c:pt idx="90">
                  <c:v>27.039000000000001</c:v>
                </c:pt>
                <c:pt idx="91">
                  <c:v>27.297000000000001</c:v>
                </c:pt>
                <c:pt idx="92">
                  <c:v>27.503</c:v>
                </c:pt>
                <c:pt idx="93">
                  <c:v>27.669999999999998</c:v>
                </c:pt>
                <c:pt idx="94">
                  <c:v>27.783000000000001</c:v>
                </c:pt>
                <c:pt idx="95">
                  <c:v>27.874000000000002</c:v>
                </c:pt>
                <c:pt idx="96">
                  <c:v>27.942999999999998</c:v>
                </c:pt>
                <c:pt idx="97">
                  <c:v>28.015000000000001</c:v>
                </c:pt>
                <c:pt idx="98">
                  <c:v>28.074999999999999</c:v>
                </c:pt>
                <c:pt idx="99">
                  <c:v>28.138999999999999</c:v>
                </c:pt>
                <c:pt idx="100">
                  <c:v>28.222999999999999</c:v>
                </c:pt>
                <c:pt idx="101">
                  <c:v>28.326000000000001</c:v>
                </c:pt>
                <c:pt idx="102">
                  <c:v>28.596999999999998</c:v>
                </c:pt>
                <c:pt idx="103">
                  <c:v>29.094999999999999</c:v>
                </c:pt>
                <c:pt idx="104">
                  <c:v>29.772000000000002</c:v>
                </c:pt>
                <c:pt idx="105">
                  <c:v>30.635999999999999</c:v>
                </c:pt>
                <c:pt idx="106">
                  <c:v>31.667000000000002</c:v>
                </c:pt>
                <c:pt idx="107">
                  <c:v>32.847000000000001</c:v>
                </c:pt>
                <c:pt idx="108">
                  <c:v>34.171999999999997</c:v>
                </c:pt>
                <c:pt idx="109">
                  <c:v>35.607999999999997</c:v>
                </c:pt>
                <c:pt idx="110">
                  <c:v>37.131</c:v>
                </c:pt>
                <c:pt idx="111">
                  <c:v>40.410000000000004</c:v>
                </c:pt>
                <c:pt idx="112">
                  <c:v>43.851999999999997</c:v>
                </c:pt>
                <c:pt idx="113">
                  <c:v>47.387999999999998</c:v>
                </c:pt>
                <c:pt idx="114">
                  <c:v>50.941000000000003</c:v>
                </c:pt>
                <c:pt idx="115">
                  <c:v>54.445</c:v>
                </c:pt>
                <c:pt idx="116">
                  <c:v>57.887</c:v>
                </c:pt>
                <c:pt idx="117">
                  <c:v>64.47</c:v>
                </c:pt>
                <c:pt idx="118">
                  <c:v>70.573999999999998</c:v>
                </c:pt>
                <c:pt idx="119">
                  <c:v>76.177999999999997</c:v>
                </c:pt>
                <c:pt idx="120">
                  <c:v>81.295000000000002</c:v>
                </c:pt>
                <c:pt idx="121">
                  <c:v>85.918999999999997</c:v>
                </c:pt>
                <c:pt idx="122">
                  <c:v>90.097000000000008</c:v>
                </c:pt>
                <c:pt idx="123">
                  <c:v>93.867000000000004</c:v>
                </c:pt>
                <c:pt idx="124">
                  <c:v>97.254999999999995</c:v>
                </c:pt>
                <c:pt idx="125">
                  <c:v>100.30199999999999</c:v>
                </c:pt>
                <c:pt idx="126">
                  <c:v>103.075</c:v>
                </c:pt>
                <c:pt idx="127">
                  <c:v>105.52300000000001</c:v>
                </c:pt>
                <c:pt idx="128">
                  <c:v>109.834</c:v>
                </c:pt>
                <c:pt idx="129">
                  <c:v>114.24159999999999</c:v>
                </c:pt>
                <c:pt idx="130">
                  <c:v>117.8657</c:v>
                </c:pt>
                <c:pt idx="131">
                  <c:v>120.80200000000001</c:v>
                </c:pt>
                <c:pt idx="132">
                  <c:v>123.2478</c:v>
                </c:pt>
                <c:pt idx="133">
                  <c:v>125.40090000000001</c:v>
                </c:pt>
                <c:pt idx="134">
                  <c:v>127.25999999999999</c:v>
                </c:pt>
                <c:pt idx="135">
                  <c:v>128.82399999999998</c:v>
                </c:pt>
                <c:pt idx="136">
                  <c:v>130.292</c:v>
                </c:pt>
                <c:pt idx="137">
                  <c:v>132.63749999999999</c:v>
                </c:pt>
                <c:pt idx="138">
                  <c:v>135.49289999999999</c:v>
                </c:pt>
                <c:pt idx="139">
                  <c:v>137.9556</c:v>
                </c:pt>
                <c:pt idx="140">
                  <c:v>139.32390000000001</c:v>
                </c:pt>
                <c:pt idx="141">
                  <c:v>140.4967</c:v>
                </c:pt>
                <c:pt idx="142">
                  <c:v>141.57289999999998</c:v>
                </c:pt>
                <c:pt idx="143">
                  <c:v>143.1335</c:v>
                </c:pt>
                <c:pt idx="144">
                  <c:v>144.2021</c:v>
                </c:pt>
                <c:pt idx="145">
                  <c:v>144.87649999999999</c:v>
                </c:pt>
                <c:pt idx="146">
                  <c:v>145.2551</c:v>
                </c:pt>
                <c:pt idx="147">
                  <c:v>145.23689999999999</c:v>
                </c:pt>
                <c:pt idx="148">
                  <c:v>145.12139999999999</c:v>
                </c:pt>
                <c:pt idx="149">
                  <c:v>144.7079</c:v>
                </c:pt>
                <c:pt idx="150">
                  <c:v>144.096</c:v>
                </c:pt>
                <c:pt idx="151">
                  <c:v>143.4855</c:v>
                </c:pt>
                <c:pt idx="152">
                  <c:v>142.67609999999999</c:v>
                </c:pt>
                <c:pt idx="153">
                  <c:v>141.76769999999999</c:v>
                </c:pt>
                <c:pt idx="154">
                  <c:v>139.75319999999999</c:v>
                </c:pt>
                <c:pt idx="155">
                  <c:v>137.0384</c:v>
                </c:pt>
                <c:pt idx="156">
                  <c:v>134.12639999999999</c:v>
                </c:pt>
                <c:pt idx="157">
                  <c:v>131.21639999999999</c:v>
                </c:pt>
                <c:pt idx="158">
                  <c:v>128.208</c:v>
                </c:pt>
                <c:pt idx="159">
                  <c:v>125.4007</c:v>
                </c:pt>
                <c:pt idx="160">
                  <c:v>122.59443</c:v>
                </c:pt>
                <c:pt idx="161">
                  <c:v>119.98892000000001</c:v>
                </c:pt>
                <c:pt idx="162">
                  <c:v>117.38405999999999</c:v>
                </c:pt>
                <c:pt idx="163">
                  <c:v>112.57585</c:v>
                </c:pt>
                <c:pt idx="164">
                  <c:v>108.26917</c:v>
                </c:pt>
                <c:pt idx="165">
                  <c:v>104.36362</c:v>
                </c:pt>
                <c:pt idx="166">
                  <c:v>100.85894</c:v>
                </c:pt>
                <c:pt idx="167">
                  <c:v>97.714939999999999</c:v>
                </c:pt>
                <c:pt idx="168">
                  <c:v>94.861469999999997</c:v>
                </c:pt>
                <c:pt idx="169">
                  <c:v>88.985749999999996</c:v>
                </c:pt>
                <c:pt idx="170">
                  <c:v>83.791229999999999</c:v>
                </c:pt>
                <c:pt idx="171">
                  <c:v>79.257559999999998</c:v>
                </c:pt>
                <c:pt idx="172">
                  <c:v>75.264520000000005</c:v>
                </c:pt>
                <c:pt idx="173">
                  <c:v>71.721949999999993</c:v>
                </c:pt>
                <c:pt idx="174">
                  <c:v>68.559759999999997</c:v>
                </c:pt>
                <c:pt idx="175">
                  <c:v>65.717860000000002</c:v>
                </c:pt>
                <c:pt idx="176">
                  <c:v>63.1462</c:v>
                </c:pt>
                <c:pt idx="177">
                  <c:v>60.804729999999999</c:v>
                </c:pt>
                <c:pt idx="178">
                  <c:v>58.673429999999996</c:v>
                </c:pt>
                <c:pt idx="179">
                  <c:v>56.722270000000002</c:v>
                </c:pt>
                <c:pt idx="180">
                  <c:v>53.27026</c:v>
                </c:pt>
                <c:pt idx="181">
                  <c:v>49.638239999999996</c:v>
                </c:pt>
                <c:pt idx="182">
                  <c:v>46.586590000000001</c:v>
                </c:pt>
                <c:pt idx="183">
                  <c:v>43.985230000000001</c:v>
                </c:pt>
                <c:pt idx="184">
                  <c:v>41.74409</c:v>
                </c:pt>
                <c:pt idx="185">
                  <c:v>39.793109999999999</c:v>
                </c:pt>
                <c:pt idx="186">
                  <c:v>38.082259999999998</c:v>
                </c:pt>
                <c:pt idx="187">
                  <c:v>36.561519999999994</c:v>
                </c:pt>
                <c:pt idx="188">
                  <c:v>35.21087</c:v>
                </c:pt>
                <c:pt idx="189">
                  <c:v>32.899777</c:v>
                </c:pt>
                <c:pt idx="190">
                  <c:v>30.998888999999998</c:v>
                </c:pt>
                <c:pt idx="191">
                  <c:v>29.408154999999997</c:v>
                </c:pt>
                <c:pt idx="192">
                  <c:v>28.067537999999999</c:v>
                </c:pt>
                <c:pt idx="193">
                  <c:v>26.90701</c:v>
                </c:pt>
                <c:pt idx="194">
                  <c:v>25.906554999999997</c:v>
                </c:pt>
                <c:pt idx="195">
                  <c:v>24.265807000000002</c:v>
                </c:pt>
                <c:pt idx="196">
                  <c:v>22.965218</c:v>
                </c:pt>
                <c:pt idx="197">
                  <c:v>21.914740999999999</c:v>
                </c:pt>
                <c:pt idx="198">
                  <c:v>21.054347</c:v>
                </c:pt>
                <c:pt idx="199">
                  <c:v>20.344014999999999</c:v>
                </c:pt>
                <c:pt idx="200">
                  <c:v>19.743732999999999</c:v>
                </c:pt>
                <c:pt idx="201">
                  <c:v>19.233488999999999</c:v>
                </c:pt>
                <c:pt idx="202">
                  <c:v>18.793275999999999</c:v>
                </c:pt>
                <c:pt idx="203">
                  <c:v>18.413088000000002</c:v>
                </c:pt>
                <c:pt idx="204">
                  <c:v>18.082922</c:v>
                </c:pt>
                <c:pt idx="205">
                  <c:v>17.792773</c:v>
                </c:pt>
                <c:pt idx="206">
                  <c:v>17.322517999999999</c:v>
                </c:pt>
                <c:pt idx="207">
                  <c:v>16.852261000000002</c:v>
                </c:pt>
                <c:pt idx="208">
                  <c:v>16.672147000000002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91-4D5F-A427-A82F5BED7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13888"/>
        <c:axId val="602918984"/>
      </c:scatterChart>
      <c:valAx>
        <c:axId val="60291388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18984"/>
        <c:crosses val="autoZero"/>
        <c:crossBetween val="midCat"/>
        <c:majorUnit val="10"/>
      </c:valAx>
      <c:valAx>
        <c:axId val="60291898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1388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85372350844199"/>
          <c:y val="0.41413484298612052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srim238U_Kapton!$P$5</c:f>
          <c:strCache>
            <c:ptCount val="1"/>
            <c:pt idx="0">
              <c:v>srim238U_Kapton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srim238U_Kapton!$D$20:$D$228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srim238U_Kapton!$J$20:$J$228</c:f>
              <c:numCache>
                <c:formatCode>0.000</c:formatCode>
                <c:ptCount val="209"/>
                <c:pt idx="0">
                  <c:v>9.1999999999999998E-3</c:v>
                </c:pt>
                <c:pt idx="1">
                  <c:v>9.6000000000000009E-3</c:v>
                </c:pt>
                <c:pt idx="2">
                  <c:v>0.01</c:v>
                </c:pt>
                <c:pt idx="3">
                  <c:v>1.03E-2</c:v>
                </c:pt>
                <c:pt idx="4">
                  <c:v>1.06E-2</c:v>
                </c:pt>
                <c:pt idx="5">
                  <c:v>1.0999999999999999E-2</c:v>
                </c:pt>
                <c:pt idx="6">
                  <c:v>1.1300000000000001E-2</c:v>
                </c:pt>
                <c:pt idx="7">
                  <c:v>1.1899999999999999E-2</c:v>
                </c:pt>
                <c:pt idx="8">
                  <c:v>1.2500000000000001E-2</c:v>
                </c:pt>
                <c:pt idx="9">
                  <c:v>1.3000000000000001E-2</c:v>
                </c:pt>
                <c:pt idx="10">
                  <c:v>1.3500000000000002E-2</c:v>
                </c:pt>
                <c:pt idx="11">
                  <c:v>1.4000000000000002E-2</c:v>
                </c:pt>
                <c:pt idx="12">
                  <c:v>1.4499999999999999E-2</c:v>
                </c:pt>
                <c:pt idx="13">
                  <c:v>1.54E-2</c:v>
                </c:pt>
                <c:pt idx="14">
                  <c:v>1.6300000000000002E-2</c:v>
                </c:pt>
                <c:pt idx="15">
                  <c:v>1.7100000000000001E-2</c:v>
                </c:pt>
                <c:pt idx="16">
                  <c:v>1.7899999999999999E-2</c:v>
                </c:pt>
                <c:pt idx="17">
                  <c:v>1.8700000000000001E-2</c:v>
                </c:pt>
                <c:pt idx="18">
                  <c:v>1.95E-2</c:v>
                </c:pt>
                <c:pt idx="19">
                  <c:v>2.0200000000000003E-2</c:v>
                </c:pt>
                <c:pt idx="20">
                  <c:v>2.0899999999999998E-2</c:v>
                </c:pt>
                <c:pt idx="21">
                  <c:v>2.1600000000000001E-2</c:v>
                </c:pt>
                <c:pt idx="22">
                  <c:v>2.2200000000000001E-2</c:v>
                </c:pt>
                <c:pt idx="23">
                  <c:v>2.29E-2</c:v>
                </c:pt>
                <c:pt idx="24">
                  <c:v>2.41E-2</c:v>
                </c:pt>
                <c:pt idx="25">
                  <c:v>2.5600000000000001E-2</c:v>
                </c:pt>
                <c:pt idx="26">
                  <c:v>2.7100000000000003E-2</c:v>
                </c:pt>
                <c:pt idx="27">
                  <c:v>2.8399999999999998E-2</c:v>
                </c:pt>
                <c:pt idx="28">
                  <c:v>2.98E-2</c:v>
                </c:pt>
                <c:pt idx="29">
                  <c:v>3.1099999999999999E-2</c:v>
                </c:pt>
                <c:pt idx="30">
                  <c:v>3.2399999999999998E-2</c:v>
                </c:pt>
                <c:pt idx="31">
                  <c:v>3.3600000000000005E-2</c:v>
                </c:pt>
                <c:pt idx="32">
                  <c:v>3.4799999999999998E-2</c:v>
                </c:pt>
                <c:pt idx="33">
                  <c:v>3.7199999999999997E-2</c:v>
                </c:pt>
                <c:pt idx="34">
                  <c:v>3.9400000000000004E-2</c:v>
                </c:pt>
                <c:pt idx="35">
                  <c:v>4.1599999999999998E-2</c:v>
                </c:pt>
                <c:pt idx="36">
                  <c:v>4.3700000000000003E-2</c:v>
                </c:pt>
                <c:pt idx="37">
                  <c:v>4.58E-2</c:v>
                </c:pt>
                <c:pt idx="38">
                  <c:v>4.7899999999999998E-2</c:v>
                </c:pt>
                <c:pt idx="39">
                  <c:v>5.1799999999999999E-2</c:v>
                </c:pt>
                <c:pt idx="40">
                  <c:v>5.5600000000000004E-2</c:v>
                </c:pt>
                <c:pt idx="41">
                  <c:v>5.9299999999999999E-2</c:v>
                </c:pt>
                <c:pt idx="42">
                  <c:v>6.2899999999999998E-2</c:v>
                </c:pt>
                <c:pt idx="43">
                  <c:v>6.6400000000000001E-2</c:v>
                </c:pt>
                <c:pt idx="44">
                  <c:v>6.9800000000000001E-2</c:v>
                </c:pt>
                <c:pt idx="45">
                  <c:v>7.3200000000000001E-2</c:v>
                </c:pt>
                <c:pt idx="46">
                  <c:v>7.6499999999999999E-2</c:v>
                </c:pt>
                <c:pt idx="47">
                  <c:v>7.980000000000001E-2</c:v>
                </c:pt>
                <c:pt idx="48">
                  <c:v>8.299999999999999E-2</c:v>
                </c:pt>
                <c:pt idx="49">
                  <c:v>8.6099999999999996E-2</c:v>
                </c:pt>
                <c:pt idx="50">
                  <c:v>9.240000000000001E-2</c:v>
                </c:pt>
                <c:pt idx="51">
                  <c:v>0.1</c:v>
                </c:pt>
                <c:pt idx="52">
                  <c:v>0.10740000000000001</c:v>
                </c:pt>
                <c:pt idx="53">
                  <c:v>0.1147</c:v>
                </c:pt>
                <c:pt idx="54">
                  <c:v>0.12190000000000001</c:v>
                </c:pt>
                <c:pt idx="55">
                  <c:v>0.12889999999999999</c:v>
                </c:pt>
                <c:pt idx="56">
                  <c:v>0.13589999999999999</c:v>
                </c:pt>
                <c:pt idx="57">
                  <c:v>0.14279999999999998</c:v>
                </c:pt>
                <c:pt idx="58">
                  <c:v>0.14960000000000001</c:v>
                </c:pt>
                <c:pt idx="59">
                  <c:v>0.16299999999999998</c:v>
                </c:pt>
                <c:pt idx="60">
                  <c:v>0.17629999999999998</c:v>
                </c:pt>
                <c:pt idx="61">
                  <c:v>0.1895</c:v>
                </c:pt>
                <c:pt idx="62">
                  <c:v>0.20270000000000002</c:v>
                </c:pt>
                <c:pt idx="63">
                  <c:v>0.21579999999999999</c:v>
                </c:pt>
                <c:pt idx="64">
                  <c:v>0.22879999999999998</c:v>
                </c:pt>
                <c:pt idx="65">
                  <c:v>0.25459999999999999</c:v>
                </c:pt>
                <c:pt idx="66">
                  <c:v>0.28010000000000002</c:v>
                </c:pt>
                <c:pt idx="67">
                  <c:v>0.3054</c:v>
                </c:pt>
                <c:pt idx="68">
                  <c:v>0.33050000000000002</c:v>
                </c:pt>
                <c:pt idx="69">
                  <c:v>0.35560000000000003</c:v>
                </c:pt>
                <c:pt idx="70">
                  <c:v>0.38059999999999999</c:v>
                </c:pt>
                <c:pt idx="71">
                  <c:v>0.40570000000000006</c:v>
                </c:pt>
                <c:pt idx="72">
                  <c:v>0.43070000000000003</c:v>
                </c:pt>
                <c:pt idx="73">
                  <c:v>0.45590000000000003</c:v>
                </c:pt>
                <c:pt idx="74">
                  <c:v>0.48109999999999997</c:v>
                </c:pt>
                <c:pt idx="75">
                  <c:v>0.50639999999999996</c:v>
                </c:pt>
                <c:pt idx="76">
                  <c:v>0.55720000000000003</c:v>
                </c:pt>
                <c:pt idx="77">
                  <c:v>0.62119999999999997</c:v>
                </c:pt>
                <c:pt idx="78">
                  <c:v>0.68569999999999998</c:v>
                </c:pt>
                <c:pt idx="79">
                  <c:v>0.75060000000000004</c:v>
                </c:pt>
                <c:pt idx="80">
                  <c:v>0.81590000000000007</c:v>
                </c:pt>
                <c:pt idx="81">
                  <c:v>0.88149999999999995</c:v>
                </c:pt>
                <c:pt idx="82">
                  <c:v>0.94719999999999993</c:v>
                </c:pt>
                <c:pt idx="83">
                  <c:v>1.01</c:v>
                </c:pt>
                <c:pt idx="84" formatCode="0.00">
                  <c:v>1.08</c:v>
                </c:pt>
                <c:pt idx="85" formatCode="0.00">
                  <c:v>1.21</c:v>
                </c:pt>
                <c:pt idx="86" formatCode="0.00">
                  <c:v>1.34</c:v>
                </c:pt>
                <c:pt idx="87" formatCode="0.00">
                  <c:v>1.47</c:v>
                </c:pt>
                <c:pt idx="88" formatCode="0.00">
                  <c:v>1.6</c:v>
                </c:pt>
                <c:pt idx="89" formatCode="0.00">
                  <c:v>1.73</c:v>
                </c:pt>
                <c:pt idx="90" formatCode="0.00">
                  <c:v>1.86</c:v>
                </c:pt>
                <c:pt idx="91" formatCode="0.00">
                  <c:v>2.12</c:v>
                </c:pt>
                <c:pt idx="92" formatCode="0.00">
                  <c:v>2.38</c:v>
                </c:pt>
                <c:pt idx="93" formatCode="0.00">
                  <c:v>2.63</c:v>
                </c:pt>
                <c:pt idx="94" formatCode="0.00">
                  <c:v>2.88</c:v>
                </c:pt>
                <c:pt idx="95" formatCode="0.00">
                  <c:v>3.13</c:v>
                </c:pt>
                <c:pt idx="96" formatCode="0.00">
                  <c:v>3.38</c:v>
                </c:pt>
                <c:pt idx="97" formatCode="0.00">
                  <c:v>3.63</c:v>
                </c:pt>
                <c:pt idx="98" formatCode="0.00">
                  <c:v>3.88</c:v>
                </c:pt>
                <c:pt idx="99" formatCode="0.00">
                  <c:v>4.13</c:v>
                </c:pt>
                <c:pt idx="100" formatCode="0.00">
                  <c:v>4.38</c:v>
                </c:pt>
                <c:pt idx="101" formatCode="0.00">
                  <c:v>4.63</c:v>
                </c:pt>
                <c:pt idx="102" formatCode="0.00">
                  <c:v>5.12</c:v>
                </c:pt>
                <c:pt idx="103" formatCode="0.00">
                  <c:v>5.73</c:v>
                </c:pt>
                <c:pt idx="104" formatCode="0.00">
                  <c:v>6.32</c:v>
                </c:pt>
                <c:pt idx="105" formatCode="0.00">
                  <c:v>6.9</c:v>
                </c:pt>
                <c:pt idx="106" formatCode="0.00">
                  <c:v>7.47</c:v>
                </c:pt>
                <c:pt idx="107" formatCode="0.00">
                  <c:v>8.01</c:v>
                </c:pt>
                <c:pt idx="108" formatCode="0.00">
                  <c:v>8.5299999999999994</c:v>
                </c:pt>
                <c:pt idx="109" formatCode="0.00">
                  <c:v>9.0399999999999991</c:v>
                </c:pt>
                <c:pt idx="110" formatCode="0.00">
                  <c:v>9.52</c:v>
                </c:pt>
                <c:pt idx="111" formatCode="0.00">
                  <c:v>10.43</c:v>
                </c:pt>
                <c:pt idx="112" formatCode="0.00">
                  <c:v>11.26</c:v>
                </c:pt>
                <c:pt idx="113" formatCode="0.00">
                  <c:v>12.03</c:v>
                </c:pt>
                <c:pt idx="114" formatCode="0.00">
                  <c:v>12.74</c:v>
                </c:pt>
                <c:pt idx="115" formatCode="0.00">
                  <c:v>13.41</c:v>
                </c:pt>
                <c:pt idx="116" formatCode="0.00">
                  <c:v>14.04</c:v>
                </c:pt>
                <c:pt idx="117" formatCode="0.00">
                  <c:v>15.18</c:v>
                </c:pt>
                <c:pt idx="118" formatCode="0.00">
                  <c:v>16.23</c:v>
                </c:pt>
                <c:pt idx="119" formatCode="0.00">
                  <c:v>17.18</c:v>
                </c:pt>
                <c:pt idx="120" formatCode="0.00">
                  <c:v>18.079999999999998</c:v>
                </c:pt>
                <c:pt idx="121" formatCode="0.00">
                  <c:v>18.920000000000002</c:v>
                </c:pt>
                <c:pt idx="122" formatCode="0.00">
                  <c:v>19.72</c:v>
                </c:pt>
                <c:pt idx="123" formatCode="0.00">
                  <c:v>20.48</c:v>
                </c:pt>
                <c:pt idx="124" formatCode="0.00">
                  <c:v>21.22</c:v>
                </c:pt>
                <c:pt idx="125" formatCode="0.00">
                  <c:v>21.93</c:v>
                </c:pt>
                <c:pt idx="126" formatCode="0.00">
                  <c:v>22.62</c:v>
                </c:pt>
                <c:pt idx="127" formatCode="0.00">
                  <c:v>23.3</c:v>
                </c:pt>
                <c:pt idx="128" formatCode="0.00">
                  <c:v>24.61</c:v>
                </c:pt>
                <c:pt idx="129" formatCode="0.00">
                  <c:v>26.18</c:v>
                </c:pt>
                <c:pt idx="130" formatCode="0.00">
                  <c:v>27.69</c:v>
                </c:pt>
                <c:pt idx="131" formatCode="0.00">
                  <c:v>29.17</c:v>
                </c:pt>
                <c:pt idx="132" formatCode="0.00">
                  <c:v>30.61</c:v>
                </c:pt>
                <c:pt idx="133" formatCode="0.00">
                  <c:v>32.020000000000003</c:v>
                </c:pt>
                <c:pt idx="134" formatCode="0.00">
                  <c:v>33.42</c:v>
                </c:pt>
                <c:pt idx="135" formatCode="0.00">
                  <c:v>34.79</c:v>
                </c:pt>
                <c:pt idx="136" formatCode="0.00">
                  <c:v>36.15</c:v>
                </c:pt>
                <c:pt idx="137" formatCode="0.00">
                  <c:v>38.83</c:v>
                </c:pt>
                <c:pt idx="138" formatCode="0.00">
                  <c:v>41.45</c:v>
                </c:pt>
                <c:pt idx="139" formatCode="0.00">
                  <c:v>44.03</c:v>
                </c:pt>
                <c:pt idx="140" formatCode="0.00">
                  <c:v>46.57</c:v>
                </c:pt>
                <c:pt idx="141" formatCode="0.00">
                  <c:v>49.08</c:v>
                </c:pt>
                <c:pt idx="142" formatCode="0.00">
                  <c:v>51.58</c:v>
                </c:pt>
                <c:pt idx="143" formatCode="0.00">
                  <c:v>56.53</c:v>
                </c:pt>
                <c:pt idx="144" formatCode="0.00">
                  <c:v>61.43</c:v>
                </c:pt>
                <c:pt idx="145" formatCode="0.00">
                  <c:v>66.3</c:v>
                </c:pt>
                <c:pt idx="146" formatCode="0.00">
                  <c:v>71.150000000000006</c:v>
                </c:pt>
                <c:pt idx="147" formatCode="0.00">
                  <c:v>76</c:v>
                </c:pt>
                <c:pt idx="148" formatCode="0.00">
                  <c:v>80.849999999999994</c:v>
                </c:pt>
                <c:pt idx="149" formatCode="0.00">
                  <c:v>85.71</c:v>
                </c:pt>
                <c:pt idx="150" formatCode="0.00">
                  <c:v>90.59</c:v>
                </c:pt>
                <c:pt idx="151" formatCode="0.00">
                  <c:v>95.49</c:v>
                </c:pt>
                <c:pt idx="152" formatCode="0.00">
                  <c:v>100.41</c:v>
                </c:pt>
                <c:pt idx="153" formatCode="0.00">
                  <c:v>105.36</c:v>
                </c:pt>
                <c:pt idx="154" formatCode="0.00">
                  <c:v>115.37</c:v>
                </c:pt>
                <c:pt idx="155" formatCode="0.00">
                  <c:v>128.09</c:v>
                </c:pt>
                <c:pt idx="156" formatCode="0.00">
                  <c:v>141.08000000000001</c:v>
                </c:pt>
                <c:pt idx="157" formatCode="0.00">
                  <c:v>154.36000000000001</c:v>
                </c:pt>
                <c:pt idx="158" formatCode="0.00">
                  <c:v>167.93</c:v>
                </c:pt>
                <c:pt idx="159" formatCode="0.00">
                  <c:v>181.82</c:v>
                </c:pt>
                <c:pt idx="160" formatCode="0.00">
                  <c:v>196.02</c:v>
                </c:pt>
                <c:pt idx="161" formatCode="0.00">
                  <c:v>210.54</c:v>
                </c:pt>
                <c:pt idx="162" formatCode="0.00">
                  <c:v>225.38</c:v>
                </c:pt>
                <c:pt idx="163" formatCode="0.00">
                  <c:v>256.02</c:v>
                </c:pt>
                <c:pt idx="164" formatCode="0.00">
                  <c:v>287.92</c:v>
                </c:pt>
                <c:pt idx="165" formatCode="0.00">
                  <c:v>321.05</c:v>
                </c:pt>
                <c:pt idx="166" formatCode="0.00">
                  <c:v>355.37</c:v>
                </c:pt>
                <c:pt idx="167" formatCode="0.00">
                  <c:v>390.85</c:v>
                </c:pt>
                <c:pt idx="168" formatCode="0.00">
                  <c:v>427.43</c:v>
                </c:pt>
                <c:pt idx="169" formatCode="0.00">
                  <c:v>504.11</c:v>
                </c:pt>
                <c:pt idx="170" formatCode="0.00">
                  <c:v>585.70000000000005</c:v>
                </c:pt>
                <c:pt idx="171" formatCode="0.00">
                  <c:v>672.16</c:v>
                </c:pt>
                <c:pt idx="172" formatCode="0.00">
                  <c:v>763.37</c:v>
                </c:pt>
                <c:pt idx="173" formatCode="0.00">
                  <c:v>859.26</c:v>
                </c:pt>
                <c:pt idx="174" formatCode="0.0">
                  <c:v>959.72</c:v>
                </c:pt>
                <c:pt idx="175" formatCode="0.0">
                  <c:v>1060</c:v>
                </c:pt>
                <c:pt idx="176" formatCode="0.0">
                  <c:v>1170</c:v>
                </c:pt>
                <c:pt idx="177" formatCode="0.0">
                  <c:v>1290</c:v>
                </c:pt>
                <c:pt idx="178" formatCode="0.0">
                  <c:v>1410</c:v>
                </c:pt>
                <c:pt idx="179" formatCode="0.0">
                  <c:v>1530</c:v>
                </c:pt>
                <c:pt idx="180" formatCode="0.0">
                  <c:v>1780</c:v>
                </c:pt>
                <c:pt idx="181" formatCode="0.0">
                  <c:v>2130</c:v>
                </c:pt>
                <c:pt idx="182" formatCode="0.0">
                  <c:v>2490</c:v>
                </c:pt>
                <c:pt idx="183" formatCode="0.0">
                  <c:v>2880</c:v>
                </c:pt>
                <c:pt idx="184" formatCode="0.0">
                  <c:v>3290</c:v>
                </c:pt>
                <c:pt idx="185" formatCode="0.0">
                  <c:v>3730</c:v>
                </c:pt>
                <c:pt idx="186" formatCode="0.0">
                  <c:v>4180</c:v>
                </c:pt>
                <c:pt idx="187" formatCode="0.0">
                  <c:v>4650</c:v>
                </c:pt>
                <c:pt idx="188" formatCode="0.0">
                  <c:v>5140</c:v>
                </c:pt>
                <c:pt idx="189" formatCode="0.0">
                  <c:v>6180</c:v>
                </c:pt>
                <c:pt idx="190" formatCode="0.0">
                  <c:v>7280</c:v>
                </c:pt>
                <c:pt idx="191" formatCode="0.0">
                  <c:v>8440</c:v>
                </c:pt>
                <c:pt idx="192" formatCode="0.0">
                  <c:v>9670</c:v>
                </c:pt>
                <c:pt idx="193" formatCode="0.0">
                  <c:v>10950</c:v>
                </c:pt>
                <c:pt idx="194" formatCode="0.0">
                  <c:v>12290</c:v>
                </c:pt>
                <c:pt idx="195" formatCode="0.0">
                  <c:v>15100</c:v>
                </c:pt>
                <c:pt idx="196" formatCode="0.0">
                  <c:v>18080</c:v>
                </c:pt>
                <c:pt idx="197" formatCode="0.0">
                  <c:v>21220</c:v>
                </c:pt>
                <c:pt idx="198" formatCode="0.0">
                  <c:v>24500</c:v>
                </c:pt>
                <c:pt idx="199" formatCode="0.0">
                  <c:v>27900</c:v>
                </c:pt>
                <c:pt idx="200" formatCode="0.0">
                  <c:v>31420</c:v>
                </c:pt>
                <c:pt idx="201" formatCode="0.0">
                  <c:v>35030</c:v>
                </c:pt>
                <c:pt idx="202" formatCode="0.0">
                  <c:v>38740</c:v>
                </c:pt>
                <c:pt idx="203" formatCode="0.0">
                  <c:v>42520</c:v>
                </c:pt>
                <c:pt idx="204" formatCode="0.0">
                  <c:v>46380</c:v>
                </c:pt>
                <c:pt idx="205" formatCode="0.0">
                  <c:v>50310</c:v>
                </c:pt>
                <c:pt idx="206" formatCode="0.0">
                  <c:v>58330</c:v>
                </c:pt>
                <c:pt idx="207" formatCode="0.0">
                  <c:v>68640</c:v>
                </c:pt>
                <c:pt idx="208" formatCode="0.0">
                  <c:v>74100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89-4079-B4A8-67B7F070BF9D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srim238U_Kapton!$D$20:$D$228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srim238U_Kapton!$M$20:$M$228</c:f>
              <c:numCache>
                <c:formatCode>0.000</c:formatCode>
                <c:ptCount val="209"/>
                <c:pt idx="0">
                  <c:v>1.6000000000000001E-3</c:v>
                </c:pt>
                <c:pt idx="1">
                  <c:v>1.6000000000000001E-3</c:v>
                </c:pt>
                <c:pt idx="2">
                  <c:v>1.7000000000000001E-3</c:v>
                </c:pt>
                <c:pt idx="3">
                  <c:v>1.7000000000000001E-3</c:v>
                </c:pt>
                <c:pt idx="4">
                  <c:v>1.8E-3</c:v>
                </c:pt>
                <c:pt idx="5">
                  <c:v>1.9E-3</c:v>
                </c:pt>
                <c:pt idx="6">
                  <c:v>1.9E-3</c:v>
                </c:pt>
                <c:pt idx="7">
                  <c:v>2E-3</c:v>
                </c:pt>
                <c:pt idx="8">
                  <c:v>2.1000000000000003E-3</c:v>
                </c:pt>
                <c:pt idx="9">
                  <c:v>2.1999999999999997E-3</c:v>
                </c:pt>
                <c:pt idx="10">
                  <c:v>2.1999999999999997E-3</c:v>
                </c:pt>
                <c:pt idx="11">
                  <c:v>2.3E-3</c:v>
                </c:pt>
                <c:pt idx="12">
                  <c:v>2.4000000000000002E-3</c:v>
                </c:pt>
                <c:pt idx="13">
                  <c:v>2.5000000000000001E-3</c:v>
                </c:pt>
                <c:pt idx="14">
                  <c:v>2.7000000000000001E-3</c:v>
                </c:pt>
                <c:pt idx="15">
                  <c:v>2.8E-3</c:v>
                </c:pt>
                <c:pt idx="16">
                  <c:v>2.9000000000000002E-3</c:v>
                </c:pt>
                <c:pt idx="17">
                  <c:v>3.0000000000000001E-3</c:v>
                </c:pt>
                <c:pt idx="18">
                  <c:v>3.0999999999999999E-3</c:v>
                </c:pt>
                <c:pt idx="19">
                  <c:v>3.2000000000000002E-3</c:v>
                </c:pt>
                <c:pt idx="20">
                  <c:v>3.3E-3</c:v>
                </c:pt>
                <c:pt idx="21">
                  <c:v>3.4000000000000002E-3</c:v>
                </c:pt>
                <c:pt idx="22">
                  <c:v>3.5000000000000005E-3</c:v>
                </c:pt>
                <c:pt idx="23">
                  <c:v>3.5999999999999999E-3</c:v>
                </c:pt>
                <c:pt idx="24">
                  <c:v>3.6999999999999997E-3</c:v>
                </c:pt>
                <c:pt idx="25">
                  <c:v>3.8999999999999998E-3</c:v>
                </c:pt>
                <c:pt idx="26">
                  <c:v>4.1000000000000003E-3</c:v>
                </c:pt>
                <c:pt idx="27">
                  <c:v>4.3E-3</c:v>
                </c:pt>
                <c:pt idx="28">
                  <c:v>4.3999999999999994E-3</c:v>
                </c:pt>
                <c:pt idx="29">
                  <c:v>4.5999999999999999E-3</c:v>
                </c:pt>
                <c:pt idx="30">
                  <c:v>4.7000000000000002E-3</c:v>
                </c:pt>
                <c:pt idx="31">
                  <c:v>4.8999999999999998E-3</c:v>
                </c:pt>
                <c:pt idx="32">
                  <c:v>5.0000000000000001E-3</c:v>
                </c:pt>
                <c:pt idx="33">
                  <c:v>5.3E-3</c:v>
                </c:pt>
                <c:pt idx="34">
                  <c:v>5.5999999999999999E-3</c:v>
                </c:pt>
                <c:pt idx="35">
                  <c:v>5.8000000000000005E-3</c:v>
                </c:pt>
                <c:pt idx="36">
                  <c:v>6.0999999999999995E-3</c:v>
                </c:pt>
                <c:pt idx="37">
                  <c:v>6.3E-3</c:v>
                </c:pt>
                <c:pt idx="38">
                  <c:v>6.5000000000000006E-3</c:v>
                </c:pt>
                <c:pt idx="39">
                  <c:v>7.000000000000001E-3</c:v>
                </c:pt>
                <c:pt idx="40">
                  <c:v>7.3999999999999995E-3</c:v>
                </c:pt>
                <c:pt idx="41">
                  <c:v>7.7999999999999996E-3</c:v>
                </c:pt>
                <c:pt idx="42">
                  <c:v>8.0999999999999996E-3</c:v>
                </c:pt>
                <c:pt idx="43">
                  <c:v>8.5000000000000006E-3</c:v>
                </c:pt>
                <c:pt idx="44">
                  <c:v>8.7999999999999988E-3</c:v>
                </c:pt>
                <c:pt idx="45">
                  <c:v>9.1999999999999998E-3</c:v>
                </c:pt>
                <c:pt idx="46">
                  <c:v>9.4999999999999998E-3</c:v>
                </c:pt>
                <c:pt idx="47">
                  <c:v>9.7999999999999997E-3</c:v>
                </c:pt>
                <c:pt idx="48">
                  <c:v>1.0100000000000001E-2</c:v>
                </c:pt>
                <c:pt idx="49">
                  <c:v>1.0499999999999999E-2</c:v>
                </c:pt>
                <c:pt idx="50">
                  <c:v>1.11E-2</c:v>
                </c:pt>
                <c:pt idx="51">
                  <c:v>1.18E-2</c:v>
                </c:pt>
                <c:pt idx="52">
                  <c:v>1.2500000000000001E-2</c:v>
                </c:pt>
                <c:pt idx="53">
                  <c:v>1.32E-2</c:v>
                </c:pt>
                <c:pt idx="54">
                  <c:v>1.3900000000000001E-2</c:v>
                </c:pt>
                <c:pt idx="55">
                  <c:v>1.4499999999999999E-2</c:v>
                </c:pt>
                <c:pt idx="56">
                  <c:v>1.5099999999999999E-2</c:v>
                </c:pt>
                <c:pt idx="57">
                  <c:v>1.5699999999999999E-2</c:v>
                </c:pt>
                <c:pt idx="58">
                  <c:v>1.6300000000000002E-2</c:v>
                </c:pt>
                <c:pt idx="59">
                  <c:v>1.7499999999999998E-2</c:v>
                </c:pt>
                <c:pt idx="60">
                  <c:v>1.8700000000000001E-2</c:v>
                </c:pt>
                <c:pt idx="61">
                  <c:v>1.9800000000000002E-2</c:v>
                </c:pt>
                <c:pt idx="62">
                  <c:v>2.0899999999999998E-2</c:v>
                </c:pt>
                <c:pt idx="63">
                  <c:v>2.1999999999999999E-2</c:v>
                </c:pt>
                <c:pt idx="64">
                  <c:v>2.3100000000000002E-2</c:v>
                </c:pt>
                <c:pt idx="65">
                  <c:v>2.53E-2</c:v>
                </c:pt>
                <c:pt idx="66">
                  <c:v>2.7300000000000001E-2</c:v>
                </c:pt>
                <c:pt idx="67">
                  <c:v>2.93E-2</c:v>
                </c:pt>
                <c:pt idx="68">
                  <c:v>3.1300000000000001E-2</c:v>
                </c:pt>
                <c:pt idx="69">
                  <c:v>3.32E-2</c:v>
                </c:pt>
                <c:pt idx="70">
                  <c:v>3.4999999999999996E-2</c:v>
                </c:pt>
                <c:pt idx="71">
                  <c:v>3.6799999999999999E-2</c:v>
                </c:pt>
                <c:pt idx="72">
                  <c:v>3.8600000000000002E-2</c:v>
                </c:pt>
                <c:pt idx="73">
                  <c:v>4.0300000000000002E-2</c:v>
                </c:pt>
                <c:pt idx="74">
                  <c:v>4.1999999999999996E-2</c:v>
                </c:pt>
                <c:pt idx="75">
                  <c:v>4.3700000000000003E-2</c:v>
                </c:pt>
                <c:pt idx="76">
                  <c:v>4.7299999999999995E-2</c:v>
                </c:pt>
                <c:pt idx="77">
                  <c:v>5.1900000000000002E-2</c:v>
                </c:pt>
                <c:pt idx="78">
                  <c:v>5.6200000000000007E-2</c:v>
                </c:pt>
                <c:pt idx="79">
                  <c:v>6.0499999999999998E-2</c:v>
                </c:pt>
                <c:pt idx="80">
                  <c:v>6.4600000000000005E-2</c:v>
                </c:pt>
                <c:pt idx="81">
                  <c:v>6.8600000000000008E-2</c:v>
                </c:pt>
                <c:pt idx="82">
                  <c:v>7.2399999999999992E-2</c:v>
                </c:pt>
                <c:pt idx="83">
                  <c:v>7.6200000000000004E-2</c:v>
                </c:pt>
                <c:pt idx="84">
                  <c:v>7.9899999999999999E-2</c:v>
                </c:pt>
                <c:pt idx="85">
                  <c:v>8.7999999999999995E-2</c:v>
                </c:pt>
                <c:pt idx="86">
                  <c:v>9.5599999999999991E-2</c:v>
                </c:pt>
                <c:pt idx="87">
                  <c:v>0.10269999999999999</c:v>
                </c:pt>
                <c:pt idx="88">
                  <c:v>0.1095</c:v>
                </c:pt>
                <c:pt idx="89">
                  <c:v>0.1159</c:v>
                </c:pt>
                <c:pt idx="90">
                  <c:v>0.12210000000000001</c:v>
                </c:pt>
                <c:pt idx="91">
                  <c:v>0.13600000000000001</c:v>
                </c:pt>
                <c:pt idx="92">
                  <c:v>0.1487</c:v>
                </c:pt>
                <c:pt idx="93">
                  <c:v>0.16040000000000001</c:v>
                </c:pt>
                <c:pt idx="94">
                  <c:v>0.17130000000000001</c:v>
                </c:pt>
                <c:pt idx="95">
                  <c:v>0.18160000000000001</c:v>
                </c:pt>
                <c:pt idx="96">
                  <c:v>0.1913</c:v>
                </c:pt>
                <c:pt idx="97">
                  <c:v>0.20059999999999997</c:v>
                </c:pt>
                <c:pt idx="98">
                  <c:v>0.20950000000000002</c:v>
                </c:pt>
                <c:pt idx="99">
                  <c:v>0.21800000000000003</c:v>
                </c:pt>
                <c:pt idx="100">
                  <c:v>0.22620000000000001</c:v>
                </c:pt>
                <c:pt idx="101">
                  <c:v>0.23410000000000003</c:v>
                </c:pt>
                <c:pt idx="102">
                  <c:v>0.25379999999999997</c:v>
                </c:pt>
                <c:pt idx="103">
                  <c:v>0.2787</c:v>
                </c:pt>
                <c:pt idx="104">
                  <c:v>0.3009</c:v>
                </c:pt>
                <c:pt idx="105">
                  <c:v>0.32069999999999999</c:v>
                </c:pt>
                <c:pt idx="106">
                  <c:v>0.33839999999999998</c:v>
                </c:pt>
                <c:pt idx="107">
                  <c:v>0.35419999999999996</c:v>
                </c:pt>
                <c:pt idx="108">
                  <c:v>0.36840000000000001</c:v>
                </c:pt>
                <c:pt idx="109">
                  <c:v>0.38119999999999998</c:v>
                </c:pt>
                <c:pt idx="110">
                  <c:v>0.3926</c:v>
                </c:pt>
                <c:pt idx="111">
                  <c:v>0.42199999999999999</c:v>
                </c:pt>
                <c:pt idx="112">
                  <c:v>0.44560000000000005</c:v>
                </c:pt>
                <c:pt idx="113">
                  <c:v>0.46489999999999998</c:v>
                </c:pt>
                <c:pt idx="114">
                  <c:v>0.48099999999999998</c:v>
                </c:pt>
                <c:pt idx="115">
                  <c:v>0.49459999999999998</c:v>
                </c:pt>
                <c:pt idx="116">
                  <c:v>0.50629999999999997</c:v>
                </c:pt>
                <c:pt idx="117">
                  <c:v>0.53780000000000006</c:v>
                </c:pt>
                <c:pt idx="118">
                  <c:v>0.56240000000000001</c:v>
                </c:pt>
                <c:pt idx="119">
                  <c:v>0.58230000000000004</c:v>
                </c:pt>
                <c:pt idx="120">
                  <c:v>0.59889999999999999</c:v>
                </c:pt>
                <c:pt idx="121">
                  <c:v>0.61329999999999996</c:v>
                </c:pt>
                <c:pt idx="122">
                  <c:v>0.62590000000000001</c:v>
                </c:pt>
                <c:pt idx="123">
                  <c:v>0.63719999999999999</c:v>
                </c:pt>
                <c:pt idx="124">
                  <c:v>0.64739999999999998</c:v>
                </c:pt>
                <c:pt idx="125">
                  <c:v>0.65670000000000006</c:v>
                </c:pt>
                <c:pt idx="126">
                  <c:v>0.66539999999999999</c:v>
                </c:pt>
                <c:pt idx="127">
                  <c:v>0.67349999999999999</c:v>
                </c:pt>
                <c:pt idx="128">
                  <c:v>0.7006</c:v>
                </c:pt>
                <c:pt idx="129">
                  <c:v>0.73719999999999997</c:v>
                </c:pt>
                <c:pt idx="130">
                  <c:v>0.76959999999999995</c:v>
                </c:pt>
                <c:pt idx="131">
                  <c:v>0.79900000000000004</c:v>
                </c:pt>
                <c:pt idx="132">
                  <c:v>0.82609999999999995</c:v>
                </c:pt>
                <c:pt idx="133">
                  <c:v>0.85120000000000007</c:v>
                </c:pt>
                <c:pt idx="134">
                  <c:v>0.87490000000000001</c:v>
                </c:pt>
                <c:pt idx="135">
                  <c:v>0.8972</c:v>
                </c:pt>
                <c:pt idx="136">
                  <c:v>0.91850000000000009</c:v>
                </c:pt>
                <c:pt idx="137">
                  <c:v>0.9951000000000001</c:v>
                </c:pt>
                <c:pt idx="138">
                  <c:v>1.06</c:v>
                </c:pt>
                <c:pt idx="139" formatCode="0.00">
                  <c:v>1.1299999999999999</c:v>
                </c:pt>
                <c:pt idx="140" formatCode="0.00">
                  <c:v>1.18</c:v>
                </c:pt>
                <c:pt idx="141" formatCode="0.00">
                  <c:v>1.24</c:v>
                </c:pt>
                <c:pt idx="142" formatCode="0.00">
                  <c:v>1.29</c:v>
                </c:pt>
                <c:pt idx="143" formatCode="0.00">
                  <c:v>1.47</c:v>
                </c:pt>
                <c:pt idx="144" formatCode="0.00">
                  <c:v>1.62</c:v>
                </c:pt>
                <c:pt idx="145" formatCode="0.00">
                  <c:v>1.76</c:v>
                </c:pt>
                <c:pt idx="146" formatCode="0.00">
                  <c:v>1.89</c:v>
                </c:pt>
                <c:pt idx="147" formatCode="0.00">
                  <c:v>2.0099999999999998</c:v>
                </c:pt>
                <c:pt idx="148" formatCode="0.00">
                  <c:v>2.13</c:v>
                </c:pt>
                <c:pt idx="149" formatCode="0.00">
                  <c:v>2.2400000000000002</c:v>
                </c:pt>
                <c:pt idx="150" formatCode="0.00">
                  <c:v>2.34</c:v>
                </c:pt>
                <c:pt idx="151" formatCode="0.00">
                  <c:v>2.44</c:v>
                </c:pt>
                <c:pt idx="152" formatCode="0.00">
                  <c:v>2.54</c:v>
                </c:pt>
                <c:pt idx="153" formatCode="0.00">
                  <c:v>2.64</c:v>
                </c:pt>
                <c:pt idx="154" formatCode="0.00">
                  <c:v>2.99</c:v>
                </c:pt>
                <c:pt idx="155" formatCode="0.00">
                  <c:v>3.49</c:v>
                </c:pt>
                <c:pt idx="156" formatCode="0.00">
                  <c:v>3.95</c:v>
                </c:pt>
                <c:pt idx="157" formatCode="0.00">
                  <c:v>4.37</c:v>
                </c:pt>
                <c:pt idx="158" formatCode="0.00">
                  <c:v>4.78</c:v>
                </c:pt>
                <c:pt idx="159" formatCode="0.00">
                  <c:v>5.16</c:v>
                </c:pt>
                <c:pt idx="160" formatCode="0.00">
                  <c:v>5.54</c:v>
                </c:pt>
                <c:pt idx="161" formatCode="0.00">
                  <c:v>5.91</c:v>
                </c:pt>
                <c:pt idx="162" formatCode="0.00">
                  <c:v>6.27</c:v>
                </c:pt>
                <c:pt idx="163" formatCode="0.00">
                  <c:v>7.62</c:v>
                </c:pt>
                <c:pt idx="164" formatCode="0.00">
                  <c:v>8.86</c:v>
                </c:pt>
                <c:pt idx="165" formatCode="0.00">
                  <c:v>10.02</c:v>
                </c:pt>
                <c:pt idx="166" formatCode="0.00">
                  <c:v>11.14</c:v>
                </c:pt>
                <c:pt idx="167" formatCode="0.00">
                  <c:v>12.22</c:v>
                </c:pt>
                <c:pt idx="168" formatCode="0.00">
                  <c:v>13.27</c:v>
                </c:pt>
                <c:pt idx="169" formatCode="0.00">
                  <c:v>17.14</c:v>
                </c:pt>
                <c:pt idx="170" formatCode="0.00">
                  <c:v>20.66</c:v>
                </c:pt>
                <c:pt idx="171" formatCode="0.00">
                  <c:v>24.01</c:v>
                </c:pt>
                <c:pt idx="172" formatCode="0.00">
                  <c:v>27.26</c:v>
                </c:pt>
                <c:pt idx="173" formatCode="0.00">
                  <c:v>30.45</c:v>
                </c:pt>
                <c:pt idx="174" formatCode="0.00">
                  <c:v>33.6</c:v>
                </c:pt>
                <c:pt idx="175" formatCode="0.00">
                  <c:v>36.74</c:v>
                </c:pt>
                <c:pt idx="176" formatCode="0.00">
                  <c:v>39.86</c:v>
                </c:pt>
                <c:pt idx="177" formatCode="0.00">
                  <c:v>42.98</c:v>
                </c:pt>
                <c:pt idx="178" formatCode="0.00">
                  <c:v>46.11</c:v>
                </c:pt>
                <c:pt idx="179" formatCode="0.00">
                  <c:v>49.23</c:v>
                </c:pt>
                <c:pt idx="180" formatCode="0.00">
                  <c:v>61.15</c:v>
                </c:pt>
                <c:pt idx="181" formatCode="0.00">
                  <c:v>78.02</c:v>
                </c:pt>
                <c:pt idx="182" formatCode="0.00">
                  <c:v>93.66</c:v>
                </c:pt>
                <c:pt idx="183" formatCode="0.00">
                  <c:v>108.64</c:v>
                </c:pt>
                <c:pt idx="184" formatCode="0.00">
                  <c:v>123.22</c:v>
                </c:pt>
                <c:pt idx="185" formatCode="0.00">
                  <c:v>137.54</c:v>
                </c:pt>
                <c:pt idx="186" formatCode="0.00">
                  <c:v>151.69999999999999</c:v>
                </c:pt>
                <c:pt idx="187" formatCode="0.00">
                  <c:v>165.74</c:v>
                </c:pt>
                <c:pt idx="188" formatCode="0.00">
                  <c:v>179.69</c:v>
                </c:pt>
                <c:pt idx="189" formatCode="0.00">
                  <c:v>231.79</c:v>
                </c:pt>
                <c:pt idx="190" formatCode="0.00">
                  <c:v>279.41000000000003</c:v>
                </c:pt>
                <c:pt idx="191" formatCode="0.00">
                  <c:v>324.5</c:v>
                </c:pt>
                <c:pt idx="192" formatCode="0.00">
                  <c:v>367.93</c:v>
                </c:pt>
                <c:pt idx="193" formatCode="0.00">
                  <c:v>410.16</c:v>
                </c:pt>
                <c:pt idx="194" formatCode="0.00">
                  <c:v>451.47</c:v>
                </c:pt>
                <c:pt idx="195" formatCode="0.00">
                  <c:v>601.52</c:v>
                </c:pt>
                <c:pt idx="196" formatCode="0.00">
                  <c:v>734.9</c:v>
                </c:pt>
                <c:pt idx="197" formatCode="0.00">
                  <c:v>858.71</c:v>
                </c:pt>
                <c:pt idx="198" formatCode="0.0">
                  <c:v>975.95</c:v>
                </c:pt>
                <c:pt idx="199" formatCode="0.0">
                  <c:v>1090</c:v>
                </c:pt>
                <c:pt idx="200" formatCode="0.0">
                  <c:v>1200</c:v>
                </c:pt>
                <c:pt idx="201" formatCode="0.0">
                  <c:v>1300</c:v>
                </c:pt>
                <c:pt idx="202" formatCode="0.0">
                  <c:v>1400</c:v>
                </c:pt>
                <c:pt idx="203" formatCode="0.0">
                  <c:v>1500</c:v>
                </c:pt>
                <c:pt idx="204" formatCode="0.0">
                  <c:v>1600</c:v>
                </c:pt>
                <c:pt idx="205" formatCode="0.0">
                  <c:v>1690</c:v>
                </c:pt>
                <c:pt idx="206" formatCode="0.0">
                  <c:v>2040</c:v>
                </c:pt>
                <c:pt idx="207" formatCode="0.0">
                  <c:v>2500</c:v>
                </c:pt>
                <c:pt idx="208" formatCode="0.0">
                  <c:v>2620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89-4079-B4A8-67B7F070BF9D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srim238U_Kapton!$D$20:$D$228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srim238U_Kapton!$P$20:$P$228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1.9E-3</c:v>
                </c:pt>
                <c:pt idx="15">
                  <c:v>2E-3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2.9000000000000002E-3</c:v>
                </c:pt>
                <c:pt idx="26">
                  <c:v>3.0000000000000001E-3</c:v>
                </c:pt>
                <c:pt idx="27">
                  <c:v>3.2000000000000002E-3</c:v>
                </c:pt>
                <c:pt idx="28">
                  <c:v>3.3E-3</c:v>
                </c:pt>
                <c:pt idx="29">
                  <c:v>3.5000000000000005E-3</c:v>
                </c:pt>
                <c:pt idx="30">
                  <c:v>3.5999999999999999E-3</c:v>
                </c:pt>
                <c:pt idx="31">
                  <c:v>3.6999999999999997E-3</c:v>
                </c:pt>
                <c:pt idx="32">
                  <c:v>3.8999999999999998E-3</c:v>
                </c:pt>
                <c:pt idx="33">
                  <c:v>4.1000000000000003E-3</c:v>
                </c:pt>
                <c:pt idx="34">
                  <c:v>4.3E-3</c:v>
                </c:pt>
                <c:pt idx="35">
                  <c:v>4.5999999999999999E-3</c:v>
                </c:pt>
                <c:pt idx="36">
                  <c:v>4.8000000000000004E-3</c:v>
                </c:pt>
                <c:pt idx="37">
                  <c:v>5.0000000000000001E-3</c:v>
                </c:pt>
                <c:pt idx="38">
                  <c:v>5.1999999999999998E-3</c:v>
                </c:pt>
                <c:pt idx="39">
                  <c:v>5.5999999999999999E-3</c:v>
                </c:pt>
                <c:pt idx="40">
                  <c:v>6.0000000000000001E-3</c:v>
                </c:pt>
                <c:pt idx="41">
                  <c:v>6.3E-3</c:v>
                </c:pt>
                <c:pt idx="42">
                  <c:v>6.7000000000000002E-3</c:v>
                </c:pt>
                <c:pt idx="43">
                  <c:v>7.000000000000001E-3</c:v>
                </c:pt>
                <c:pt idx="44">
                  <c:v>7.3999999999999995E-3</c:v>
                </c:pt>
                <c:pt idx="45">
                  <c:v>7.7000000000000002E-3</c:v>
                </c:pt>
                <c:pt idx="46">
                  <c:v>8.0000000000000002E-3</c:v>
                </c:pt>
                <c:pt idx="47">
                  <c:v>8.3000000000000001E-3</c:v>
                </c:pt>
                <c:pt idx="48">
                  <c:v>8.6E-3</c:v>
                </c:pt>
                <c:pt idx="49">
                  <c:v>8.8999999999999999E-3</c:v>
                </c:pt>
                <c:pt idx="50">
                  <c:v>9.4999999999999998E-3</c:v>
                </c:pt>
                <c:pt idx="51">
                  <c:v>1.0199999999999999E-2</c:v>
                </c:pt>
                <c:pt idx="52">
                  <c:v>1.09E-2</c:v>
                </c:pt>
                <c:pt idx="53">
                  <c:v>1.15E-2</c:v>
                </c:pt>
                <c:pt idx="54">
                  <c:v>1.21E-2</c:v>
                </c:pt>
                <c:pt idx="55">
                  <c:v>1.2800000000000001E-2</c:v>
                </c:pt>
                <c:pt idx="56">
                  <c:v>1.34E-2</c:v>
                </c:pt>
                <c:pt idx="57">
                  <c:v>1.4000000000000002E-2</c:v>
                </c:pt>
                <c:pt idx="58">
                  <c:v>1.4499999999999999E-2</c:v>
                </c:pt>
                <c:pt idx="59">
                  <c:v>1.5699999999999999E-2</c:v>
                </c:pt>
                <c:pt idx="60">
                  <c:v>1.6800000000000002E-2</c:v>
                </c:pt>
                <c:pt idx="61">
                  <c:v>1.7899999999999999E-2</c:v>
                </c:pt>
                <c:pt idx="62">
                  <c:v>1.89E-2</c:v>
                </c:pt>
                <c:pt idx="63">
                  <c:v>0.02</c:v>
                </c:pt>
                <c:pt idx="64">
                  <c:v>2.0999999999999998E-2</c:v>
                </c:pt>
                <c:pt idx="65">
                  <c:v>2.3E-2</c:v>
                </c:pt>
                <c:pt idx="66">
                  <c:v>2.5000000000000001E-2</c:v>
                </c:pt>
                <c:pt idx="67">
                  <c:v>2.69E-2</c:v>
                </c:pt>
                <c:pt idx="68">
                  <c:v>2.8799999999999999E-2</c:v>
                </c:pt>
                <c:pt idx="69">
                  <c:v>3.0599999999999999E-2</c:v>
                </c:pt>
                <c:pt idx="70">
                  <c:v>3.2500000000000001E-2</c:v>
                </c:pt>
                <c:pt idx="71">
                  <c:v>3.4300000000000004E-2</c:v>
                </c:pt>
                <c:pt idx="72">
                  <c:v>3.5999999999999997E-2</c:v>
                </c:pt>
                <c:pt idx="73">
                  <c:v>3.78E-2</c:v>
                </c:pt>
                <c:pt idx="74">
                  <c:v>3.95E-2</c:v>
                </c:pt>
                <c:pt idx="75">
                  <c:v>4.1299999999999996E-2</c:v>
                </c:pt>
                <c:pt idx="76">
                  <c:v>4.4700000000000004E-2</c:v>
                </c:pt>
                <c:pt idx="77">
                  <c:v>4.9000000000000002E-2</c:v>
                </c:pt>
                <c:pt idx="78">
                  <c:v>5.3200000000000004E-2</c:v>
                </c:pt>
                <c:pt idx="79">
                  <c:v>5.7399999999999993E-2</c:v>
                </c:pt>
                <c:pt idx="80">
                  <c:v>6.1600000000000002E-2</c:v>
                </c:pt>
                <c:pt idx="81">
                  <c:v>6.5700000000000008E-2</c:v>
                </c:pt>
                <c:pt idx="82">
                  <c:v>6.9699999999999998E-2</c:v>
                </c:pt>
                <c:pt idx="83">
                  <c:v>7.3800000000000004E-2</c:v>
                </c:pt>
                <c:pt idx="84">
                  <c:v>7.7800000000000008E-2</c:v>
                </c:pt>
                <c:pt idx="85">
                  <c:v>8.5599999999999996E-2</c:v>
                </c:pt>
                <c:pt idx="86">
                  <c:v>9.3300000000000008E-2</c:v>
                </c:pt>
                <c:pt idx="87">
                  <c:v>0.1008</c:v>
                </c:pt>
                <c:pt idx="88">
                  <c:v>0.1081</c:v>
                </c:pt>
                <c:pt idx="89">
                  <c:v>0.1152</c:v>
                </c:pt>
                <c:pt idx="90">
                  <c:v>0.12210000000000001</c:v>
                </c:pt>
                <c:pt idx="91">
                  <c:v>0.1356</c:v>
                </c:pt>
                <c:pt idx="92">
                  <c:v>0.14850000000000002</c:v>
                </c:pt>
                <c:pt idx="93">
                  <c:v>0.16089999999999999</c:v>
                </c:pt>
                <c:pt idx="94">
                  <c:v>0.17280000000000001</c:v>
                </c:pt>
                <c:pt idx="95">
                  <c:v>0.18440000000000001</c:v>
                </c:pt>
                <c:pt idx="96">
                  <c:v>0.19570000000000001</c:v>
                </c:pt>
                <c:pt idx="97">
                  <c:v>0.20659999999999998</c:v>
                </c:pt>
                <c:pt idx="98">
                  <c:v>0.21729999999999999</c:v>
                </c:pt>
                <c:pt idx="99">
                  <c:v>0.22770000000000001</c:v>
                </c:pt>
                <c:pt idx="100">
                  <c:v>0.2379</c:v>
                </c:pt>
                <c:pt idx="101">
                  <c:v>0.24790000000000001</c:v>
                </c:pt>
                <c:pt idx="102">
                  <c:v>0.2671</c:v>
                </c:pt>
                <c:pt idx="103">
                  <c:v>0.28989999999999999</c:v>
                </c:pt>
                <c:pt idx="104">
                  <c:v>0.31140000000000001</c:v>
                </c:pt>
                <c:pt idx="105">
                  <c:v>0.33150000000000002</c:v>
                </c:pt>
                <c:pt idx="106">
                  <c:v>0.3503</c:v>
                </c:pt>
                <c:pt idx="107">
                  <c:v>0.36780000000000002</c:v>
                </c:pt>
                <c:pt idx="108">
                  <c:v>0.38400000000000001</c:v>
                </c:pt>
                <c:pt idx="109">
                  <c:v>0.39910000000000001</c:v>
                </c:pt>
                <c:pt idx="110">
                  <c:v>0.41299999999999998</c:v>
                </c:pt>
                <c:pt idx="111">
                  <c:v>0.43789999999999996</c:v>
                </c:pt>
                <c:pt idx="112">
                  <c:v>0.45919999999999994</c:v>
                </c:pt>
                <c:pt idx="113">
                  <c:v>0.47770000000000001</c:v>
                </c:pt>
                <c:pt idx="114">
                  <c:v>0.49379999999999996</c:v>
                </c:pt>
                <c:pt idx="115">
                  <c:v>0.50790000000000002</c:v>
                </c:pt>
                <c:pt idx="116">
                  <c:v>0.52039999999999997</c:v>
                </c:pt>
                <c:pt idx="117">
                  <c:v>0.54149999999999998</c:v>
                </c:pt>
                <c:pt idx="118">
                  <c:v>0.55869999999999997</c:v>
                </c:pt>
                <c:pt idx="119">
                  <c:v>0.57309999999999994</c:v>
                </c:pt>
                <c:pt idx="120">
                  <c:v>0.58540000000000003</c:v>
                </c:pt>
                <c:pt idx="121">
                  <c:v>0.59610000000000007</c:v>
                </c:pt>
                <c:pt idx="122">
                  <c:v>0.60549999999999993</c:v>
                </c:pt>
                <c:pt idx="123">
                  <c:v>0.6139</c:v>
                </c:pt>
                <c:pt idx="124">
                  <c:v>0.62140000000000006</c:v>
                </c:pt>
                <c:pt idx="125">
                  <c:v>0.62830000000000008</c:v>
                </c:pt>
                <c:pt idx="126">
                  <c:v>0.63470000000000004</c:v>
                </c:pt>
                <c:pt idx="127">
                  <c:v>0.64050000000000007</c:v>
                </c:pt>
                <c:pt idx="128">
                  <c:v>0.65110000000000001</c:v>
                </c:pt>
                <c:pt idx="129">
                  <c:v>0.66249999999999998</c:v>
                </c:pt>
                <c:pt idx="130">
                  <c:v>0.67259999999999998</c:v>
                </c:pt>
                <c:pt idx="131">
                  <c:v>0.68159999999999998</c:v>
                </c:pt>
                <c:pt idx="132">
                  <c:v>0.68969999999999998</c:v>
                </c:pt>
                <c:pt idx="133">
                  <c:v>0.69720000000000004</c:v>
                </c:pt>
                <c:pt idx="134">
                  <c:v>0.70419999999999994</c:v>
                </c:pt>
                <c:pt idx="135">
                  <c:v>0.71060000000000001</c:v>
                </c:pt>
                <c:pt idx="136">
                  <c:v>0.7167</c:v>
                </c:pt>
                <c:pt idx="137">
                  <c:v>0.72789999999999999</c:v>
                </c:pt>
                <c:pt idx="138">
                  <c:v>0.73799999999999999</c:v>
                </c:pt>
                <c:pt idx="139">
                  <c:v>0.74729999999999996</c:v>
                </c:pt>
                <c:pt idx="140">
                  <c:v>0.75590000000000002</c:v>
                </c:pt>
                <c:pt idx="141">
                  <c:v>0.76400000000000001</c:v>
                </c:pt>
                <c:pt idx="142">
                  <c:v>0.77160000000000006</c:v>
                </c:pt>
                <c:pt idx="143">
                  <c:v>0.78579999999999994</c:v>
                </c:pt>
                <c:pt idx="144">
                  <c:v>0.79889999999999994</c:v>
                </c:pt>
                <c:pt idx="145">
                  <c:v>0.81120000000000003</c:v>
                </c:pt>
                <c:pt idx="146">
                  <c:v>0.82279999999999998</c:v>
                </c:pt>
                <c:pt idx="147">
                  <c:v>0.83379999999999987</c:v>
                </c:pt>
                <c:pt idx="148">
                  <c:v>0.84450000000000003</c:v>
                </c:pt>
                <c:pt idx="149">
                  <c:v>0.8548</c:v>
                </c:pt>
                <c:pt idx="150">
                  <c:v>0.86480000000000001</c:v>
                </c:pt>
                <c:pt idx="151">
                  <c:v>0.87460000000000004</c:v>
                </c:pt>
                <c:pt idx="152">
                  <c:v>0.88429999999999997</c:v>
                </c:pt>
                <c:pt idx="153">
                  <c:v>0.89380000000000004</c:v>
                </c:pt>
                <c:pt idx="154">
                  <c:v>0.9124000000000001</c:v>
                </c:pt>
                <c:pt idx="155">
                  <c:v>0.93530000000000002</c:v>
                </c:pt>
                <c:pt idx="156" formatCode="0.00">
                  <c:v>0.95799999999999996</c:v>
                </c:pt>
                <c:pt idx="157" formatCode="0.00">
                  <c:v>0.98059999999999992</c:v>
                </c:pt>
                <c:pt idx="158" formatCode="0.00">
                  <c:v>1</c:v>
                </c:pt>
                <c:pt idx="159" formatCode="0.00">
                  <c:v>1.03</c:v>
                </c:pt>
                <c:pt idx="160" formatCode="0.00">
                  <c:v>1.05</c:v>
                </c:pt>
                <c:pt idx="161" formatCode="0.00">
                  <c:v>1.07</c:v>
                </c:pt>
                <c:pt idx="162" formatCode="0.00">
                  <c:v>1.1000000000000001</c:v>
                </c:pt>
                <c:pt idx="163" formatCode="0.00">
                  <c:v>1.1499999999999999</c:v>
                </c:pt>
                <c:pt idx="164" formatCode="0.00">
                  <c:v>1.2</c:v>
                </c:pt>
                <c:pt idx="165" formatCode="0.00">
                  <c:v>1.25</c:v>
                </c:pt>
                <c:pt idx="166" formatCode="0.00">
                  <c:v>1.3</c:v>
                </c:pt>
                <c:pt idx="167" formatCode="0.00">
                  <c:v>1.36</c:v>
                </c:pt>
                <c:pt idx="168" formatCode="0.00">
                  <c:v>1.41</c:v>
                </c:pt>
                <c:pt idx="169" formatCode="0.00">
                  <c:v>1.53</c:v>
                </c:pt>
                <c:pt idx="170" formatCode="0.00">
                  <c:v>1.66</c:v>
                </c:pt>
                <c:pt idx="171" formatCode="0.00">
                  <c:v>1.8</c:v>
                </c:pt>
                <c:pt idx="172" formatCode="0.00">
                  <c:v>1.94</c:v>
                </c:pt>
                <c:pt idx="173" formatCode="0.00">
                  <c:v>2.09</c:v>
                </c:pt>
                <c:pt idx="174" formatCode="0.00">
                  <c:v>2.2400000000000002</c:v>
                </c:pt>
                <c:pt idx="175" formatCode="0.00">
                  <c:v>2.41</c:v>
                </c:pt>
                <c:pt idx="176" formatCode="0.00">
                  <c:v>2.57</c:v>
                </c:pt>
                <c:pt idx="177" formatCode="0.00">
                  <c:v>2.75</c:v>
                </c:pt>
                <c:pt idx="178" formatCode="0.00">
                  <c:v>2.93</c:v>
                </c:pt>
                <c:pt idx="179" formatCode="0.00">
                  <c:v>3.12</c:v>
                </c:pt>
                <c:pt idx="180" formatCode="0.00">
                  <c:v>3.51</c:v>
                </c:pt>
                <c:pt idx="181" formatCode="0.00">
                  <c:v>4.03</c:v>
                </c:pt>
                <c:pt idx="182" formatCode="0.00">
                  <c:v>4.58</c:v>
                </c:pt>
                <c:pt idx="183" formatCode="0.00">
                  <c:v>5.15</c:v>
                </c:pt>
                <c:pt idx="184" formatCode="0.00">
                  <c:v>5.76</c:v>
                </c:pt>
                <c:pt idx="185" formatCode="0.00">
                  <c:v>6.39</c:v>
                </c:pt>
                <c:pt idx="186" formatCode="0.00">
                  <c:v>7.04</c:v>
                </c:pt>
                <c:pt idx="187" formatCode="0.00">
                  <c:v>7.72</c:v>
                </c:pt>
                <c:pt idx="188" formatCode="0.00">
                  <c:v>8.41</c:v>
                </c:pt>
                <c:pt idx="189" formatCode="0.00">
                  <c:v>9.8699999999999992</c:v>
                </c:pt>
                <c:pt idx="190" formatCode="0.00">
                  <c:v>11.39</c:v>
                </c:pt>
                <c:pt idx="191" formatCode="0.00">
                  <c:v>12.98</c:v>
                </c:pt>
                <c:pt idx="192" formatCode="0.00">
                  <c:v>14.63</c:v>
                </c:pt>
                <c:pt idx="193" formatCode="0.00">
                  <c:v>16.329999999999998</c:v>
                </c:pt>
                <c:pt idx="194" formatCode="0.00">
                  <c:v>18.079999999999998</c:v>
                </c:pt>
                <c:pt idx="195" formatCode="0.00">
                  <c:v>21.69</c:v>
                </c:pt>
                <c:pt idx="196" formatCode="0.00">
                  <c:v>25.44</c:v>
                </c:pt>
                <c:pt idx="197" formatCode="0.00">
                  <c:v>29.3</c:v>
                </c:pt>
                <c:pt idx="198" formatCode="0.00">
                  <c:v>33.25</c:v>
                </c:pt>
                <c:pt idx="199" formatCode="0.00">
                  <c:v>37.270000000000003</c:v>
                </c:pt>
                <c:pt idx="200" formatCode="0.00">
                  <c:v>41.34</c:v>
                </c:pt>
                <c:pt idx="201" formatCode="0.00">
                  <c:v>45.44</c:v>
                </c:pt>
                <c:pt idx="202" formatCode="0.00">
                  <c:v>49.58</c:v>
                </c:pt>
                <c:pt idx="203" formatCode="0.00">
                  <c:v>53.73</c:v>
                </c:pt>
                <c:pt idx="204" formatCode="0.00">
                  <c:v>57.89</c:v>
                </c:pt>
                <c:pt idx="205" formatCode="0.00">
                  <c:v>62.06</c:v>
                </c:pt>
                <c:pt idx="206" formatCode="0.00">
                  <c:v>70.38</c:v>
                </c:pt>
                <c:pt idx="207" formatCode="0.00">
                  <c:v>80.72</c:v>
                </c:pt>
                <c:pt idx="208" formatCode="0.00">
                  <c:v>86.05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89-4079-B4A8-67B7F070B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15456"/>
        <c:axId val="602922120"/>
      </c:scatterChart>
      <c:valAx>
        <c:axId val="60291545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22120"/>
        <c:crosses val="autoZero"/>
        <c:crossBetween val="midCat"/>
        <c:majorUnit val="10"/>
      </c:valAx>
      <c:valAx>
        <c:axId val="60292212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1545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srim238U_Mylar!$P$5</c:f>
          <c:strCache>
            <c:ptCount val="1"/>
            <c:pt idx="0">
              <c:v>srim238U_Mylar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srim238U_Mylar!$D$20:$D$228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srim238U_Mylar!$E$20:$E$228</c:f>
              <c:numCache>
                <c:formatCode>0.000E+00</c:formatCode>
                <c:ptCount val="209"/>
                <c:pt idx="0">
                  <c:v>0.54859999999999998</c:v>
                </c:pt>
                <c:pt idx="1">
                  <c:v>0.57540000000000002</c:v>
                </c:pt>
                <c:pt idx="2">
                  <c:v>0.60089999999999999</c:v>
                </c:pt>
                <c:pt idx="3">
                  <c:v>0.62549999999999994</c:v>
                </c:pt>
                <c:pt idx="4">
                  <c:v>0.64910000000000001</c:v>
                </c:pt>
                <c:pt idx="5">
                  <c:v>0.67190000000000005</c:v>
                </c:pt>
                <c:pt idx="6">
                  <c:v>0.69389999999999996</c:v>
                </c:pt>
                <c:pt idx="7">
                  <c:v>0.73599999999999999</c:v>
                </c:pt>
                <c:pt idx="8">
                  <c:v>0.77580000000000005</c:v>
                </c:pt>
                <c:pt idx="9">
                  <c:v>0.81369999999999998</c:v>
                </c:pt>
                <c:pt idx="10">
                  <c:v>0.84989999999999999</c:v>
                </c:pt>
                <c:pt idx="11">
                  <c:v>0.88460000000000005</c:v>
                </c:pt>
                <c:pt idx="12">
                  <c:v>0.91800000000000004</c:v>
                </c:pt>
                <c:pt idx="13">
                  <c:v>0.98129999999999995</c:v>
                </c:pt>
                <c:pt idx="14">
                  <c:v>1.0409999999999999</c:v>
                </c:pt>
                <c:pt idx="15">
                  <c:v>1.097</c:v>
                </c:pt>
                <c:pt idx="16">
                  <c:v>1.151</c:v>
                </c:pt>
                <c:pt idx="17">
                  <c:v>1.202</c:v>
                </c:pt>
                <c:pt idx="18">
                  <c:v>1.2509999999999999</c:v>
                </c:pt>
                <c:pt idx="19">
                  <c:v>1.298</c:v>
                </c:pt>
                <c:pt idx="20">
                  <c:v>1.3440000000000001</c:v>
                </c:pt>
                <c:pt idx="21">
                  <c:v>1.3879999999999999</c:v>
                </c:pt>
                <c:pt idx="22">
                  <c:v>1.431</c:v>
                </c:pt>
                <c:pt idx="23">
                  <c:v>1.472</c:v>
                </c:pt>
                <c:pt idx="24">
                  <c:v>1.552</c:v>
                </c:pt>
                <c:pt idx="25">
                  <c:v>1.6459999999999999</c:v>
                </c:pt>
                <c:pt idx="26">
                  <c:v>1.7350000000000001</c:v>
                </c:pt>
                <c:pt idx="27">
                  <c:v>1.819</c:v>
                </c:pt>
                <c:pt idx="28">
                  <c:v>1.9</c:v>
                </c:pt>
                <c:pt idx="29">
                  <c:v>1.978</c:v>
                </c:pt>
                <c:pt idx="30">
                  <c:v>2.0529999999999999</c:v>
                </c:pt>
                <c:pt idx="31">
                  <c:v>2.125</c:v>
                </c:pt>
                <c:pt idx="32">
                  <c:v>2.194</c:v>
                </c:pt>
                <c:pt idx="33">
                  <c:v>2.327</c:v>
                </c:pt>
                <c:pt idx="34">
                  <c:v>2.4529999999999998</c:v>
                </c:pt>
                <c:pt idx="35">
                  <c:v>2.573</c:v>
                </c:pt>
                <c:pt idx="36">
                  <c:v>2.6880000000000002</c:v>
                </c:pt>
                <c:pt idx="37">
                  <c:v>2.7970000000000002</c:v>
                </c:pt>
                <c:pt idx="38">
                  <c:v>2.903</c:v>
                </c:pt>
                <c:pt idx="39">
                  <c:v>3.1030000000000002</c:v>
                </c:pt>
                <c:pt idx="40">
                  <c:v>3.2919999999999998</c:v>
                </c:pt>
                <c:pt idx="41">
                  <c:v>3.47</c:v>
                </c:pt>
                <c:pt idx="42">
                  <c:v>3.6389999999999998</c:v>
                </c:pt>
                <c:pt idx="43">
                  <c:v>3.8010000000000002</c:v>
                </c:pt>
                <c:pt idx="44">
                  <c:v>3.956</c:v>
                </c:pt>
                <c:pt idx="45">
                  <c:v>4.1050000000000004</c:v>
                </c:pt>
                <c:pt idx="46">
                  <c:v>4.2489999999999997</c:v>
                </c:pt>
                <c:pt idx="47">
                  <c:v>4.3890000000000002</c:v>
                </c:pt>
                <c:pt idx="48">
                  <c:v>4.524</c:v>
                </c:pt>
                <c:pt idx="49">
                  <c:v>4.6550000000000002</c:v>
                </c:pt>
                <c:pt idx="50">
                  <c:v>4.907</c:v>
                </c:pt>
                <c:pt idx="51">
                  <c:v>5.2050000000000001</c:v>
                </c:pt>
                <c:pt idx="52">
                  <c:v>5.4859999999999998</c:v>
                </c:pt>
                <c:pt idx="53">
                  <c:v>5.7539999999999996</c:v>
                </c:pt>
                <c:pt idx="54">
                  <c:v>6.01</c:v>
                </c:pt>
                <c:pt idx="55">
                  <c:v>6.2549999999999999</c:v>
                </c:pt>
                <c:pt idx="56">
                  <c:v>6.4909999999999997</c:v>
                </c:pt>
                <c:pt idx="57">
                  <c:v>6.7190000000000003</c:v>
                </c:pt>
                <c:pt idx="58">
                  <c:v>6.94</c:v>
                </c:pt>
                <c:pt idx="59">
                  <c:v>7.3609999999999998</c:v>
                </c:pt>
                <c:pt idx="60">
                  <c:v>7.4989999999999997</c:v>
                </c:pt>
                <c:pt idx="61">
                  <c:v>7.5279999999999996</c:v>
                </c:pt>
                <c:pt idx="62">
                  <c:v>7.6950000000000003</c:v>
                </c:pt>
                <c:pt idx="63">
                  <c:v>7.93</c:v>
                </c:pt>
                <c:pt idx="64">
                  <c:v>8.1929999999999996</c:v>
                </c:pt>
                <c:pt idx="65">
                  <c:v>8.7219999999999995</c:v>
                </c:pt>
                <c:pt idx="66">
                  <c:v>9.1989999999999998</c:v>
                </c:pt>
                <c:pt idx="67">
                  <c:v>9.6069999999999993</c:v>
                </c:pt>
                <c:pt idx="68">
                  <c:v>9.9489999999999998</c:v>
                </c:pt>
                <c:pt idx="69">
                  <c:v>10.23</c:v>
                </c:pt>
                <c:pt idx="70">
                  <c:v>10.47</c:v>
                </c:pt>
                <c:pt idx="71">
                  <c:v>10.68</c:v>
                </c:pt>
                <c:pt idx="72">
                  <c:v>10.86</c:v>
                </c:pt>
                <c:pt idx="73">
                  <c:v>11.02</c:v>
                </c:pt>
                <c:pt idx="74">
                  <c:v>11.16</c:v>
                </c:pt>
                <c:pt idx="75">
                  <c:v>11.3</c:v>
                </c:pt>
                <c:pt idx="76">
                  <c:v>11.55</c:v>
                </c:pt>
                <c:pt idx="77">
                  <c:v>11.85</c:v>
                </c:pt>
                <c:pt idx="78">
                  <c:v>12.15</c:v>
                </c:pt>
                <c:pt idx="79">
                  <c:v>12.45</c:v>
                </c:pt>
                <c:pt idx="80">
                  <c:v>12.76</c:v>
                </c:pt>
                <c:pt idx="81">
                  <c:v>13.08</c:v>
                </c:pt>
                <c:pt idx="82">
                  <c:v>13.4</c:v>
                </c:pt>
                <c:pt idx="83">
                  <c:v>13.73</c:v>
                </c:pt>
                <c:pt idx="84">
                  <c:v>14.07</c:v>
                </c:pt>
                <c:pt idx="85">
                  <c:v>14.74</c:v>
                </c:pt>
                <c:pt idx="86">
                  <c:v>15.41</c:v>
                </c:pt>
                <c:pt idx="87">
                  <c:v>16.05</c:v>
                </c:pt>
                <c:pt idx="88">
                  <c:v>16.670000000000002</c:v>
                </c:pt>
                <c:pt idx="89">
                  <c:v>17.25</c:v>
                </c:pt>
                <c:pt idx="90">
                  <c:v>17.79</c:v>
                </c:pt>
                <c:pt idx="91">
                  <c:v>18.75</c:v>
                </c:pt>
                <c:pt idx="92">
                  <c:v>19.57</c:v>
                </c:pt>
                <c:pt idx="93">
                  <c:v>20.260000000000002</c:v>
                </c:pt>
                <c:pt idx="94">
                  <c:v>20.85</c:v>
                </c:pt>
                <c:pt idx="95">
                  <c:v>21.35</c:v>
                </c:pt>
                <c:pt idx="96">
                  <c:v>21.79</c:v>
                </c:pt>
                <c:pt idx="97">
                  <c:v>22.19</c:v>
                </c:pt>
                <c:pt idx="98">
                  <c:v>22.56</c:v>
                </c:pt>
                <c:pt idx="99">
                  <c:v>22.91</c:v>
                </c:pt>
                <c:pt idx="100">
                  <c:v>23.25</c:v>
                </c:pt>
                <c:pt idx="101">
                  <c:v>23.59</c:v>
                </c:pt>
                <c:pt idx="102">
                  <c:v>24.3</c:v>
                </c:pt>
                <c:pt idx="103">
                  <c:v>25.27</c:v>
                </c:pt>
                <c:pt idx="104">
                  <c:v>26.38</c:v>
                </c:pt>
                <c:pt idx="105">
                  <c:v>27.62</c:v>
                </c:pt>
                <c:pt idx="106">
                  <c:v>29</c:v>
                </c:pt>
                <c:pt idx="107">
                  <c:v>30.52</c:v>
                </c:pt>
                <c:pt idx="108">
                  <c:v>32.14</c:v>
                </c:pt>
                <c:pt idx="109">
                  <c:v>33.86</c:v>
                </c:pt>
                <c:pt idx="110">
                  <c:v>35.67</c:v>
                </c:pt>
                <c:pt idx="111">
                  <c:v>39.44</c:v>
                </c:pt>
                <c:pt idx="112">
                  <c:v>43.34</c:v>
                </c:pt>
                <c:pt idx="113">
                  <c:v>47.28</c:v>
                </c:pt>
                <c:pt idx="114">
                  <c:v>51.19</c:v>
                </c:pt>
                <c:pt idx="115">
                  <c:v>55.02</c:v>
                </c:pt>
                <c:pt idx="116">
                  <c:v>58.74</c:v>
                </c:pt>
                <c:pt idx="117">
                  <c:v>65.790000000000006</c:v>
                </c:pt>
                <c:pt idx="118">
                  <c:v>72.260000000000005</c:v>
                </c:pt>
                <c:pt idx="119">
                  <c:v>78.14</c:v>
                </c:pt>
                <c:pt idx="120">
                  <c:v>83.46</c:v>
                </c:pt>
                <c:pt idx="121">
                  <c:v>88.24</c:v>
                </c:pt>
                <c:pt idx="122">
                  <c:v>92.54</c:v>
                </c:pt>
                <c:pt idx="123">
                  <c:v>96.4</c:v>
                </c:pt>
                <c:pt idx="124">
                  <c:v>99.87</c:v>
                </c:pt>
                <c:pt idx="125">
                  <c:v>103</c:v>
                </c:pt>
                <c:pt idx="126">
                  <c:v>105.8</c:v>
                </c:pt>
                <c:pt idx="127">
                  <c:v>108.3</c:v>
                </c:pt>
                <c:pt idx="128">
                  <c:v>112.7</c:v>
                </c:pt>
                <c:pt idx="129">
                  <c:v>117.2</c:v>
                </c:pt>
                <c:pt idx="130">
                  <c:v>120.8</c:v>
                </c:pt>
                <c:pt idx="131">
                  <c:v>123.8</c:v>
                </c:pt>
                <c:pt idx="132">
                  <c:v>126.3</c:v>
                </c:pt>
                <c:pt idx="133">
                  <c:v>128.4</c:v>
                </c:pt>
                <c:pt idx="134">
                  <c:v>130.30000000000001</c:v>
                </c:pt>
                <c:pt idx="135">
                  <c:v>131.9</c:v>
                </c:pt>
                <c:pt idx="136">
                  <c:v>133.30000000000001</c:v>
                </c:pt>
                <c:pt idx="137">
                  <c:v>135.69999999999999</c:v>
                </c:pt>
                <c:pt idx="138">
                  <c:v>138.6</c:v>
                </c:pt>
                <c:pt idx="139">
                  <c:v>141.30000000000001</c:v>
                </c:pt>
                <c:pt idx="140">
                  <c:v>142.69999999999999</c:v>
                </c:pt>
                <c:pt idx="141">
                  <c:v>143.80000000000001</c:v>
                </c:pt>
                <c:pt idx="142">
                  <c:v>144.80000000000001</c:v>
                </c:pt>
                <c:pt idx="143">
                  <c:v>146.30000000000001</c:v>
                </c:pt>
                <c:pt idx="144">
                  <c:v>147.4</c:v>
                </c:pt>
                <c:pt idx="145">
                  <c:v>148.1</c:v>
                </c:pt>
                <c:pt idx="146">
                  <c:v>148.4</c:v>
                </c:pt>
                <c:pt idx="147">
                  <c:v>148.5</c:v>
                </c:pt>
                <c:pt idx="148">
                  <c:v>148.4</c:v>
                </c:pt>
                <c:pt idx="149">
                  <c:v>148.1</c:v>
                </c:pt>
                <c:pt idx="150">
                  <c:v>147.6</c:v>
                </c:pt>
                <c:pt idx="151">
                  <c:v>146.9</c:v>
                </c:pt>
                <c:pt idx="152">
                  <c:v>146.19999999999999</c:v>
                </c:pt>
                <c:pt idx="153">
                  <c:v>145.30000000000001</c:v>
                </c:pt>
                <c:pt idx="154">
                  <c:v>143.4</c:v>
                </c:pt>
                <c:pt idx="155">
                  <c:v>140.6</c:v>
                </c:pt>
                <c:pt idx="156">
                  <c:v>137.69999999999999</c:v>
                </c:pt>
                <c:pt idx="157">
                  <c:v>134.69999999999999</c:v>
                </c:pt>
                <c:pt idx="158">
                  <c:v>131.6</c:v>
                </c:pt>
                <c:pt idx="159">
                  <c:v>128.6</c:v>
                </c:pt>
                <c:pt idx="160">
                  <c:v>125.6</c:v>
                </c:pt>
                <c:pt idx="161">
                  <c:v>122.8</c:v>
                </c:pt>
                <c:pt idx="162">
                  <c:v>120</c:v>
                </c:pt>
                <c:pt idx="163">
                  <c:v>114.9</c:v>
                </c:pt>
                <c:pt idx="164">
                  <c:v>110.2</c:v>
                </c:pt>
                <c:pt idx="165">
                  <c:v>106.1</c:v>
                </c:pt>
                <c:pt idx="166">
                  <c:v>102.5</c:v>
                </c:pt>
                <c:pt idx="167">
                  <c:v>99.27</c:v>
                </c:pt>
                <c:pt idx="168">
                  <c:v>96.49</c:v>
                </c:pt>
                <c:pt idx="169">
                  <c:v>90.57</c:v>
                </c:pt>
                <c:pt idx="170">
                  <c:v>85.28</c:v>
                </c:pt>
                <c:pt idx="171">
                  <c:v>80.66</c:v>
                </c:pt>
                <c:pt idx="172">
                  <c:v>76.599999999999994</c:v>
                </c:pt>
                <c:pt idx="173">
                  <c:v>72.989999999999995</c:v>
                </c:pt>
                <c:pt idx="174">
                  <c:v>69.77</c:v>
                </c:pt>
                <c:pt idx="175">
                  <c:v>66.88</c:v>
                </c:pt>
                <c:pt idx="176">
                  <c:v>64.260000000000005</c:v>
                </c:pt>
                <c:pt idx="177">
                  <c:v>61.88</c:v>
                </c:pt>
                <c:pt idx="178">
                  <c:v>59.71</c:v>
                </c:pt>
                <c:pt idx="179">
                  <c:v>57.73</c:v>
                </c:pt>
                <c:pt idx="180">
                  <c:v>54.21</c:v>
                </c:pt>
                <c:pt idx="181">
                  <c:v>50.51</c:v>
                </c:pt>
                <c:pt idx="182">
                  <c:v>47.4</c:v>
                </c:pt>
                <c:pt idx="183">
                  <c:v>44.76</c:v>
                </c:pt>
                <c:pt idx="184">
                  <c:v>42.48</c:v>
                </c:pt>
                <c:pt idx="185">
                  <c:v>40.49</c:v>
                </c:pt>
                <c:pt idx="186">
                  <c:v>38.75</c:v>
                </c:pt>
                <c:pt idx="187">
                  <c:v>37.21</c:v>
                </c:pt>
                <c:pt idx="188">
                  <c:v>35.83</c:v>
                </c:pt>
                <c:pt idx="189">
                  <c:v>33.479999999999997</c:v>
                </c:pt>
                <c:pt idx="190">
                  <c:v>31.55</c:v>
                </c:pt>
                <c:pt idx="191">
                  <c:v>29.93</c:v>
                </c:pt>
                <c:pt idx="192">
                  <c:v>28.56</c:v>
                </c:pt>
                <c:pt idx="193">
                  <c:v>27.39</c:v>
                </c:pt>
                <c:pt idx="194">
                  <c:v>26.37</c:v>
                </c:pt>
                <c:pt idx="195">
                  <c:v>24.69</c:v>
                </c:pt>
                <c:pt idx="196">
                  <c:v>23.37</c:v>
                </c:pt>
                <c:pt idx="197">
                  <c:v>22.31</c:v>
                </c:pt>
                <c:pt idx="198">
                  <c:v>21.44</c:v>
                </c:pt>
                <c:pt idx="199">
                  <c:v>20.71</c:v>
                </c:pt>
                <c:pt idx="200">
                  <c:v>20.100000000000001</c:v>
                </c:pt>
                <c:pt idx="201">
                  <c:v>19.579999999999998</c:v>
                </c:pt>
                <c:pt idx="202">
                  <c:v>19.14</c:v>
                </c:pt>
                <c:pt idx="203">
                  <c:v>18.75</c:v>
                </c:pt>
                <c:pt idx="204">
                  <c:v>18.420000000000002</c:v>
                </c:pt>
                <c:pt idx="205">
                  <c:v>18.12</c:v>
                </c:pt>
                <c:pt idx="206">
                  <c:v>17.64</c:v>
                </c:pt>
                <c:pt idx="207">
                  <c:v>17.170000000000002</c:v>
                </c:pt>
                <c:pt idx="208">
                  <c:v>16.989999999999998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AA-405B-8A7C-77FBA7C5780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srim238U_Mylar!$D$20:$D$228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srim238U_Mylar!$F$20:$F$228</c:f>
              <c:numCache>
                <c:formatCode>0.000E+00</c:formatCode>
                <c:ptCount val="209"/>
                <c:pt idx="0">
                  <c:v>3.7469999999999999</c:v>
                </c:pt>
                <c:pt idx="1">
                  <c:v>3.9340000000000002</c:v>
                </c:pt>
                <c:pt idx="2">
                  <c:v>4.1109999999999998</c:v>
                </c:pt>
                <c:pt idx="3">
                  <c:v>4.28</c:v>
                </c:pt>
                <c:pt idx="4">
                  <c:v>4.4400000000000004</c:v>
                </c:pt>
                <c:pt idx="5">
                  <c:v>4.5940000000000003</c:v>
                </c:pt>
                <c:pt idx="6">
                  <c:v>4.7409999999999997</c:v>
                </c:pt>
                <c:pt idx="7">
                  <c:v>5.0190000000000001</c:v>
                </c:pt>
                <c:pt idx="8">
                  <c:v>5.2779999999999996</c:v>
                </c:pt>
                <c:pt idx="9">
                  <c:v>5.5209999999999999</c:v>
                </c:pt>
                <c:pt idx="10">
                  <c:v>5.7480000000000002</c:v>
                </c:pt>
                <c:pt idx="11">
                  <c:v>5.9640000000000004</c:v>
                </c:pt>
                <c:pt idx="12">
                  <c:v>6.1680000000000001</c:v>
                </c:pt>
                <c:pt idx="13">
                  <c:v>6.548</c:v>
                </c:pt>
                <c:pt idx="14">
                  <c:v>6.8949999999999996</c:v>
                </c:pt>
                <c:pt idx="15">
                  <c:v>7.2160000000000002</c:v>
                </c:pt>
                <c:pt idx="16">
                  <c:v>7.5129999999999999</c:v>
                </c:pt>
                <c:pt idx="17">
                  <c:v>7.7910000000000004</c:v>
                </c:pt>
                <c:pt idx="18">
                  <c:v>8.0510000000000002</c:v>
                </c:pt>
                <c:pt idx="19">
                  <c:v>8.2970000000000006</c:v>
                </c:pt>
                <c:pt idx="20">
                  <c:v>8.5280000000000005</c:v>
                </c:pt>
                <c:pt idx="21">
                  <c:v>8.7479999999999993</c:v>
                </c:pt>
                <c:pt idx="22">
                  <c:v>8.9570000000000007</c:v>
                </c:pt>
                <c:pt idx="23">
                  <c:v>9.1560000000000006</c:v>
                </c:pt>
                <c:pt idx="24">
                  <c:v>9.5280000000000005</c:v>
                </c:pt>
                <c:pt idx="25">
                  <c:v>9.9510000000000005</c:v>
                </c:pt>
                <c:pt idx="26">
                  <c:v>10.34</c:v>
                </c:pt>
                <c:pt idx="27">
                  <c:v>10.69</c:v>
                </c:pt>
                <c:pt idx="28">
                  <c:v>11.01</c:v>
                </c:pt>
                <c:pt idx="29">
                  <c:v>11.31</c:v>
                </c:pt>
                <c:pt idx="30">
                  <c:v>11.59</c:v>
                </c:pt>
                <c:pt idx="31">
                  <c:v>11.85</c:v>
                </c:pt>
                <c:pt idx="32">
                  <c:v>12.1</c:v>
                </c:pt>
                <c:pt idx="33">
                  <c:v>12.54</c:v>
                </c:pt>
                <c:pt idx="34">
                  <c:v>12.94</c:v>
                </c:pt>
                <c:pt idx="35">
                  <c:v>13.3</c:v>
                </c:pt>
                <c:pt idx="36">
                  <c:v>13.63</c:v>
                </c:pt>
                <c:pt idx="37">
                  <c:v>13.93</c:v>
                </c:pt>
                <c:pt idx="38">
                  <c:v>14.2</c:v>
                </c:pt>
                <c:pt idx="39">
                  <c:v>14.69</c:v>
                </c:pt>
                <c:pt idx="40">
                  <c:v>15.11</c:v>
                </c:pt>
                <c:pt idx="41">
                  <c:v>15.48</c:v>
                </c:pt>
                <c:pt idx="42">
                  <c:v>15.8</c:v>
                </c:pt>
                <c:pt idx="43">
                  <c:v>16.09</c:v>
                </c:pt>
                <c:pt idx="44">
                  <c:v>16.350000000000001</c:v>
                </c:pt>
                <c:pt idx="45">
                  <c:v>16.579999999999998</c:v>
                </c:pt>
                <c:pt idx="46">
                  <c:v>16.78</c:v>
                </c:pt>
                <c:pt idx="47">
                  <c:v>16.97</c:v>
                </c:pt>
                <c:pt idx="48">
                  <c:v>17.14</c:v>
                </c:pt>
                <c:pt idx="49">
                  <c:v>17.3</c:v>
                </c:pt>
                <c:pt idx="50">
                  <c:v>17.57</c:v>
                </c:pt>
                <c:pt idx="51">
                  <c:v>17.850000000000001</c:v>
                </c:pt>
                <c:pt idx="52">
                  <c:v>18.079999999999998</c:v>
                </c:pt>
                <c:pt idx="53">
                  <c:v>18.260000000000002</c:v>
                </c:pt>
                <c:pt idx="54">
                  <c:v>18.41</c:v>
                </c:pt>
                <c:pt idx="55">
                  <c:v>18.53</c:v>
                </c:pt>
                <c:pt idx="56">
                  <c:v>18.63</c:v>
                </c:pt>
                <c:pt idx="57">
                  <c:v>18.71</c:v>
                </c:pt>
                <c:pt idx="58">
                  <c:v>18.77</c:v>
                </c:pt>
                <c:pt idx="59">
                  <c:v>18.850000000000001</c:v>
                </c:pt>
                <c:pt idx="60">
                  <c:v>18.89</c:v>
                </c:pt>
                <c:pt idx="61">
                  <c:v>18.89</c:v>
                </c:pt>
                <c:pt idx="62">
                  <c:v>18.87</c:v>
                </c:pt>
                <c:pt idx="63">
                  <c:v>18.829999999999998</c:v>
                </c:pt>
                <c:pt idx="64">
                  <c:v>18.77</c:v>
                </c:pt>
                <c:pt idx="65">
                  <c:v>18.62</c:v>
                </c:pt>
                <c:pt idx="66">
                  <c:v>18.440000000000001</c:v>
                </c:pt>
                <c:pt idx="67">
                  <c:v>18.239999999999998</c:v>
                </c:pt>
                <c:pt idx="68">
                  <c:v>18.03</c:v>
                </c:pt>
                <c:pt idx="69">
                  <c:v>17.809999999999999</c:v>
                </c:pt>
                <c:pt idx="70">
                  <c:v>17.59</c:v>
                </c:pt>
                <c:pt idx="71">
                  <c:v>17.37</c:v>
                </c:pt>
                <c:pt idx="72">
                  <c:v>17.149999999999999</c:v>
                </c:pt>
                <c:pt idx="73">
                  <c:v>16.93</c:v>
                </c:pt>
                <c:pt idx="74">
                  <c:v>16.71</c:v>
                </c:pt>
                <c:pt idx="75">
                  <c:v>16.5</c:v>
                </c:pt>
                <c:pt idx="76">
                  <c:v>16.09</c:v>
                </c:pt>
                <c:pt idx="77">
                  <c:v>15.6</c:v>
                </c:pt>
                <c:pt idx="78">
                  <c:v>15.14</c:v>
                </c:pt>
                <c:pt idx="79">
                  <c:v>14.7</c:v>
                </c:pt>
                <c:pt idx="80">
                  <c:v>14.3</c:v>
                </c:pt>
                <c:pt idx="81">
                  <c:v>13.91</c:v>
                </c:pt>
                <c:pt idx="82">
                  <c:v>13.55</c:v>
                </c:pt>
                <c:pt idx="83">
                  <c:v>13.21</c:v>
                </c:pt>
                <c:pt idx="84">
                  <c:v>12.89</c:v>
                </c:pt>
                <c:pt idx="85">
                  <c:v>12.31</c:v>
                </c:pt>
                <c:pt idx="86">
                  <c:v>11.78</c:v>
                </c:pt>
                <c:pt idx="87">
                  <c:v>11.3</c:v>
                </c:pt>
                <c:pt idx="88">
                  <c:v>10.86</c:v>
                </c:pt>
                <c:pt idx="89">
                  <c:v>10.47</c:v>
                </c:pt>
                <c:pt idx="90">
                  <c:v>10.1</c:v>
                </c:pt>
                <c:pt idx="91">
                  <c:v>9.4580000000000002</c:v>
                </c:pt>
                <c:pt idx="92">
                  <c:v>8.9030000000000005</c:v>
                </c:pt>
                <c:pt idx="93">
                  <c:v>8.42</c:v>
                </c:pt>
                <c:pt idx="94">
                  <c:v>7.9939999999999998</c:v>
                </c:pt>
                <c:pt idx="95">
                  <c:v>7.6159999999999997</c:v>
                </c:pt>
                <c:pt idx="96">
                  <c:v>7.2770000000000001</c:v>
                </c:pt>
                <c:pt idx="97">
                  <c:v>6.9720000000000004</c:v>
                </c:pt>
                <c:pt idx="98">
                  <c:v>6.6950000000000003</c:v>
                </c:pt>
                <c:pt idx="99">
                  <c:v>6.4420000000000002</c:v>
                </c:pt>
                <c:pt idx="100">
                  <c:v>6.2110000000000003</c:v>
                </c:pt>
                <c:pt idx="101">
                  <c:v>5.9980000000000002</c:v>
                </c:pt>
                <c:pt idx="102">
                  <c:v>5.62</c:v>
                </c:pt>
                <c:pt idx="103">
                  <c:v>5.2169999999999996</c:v>
                </c:pt>
                <c:pt idx="104">
                  <c:v>4.875</c:v>
                </c:pt>
                <c:pt idx="105">
                  <c:v>4.5810000000000004</c:v>
                </c:pt>
                <c:pt idx="106">
                  <c:v>4.3239999999999998</c:v>
                </c:pt>
                <c:pt idx="107">
                  <c:v>4.0990000000000002</c:v>
                </c:pt>
                <c:pt idx="108">
                  <c:v>3.8980000000000001</c:v>
                </c:pt>
                <c:pt idx="109">
                  <c:v>3.7189999999999999</c:v>
                </c:pt>
                <c:pt idx="110">
                  <c:v>3.5569999999999999</c:v>
                </c:pt>
                <c:pt idx="111">
                  <c:v>3.2770000000000001</c:v>
                </c:pt>
                <c:pt idx="112">
                  <c:v>3.0419999999999998</c:v>
                </c:pt>
                <c:pt idx="113">
                  <c:v>2.843</c:v>
                </c:pt>
                <c:pt idx="114">
                  <c:v>2.67</c:v>
                </c:pt>
                <c:pt idx="115">
                  <c:v>2.52</c:v>
                </c:pt>
                <c:pt idx="116">
                  <c:v>2.387</c:v>
                </c:pt>
                <c:pt idx="117">
                  <c:v>2.1629999999999998</c:v>
                </c:pt>
                <c:pt idx="118">
                  <c:v>1.9810000000000001</c:v>
                </c:pt>
                <c:pt idx="119">
                  <c:v>1.831</c:v>
                </c:pt>
                <c:pt idx="120">
                  <c:v>1.7030000000000001</c:v>
                </c:pt>
                <c:pt idx="121">
                  <c:v>1.5940000000000001</c:v>
                </c:pt>
                <c:pt idx="122">
                  <c:v>1.4990000000000001</c:v>
                </c:pt>
                <c:pt idx="123">
                  <c:v>1.4159999999999999</c:v>
                </c:pt>
                <c:pt idx="124">
                  <c:v>1.3420000000000001</c:v>
                </c:pt>
                <c:pt idx="125">
                  <c:v>1.276</c:v>
                </c:pt>
                <c:pt idx="126">
                  <c:v>1.2170000000000001</c:v>
                </c:pt>
                <c:pt idx="127">
                  <c:v>1.1639999999999999</c:v>
                </c:pt>
                <c:pt idx="128">
                  <c:v>1.071</c:v>
                </c:pt>
                <c:pt idx="129">
                  <c:v>0.97609999999999997</c:v>
                </c:pt>
                <c:pt idx="130">
                  <c:v>0.89749999999999996</c:v>
                </c:pt>
                <c:pt idx="131">
                  <c:v>0.83160000000000001</c:v>
                </c:pt>
                <c:pt idx="132">
                  <c:v>0.77539999999999998</c:v>
                </c:pt>
                <c:pt idx="133">
                  <c:v>0.72689999999999999</c:v>
                </c:pt>
                <c:pt idx="134">
                  <c:v>0.6845</c:v>
                </c:pt>
                <c:pt idx="135">
                  <c:v>0.6472</c:v>
                </c:pt>
                <c:pt idx="136">
                  <c:v>0.61399999999999999</c:v>
                </c:pt>
                <c:pt idx="137">
                  <c:v>0.55759999999999998</c:v>
                </c:pt>
                <c:pt idx="138">
                  <c:v>0.51139999999999997</c:v>
                </c:pt>
                <c:pt idx="139">
                  <c:v>0.47270000000000001</c:v>
                </c:pt>
                <c:pt idx="140">
                  <c:v>0.43990000000000001</c:v>
                </c:pt>
                <c:pt idx="141">
                  <c:v>0.41160000000000002</c:v>
                </c:pt>
                <c:pt idx="142">
                  <c:v>0.38700000000000001</c:v>
                </c:pt>
                <c:pt idx="143">
                  <c:v>0.34610000000000002</c:v>
                </c:pt>
                <c:pt idx="144">
                  <c:v>0.31359999999999999</c:v>
                </c:pt>
                <c:pt idx="145">
                  <c:v>0.28699999999999998</c:v>
                </c:pt>
                <c:pt idx="146">
                  <c:v>0.26479999999999998</c:v>
                </c:pt>
                <c:pt idx="147">
                  <c:v>0.246</c:v>
                </c:pt>
                <c:pt idx="148">
                  <c:v>0.2298</c:v>
                </c:pt>
                <c:pt idx="149">
                  <c:v>0.21579999999999999</c:v>
                </c:pt>
                <c:pt idx="150">
                  <c:v>0.20349999999999999</c:v>
                </c:pt>
                <c:pt idx="151">
                  <c:v>0.19259999999999999</c:v>
                </c:pt>
                <c:pt idx="152">
                  <c:v>0.18290000000000001</c:v>
                </c:pt>
                <c:pt idx="153">
                  <c:v>0.1741</c:v>
                </c:pt>
                <c:pt idx="154">
                  <c:v>0.15909999999999999</c:v>
                </c:pt>
                <c:pt idx="155">
                  <c:v>0.14380000000000001</c:v>
                </c:pt>
                <c:pt idx="156">
                  <c:v>0.1313</c:v>
                </c:pt>
                <c:pt idx="157">
                  <c:v>0.12089999999999999</c:v>
                </c:pt>
                <c:pt idx="158">
                  <c:v>0.11210000000000001</c:v>
                </c:pt>
                <c:pt idx="159">
                  <c:v>0.1046</c:v>
                </c:pt>
                <c:pt idx="160">
                  <c:v>9.8089999999999997E-2</c:v>
                </c:pt>
                <c:pt idx="161">
                  <c:v>9.2380000000000004E-2</c:v>
                </c:pt>
                <c:pt idx="162">
                  <c:v>8.7330000000000005E-2</c:v>
                </c:pt>
                <c:pt idx="163">
                  <c:v>7.8799999999999995E-2</c:v>
                </c:pt>
                <c:pt idx="164">
                  <c:v>7.1870000000000003E-2</c:v>
                </c:pt>
                <c:pt idx="165">
                  <c:v>6.6110000000000002E-2</c:v>
                </c:pt>
                <c:pt idx="166">
                  <c:v>6.1249999999999999E-2</c:v>
                </c:pt>
                <c:pt idx="167">
                  <c:v>5.7090000000000002E-2</c:v>
                </c:pt>
                <c:pt idx="168">
                  <c:v>5.3490000000000003E-2</c:v>
                </c:pt>
                <c:pt idx="169">
                  <c:v>4.7550000000000002E-2</c:v>
                </c:pt>
                <c:pt idx="170">
                  <c:v>4.2849999999999999E-2</c:v>
                </c:pt>
                <c:pt idx="171">
                  <c:v>3.9039999999999998E-2</c:v>
                </c:pt>
                <c:pt idx="172">
                  <c:v>3.5869999999999999E-2</c:v>
                </c:pt>
                <c:pt idx="173">
                  <c:v>3.3210000000000003E-2</c:v>
                </c:pt>
                <c:pt idx="174">
                  <c:v>3.0929999999999999E-2</c:v>
                </c:pt>
                <c:pt idx="175">
                  <c:v>2.896E-2</c:v>
                </c:pt>
                <c:pt idx="176">
                  <c:v>2.7230000000000001E-2</c:v>
                </c:pt>
                <c:pt idx="177">
                  <c:v>2.571E-2</c:v>
                </c:pt>
                <c:pt idx="178">
                  <c:v>2.436E-2</c:v>
                </c:pt>
                <c:pt idx="179">
                  <c:v>2.315E-2</c:v>
                </c:pt>
                <c:pt idx="180">
                  <c:v>2.1069999999999998E-2</c:v>
                </c:pt>
                <c:pt idx="181">
                  <c:v>1.8960000000000001E-2</c:v>
                </c:pt>
                <c:pt idx="182">
                  <c:v>1.7250000000000001E-2</c:v>
                </c:pt>
                <c:pt idx="183">
                  <c:v>1.584E-2</c:v>
                </c:pt>
                <c:pt idx="184">
                  <c:v>1.465E-2</c:v>
                </c:pt>
                <c:pt idx="185">
                  <c:v>1.363E-2</c:v>
                </c:pt>
                <c:pt idx="186">
                  <c:v>1.2749999999999999E-2</c:v>
                </c:pt>
                <c:pt idx="187">
                  <c:v>1.1979999999999999E-2</c:v>
                </c:pt>
                <c:pt idx="188">
                  <c:v>1.1310000000000001E-2</c:v>
                </c:pt>
                <c:pt idx="189">
                  <c:v>1.017E-2</c:v>
                </c:pt>
                <c:pt idx="190">
                  <c:v>9.2440000000000005E-3</c:v>
                </c:pt>
                <c:pt idx="191">
                  <c:v>8.4810000000000007E-3</c:v>
                </c:pt>
                <c:pt idx="192">
                  <c:v>7.8390000000000005E-3</c:v>
                </c:pt>
                <c:pt idx="193">
                  <c:v>7.2909999999999997E-3</c:v>
                </c:pt>
                <c:pt idx="194">
                  <c:v>6.8170000000000001E-3</c:v>
                </c:pt>
                <c:pt idx="195">
                  <c:v>6.0390000000000001E-3</c:v>
                </c:pt>
                <c:pt idx="196">
                  <c:v>5.4260000000000003E-3</c:v>
                </c:pt>
                <c:pt idx="197">
                  <c:v>4.9309999999999996E-3</c:v>
                </c:pt>
                <c:pt idx="198">
                  <c:v>4.5209999999999998E-3</c:v>
                </c:pt>
                <c:pt idx="199">
                  <c:v>4.176E-3</c:v>
                </c:pt>
                <c:pt idx="200">
                  <c:v>3.8830000000000002E-3</c:v>
                </c:pt>
                <c:pt idx="201">
                  <c:v>3.6289999999999998E-3</c:v>
                </c:pt>
                <c:pt idx="202">
                  <c:v>3.4069999999999999E-3</c:v>
                </c:pt>
                <c:pt idx="203">
                  <c:v>3.212E-3</c:v>
                </c:pt>
                <c:pt idx="204">
                  <c:v>3.039E-3</c:v>
                </c:pt>
                <c:pt idx="205">
                  <c:v>2.885E-3</c:v>
                </c:pt>
                <c:pt idx="206">
                  <c:v>2.6189999999999998E-3</c:v>
                </c:pt>
                <c:pt idx="207">
                  <c:v>2.3519999999999999E-3</c:v>
                </c:pt>
                <c:pt idx="208">
                  <c:v>2.2339999999999999E-3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AA-405B-8A7C-77FBA7C5780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srim238U_Mylar!$D$20:$D$228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srim238U_Mylar!$G$20:$G$228</c:f>
              <c:numCache>
                <c:formatCode>0.000E+00</c:formatCode>
                <c:ptCount val="209"/>
                <c:pt idx="0">
                  <c:v>4.2956000000000003</c:v>
                </c:pt>
                <c:pt idx="1">
                  <c:v>4.5094000000000003</c:v>
                </c:pt>
                <c:pt idx="2">
                  <c:v>4.7119</c:v>
                </c:pt>
                <c:pt idx="3">
                  <c:v>4.9055</c:v>
                </c:pt>
                <c:pt idx="4">
                  <c:v>5.0891000000000002</c:v>
                </c:pt>
                <c:pt idx="5">
                  <c:v>5.2659000000000002</c:v>
                </c:pt>
                <c:pt idx="6">
                  <c:v>5.4348999999999998</c:v>
                </c:pt>
                <c:pt idx="7">
                  <c:v>5.7549999999999999</c:v>
                </c:pt>
                <c:pt idx="8">
                  <c:v>6.0537999999999998</c:v>
                </c:pt>
                <c:pt idx="9">
                  <c:v>6.3346999999999998</c:v>
                </c:pt>
                <c:pt idx="10">
                  <c:v>6.5979000000000001</c:v>
                </c:pt>
                <c:pt idx="11">
                  <c:v>6.8486000000000002</c:v>
                </c:pt>
                <c:pt idx="12">
                  <c:v>7.0860000000000003</c:v>
                </c:pt>
                <c:pt idx="13">
                  <c:v>7.5293000000000001</c:v>
                </c:pt>
                <c:pt idx="14">
                  <c:v>7.9359999999999999</c:v>
                </c:pt>
                <c:pt idx="15">
                  <c:v>8.3130000000000006</c:v>
                </c:pt>
                <c:pt idx="16">
                  <c:v>8.6639999999999997</c:v>
                </c:pt>
                <c:pt idx="17">
                  <c:v>8.9930000000000003</c:v>
                </c:pt>
                <c:pt idx="18">
                  <c:v>9.3019999999999996</c:v>
                </c:pt>
                <c:pt idx="19">
                  <c:v>9.5950000000000006</c:v>
                </c:pt>
                <c:pt idx="20">
                  <c:v>9.8719999999999999</c:v>
                </c:pt>
                <c:pt idx="21">
                  <c:v>10.135999999999999</c:v>
                </c:pt>
                <c:pt idx="22">
                  <c:v>10.388000000000002</c:v>
                </c:pt>
                <c:pt idx="23">
                  <c:v>10.628</c:v>
                </c:pt>
                <c:pt idx="24">
                  <c:v>11.08</c:v>
                </c:pt>
                <c:pt idx="25">
                  <c:v>11.597000000000001</c:v>
                </c:pt>
                <c:pt idx="26">
                  <c:v>12.074999999999999</c:v>
                </c:pt>
                <c:pt idx="27">
                  <c:v>12.509</c:v>
                </c:pt>
                <c:pt idx="28">
                  <c:v>12.91</c:v>
                </c:pt>
                <c:pt idx="29">
                  <c:v>13.288</c:v>
                </c:pt>
                <c:pt idx="30">
                  <c:v>13.643000000000001</c:v>
                </c:pt>
                <c:pt idx="31">
                  <c:v>13.975</c:v>
                </c:pt>
                <c:pt idx="32">
                  <c:v>14.294</c:v>
                </c:pt>
                <c:pt idx="33">
                  <c:v>14.866999999999999</c:v>
                </c:pt>
                <c:pt idx="34">
                  <c:v>15.392999999999999</c:v>
                </c:pt>
                <c:pt idx="35">
                  <c:v>15.873000000000001</c:v>
                </c:pt>
                <c:pt idx="36">
                  <c:v>16.318000000000001</c:v>
                </c:pt>
                <c:pt idx="37">
                  <c:v>16.727</c:v>
                </c:pt>
                <c:pt idx="38">
                  <c:v>17.102999999999998</c:v>
                </c:pt>
                <c:pt idx="39">
                  <c:v>17.792999999999999</c:v>
                </c:pt>
                <c:pt idx="40">
                  <c:v>18.402000000000001</c:v>
                </c:pt>
                <c:pt idx="41">
                  <c:v>18.95</c:v>
                </c:pt>
                <c:pt idx="42">
                  <c:v>19.439</c:v>
                </c:pt>
                <c:pt idx="43">
                  <c:v>19.890999999999998</c:v>
                </c:pt>
                <c:pt idx="44">
                  <c:v>20.306000000000001</c:v>
                </c:pt>
                <c:pt idx="45">
                  <c:v>20.684999999999999</c:v>
                </c:pt>
                <c:pt idx="46">
                  <c:v>21.029</c:v>
                </c:pt>
                <c:pt idx="47">
                  <c:v>21.358999999999998</c:v>
                </c:pt>
                <c:pt idx="48">
                  <c:v>21.664000000000001</c:v>
                </c:pt>
                <c:pt idx="49">
                  <c:v>21.955000000000002</c:v>
                </c:pt>
                <c:pt idx="50">
                  <c:v>22.477</c:v>
                </c:pt>
                <c:pt idx="51">
                  <c:v>23.055</c:v>
                </c:pt>
                <c:pt idx="52">
                  <c:v>23.565999999999999</c:v>
                </c:pt>
                <c:pt idx="53">
                  <c:v>24.014000000000003</c:v>
                </c:pt>
                <c:pt idx="54">
                  <c:v>24.42</c:v>
                </c:pt>
                <c:pt idx="55">
                  <c:v>24.785</c:v>
                </c:pt>
                <c:pt idx="56">
                  <c:v>25.120999999999999</c:v>
                </c:pt>
                <c:pt idx="57">
                  <c:v>25.429000000000002</c:v>
                </c:pt>
                <c:pt idx="58">
                  <c:v>25.71</c:v>
                </c:pt>
                <c:pt idx="59">
                  <c:v>26.211000000000002</c:v>
                </c:pt>
                <c:pt idx="60">
                  <c:v>26.388999999999999</c:v>
                </c:pt>
                <c:pt idx="61">
                  <c:v>26.417999999999999</c:v>
                </c:pt>
                <c:pt idx="62">
                  <c:v>26.565000000000001</c:v>
                </c:pt>
                <c:pt idx="63">
                  <c:v>26.759999999999998</c:v>
                </c:pt>
                <c:pt idx="64">
                  <c:v>26.963000000000001</c:v>
                </c:pt>
                <c:pt idx="65">
                  <c:v>27.341999999999999</c:v>
                </c:pt>
                <c:pt idx="66">
                  <c:v>27.639000000000003</c:v>
                </c:pt>
                <c:pt idx="67">
                  <c:v>27.846999999999998</c:v>
                </c:pt>
                <c:pt idx="68">
                  <c:v>27.978999999999999</c:v>
                </c:pt>
                <c:pt idx="69">
                  <c:v>28.04</c:v>
                </c:pt>
                <c:pt idx="70">
                  <c:v>28.060000000000002</c:v>
                </c:pt>
                <c:pt idx="71">
                  <c:v>28.05</c:v>
                </c:pt>
                <c:pt idx="72">
                  <c:v>28.009999999999998</c:v>
                </c:pt>
                <c:pt idx="73">
                  <c:v>27.95</c:v>
                </c:pt>
                <c:pt idx="74">
                  <c:v>27.87</c:v>
                </c:pt>
                <c:pt idx="75">
                  <c:v>27.8</c:v>
                </c:pt>
                <c:pt idx="76">
                  <c:v>27.64</c:v>
                </c:pt>
                <c:pt idx="77">
                  <c:v>27.45</c:v>
                </c:pt>
                <c:pt idx="78">
                  <c:v>27.29</c:v>
                </c:pt>
                <c:pt idx="79">
                  <c:v>27.15</c:v>
                </c:pt>
                <c:pt idx="80">
                  <c:v>27.060000000000002</c:v>
                </c:pt>
                <c:pt idx="81">
                  <c:v>26.990000000000002</c:v>
                </c:pt>
                <c:pt idx="82">
                  <c:v>26.950000000000003</c:v>
                </c:pt>
                <c:pt idx="83">
                  <c:v>26.94</c:v>
                </c:pt>
                <c:pt idx="84">
                  <c:v>26.96</c:v>
                </c:pt>
                <c:pt idx="85">
                  <c:v>27.05</c:v>
                </c:pt>
                <c:pt idx="86">
                  <c:v>27.189999999999998</c:v>
                </c:pt>
                <c:pt idx="87">
                  <c:v>27.35</c:v>
                </c:pt>
                <c:pt idx="88">
                  <c:v>27.53</c:v>
                </c:pt>
                <c:pt idx="89">
                  <c:v>27.72</c:v>
                </c:pt>
                <c:pt idx="90">
                  <c:v>27.89</c:v>
                </c:pt>
                <c:pt idx="91">
                  <c:v>28.207999999999998</c:v>
                </c:pt>
                <c:pt idx="92">
                  <c:v>28.472999999999999</c:v>
                </c:pt>
                <c:pt idx="93">
                  <c:v>28.68</c:v>
                </c:pt>
                <c:pt idx="94">
                  <c:v>28.844000000000001</c:v>
                </c:pt>
                <c:pt idx="95">
                  <c:v>28.966000000000001</c:v>
                </c:pt>
                <c:pt idx="96">
                  <c:v>29.067</c:v>
                </c:pt>
                <c:pt idx="97">
                  <c:v>29.162000000000003</c:v>
                </c:pt>
                <c:pt idx="98">
                  <c:v>29.254999999999999</c:v>
                </c:pt>
                <c:pt idx="99">
                  <c:v>29.352</c:v>
                </c:pt>
                <c:pt idx="100">
                  <c:v>29.460999999999999</c:v>
                </c:pt>
                <c:pt idx="101">
                  <c:v>29.588000000000001</c:v>
                </c:pt>
                <c:pt idx="102">
                  <c:v>29.92</c:v>
                </c:pt>
                <c:pt idx="103">
                  <c:v>30.486999999999998</c:v>
                </c:pt>
                <c:pt idx="104">
                  <c:v>31.254999999999999</c:v>
                </c:pt>
                <c:pt idx="105">
                  <c:v>32.201000000000001</c:v>
                </c:pt>
                <c:pt idx="106">
                  <c:v>33.323999999999998</c:v>
                </c:pt>
                <c:pt idx="107">
                  <c:v>34.619</c:v>
                </c:pt>
                <c:pt idx="108">
                  <c:v>36.038000000000004</c:v>
                </c:pt>
                <c:pt idx="109">
                  <c:v>37.579000000000001</c:v>
                </c:pt>
                <c:pt idx="110">
                  <c:v>39.227000000000004</c:v>
                </c:pt>
                <c:pt idx="111">
                  <c:v>42.716999999999999</c:v>
                </c:pt>
                <c:pt idx="112">
                  <c:v>46.382000000000005</c:v>
                </c:pt>
                <c:pt idx="113">
                  <c:v>50.123000000000005</c:v>
                </c:pt>
                <c:pt idx="114">
                  <c:v>53.86</c:v>
                </c:pt>
                <c:pt idx="115">
                  <c:v>57.540000000000006</c:v>
                </c:pt>
                <c:pt idx="116">
                  <c:v>61.127000000000002</c:v>
                </c:pt>
                <c:pt idx="117">
                  <c:v>67.953000000000003</c:v>
                </c:pt>
                <c:pt idx="118">
                  <c:v>74.241</c:v>
                </c:pt>
                <c:pt idx="119">
                  <c:v>79.971000000000004</c:v>
                </c:pt>
                <c:pt idx="120">
                  <c:v>85.162999999999997</c:v>
                </c:pt>
                <c:pt idx="121">
                  <c:v>89.833999999999989</c:v>
                </c:pt>
                <c:pt idx="122">
                  <c:v>94.039000000000001</c:v>
                </c:pt>
                <c:pt idx="123">
                  <c:v>97.816000000000003</c:v>
                </c:pt>
                <c:pt idx="124">
                  <c:v>101.212</c:v>
                </c:pt>
                <c:pt idx="125">
                  <c:v>104.276</c:v>
                </c:pt>
                <c:pt idx="126">
                  <c:v>107.017</c:v>
                </c:pt>
                <c:pt idx="127">
                  <c:v>109.464</c:v>
                </c:pt>
                <c:pt idx="128">
                  <c:v>113.771</c:v>
                </c:pt>
                <c:pt idx="129">
                  <c:v>118.17610000000001</c:v>
                </c:pt>
                <c:pt idx="130">
                  <c:v>121.69749999999999</c:v>
                </c:pt>
                <c:pt idx="131">
                  <c:v>124.63159999999999</c:v>
                </c:pt>
                <c:pt idx="132">
                  <c:v>127.0754</c:v>
                </c:pt>
                <c:pt idx="133">
                  <c:v>129.12690000000001</c:v>
                </c:pt>
                <c:pt idx="134">
                  <c:v>130.98450000000003</c:v>
                </c:pt>
                <c:pt idx="135">
                  <c:v>132.5472</c:v>
                </c:pt>
                <c:pt idx="136">
                  <c:v>133.91400000000002</c:v>
                </c:pt>
                <c:pt idx="137">
                  <c:v>136.2576</c:v>
                </c:pt>
                <c:pt idx="138">
                  <c:v>139.1114</c:v>
                </c:pt>
                <c:pt idx="139">
                  <c:v>141.77270000000001</c:v>
                </c:pt>
                <c:pt idx="140">
                  <c:v>143.13989999999998</c:v>
                </c:pt>
                <c:pt idx="141">
                  <c:v>144.2116</c:v>
                </c:pt>
                <c:pt idx="142">
                  <c:v>145.18700000000001</c:v>
                </c:pt>
                <c:pt idx="143">
                  <c:v>146.64610000000002</c:v>
                </c:pt>
                <c:pt idx="144">
                  <c:v>147.71360000000001</c:v>
                </c:pt>
                <c:pt idx="145">
                  <c:v>148.387</c:v>
                </c:pt>
                <c:pt idx="146">
                  <c:v>148.66480000000001</c:v>
                </c:pt>
                <c:pt idx="147">
                  <c:v>148.74600000000001</c:v>
                </c:pt>
                <c:pt idx="148">
                  <c:v>148.62980000000002</c:v>
                </c:pt>
                <c:pt idx="149">
                  <c:v>148.3158</c:v>
                </c:pt>
                <c:pt idx="150">
                  <c:v>147.80349999999999</c:v>
                </c:pt>
                <c:pt idx="151">
                  <c:v>147.0926</c:v>
                </c:pt>
                <c:pt idx="152">
                  <c:v>146.38289999999998</c:v>
                </c:pt>
                <c:pt idx="153">
                  <c:v>145.47410000000002</c:v>
                </c:pt>
                <c:pt idx="154">
                  <c:v>143.5591</c:v>
                </c:pt>
                <c:pt idx="155">
                  <c:v>140.74379999999999</c:v>
                </c:pt>
                <c:pt idx="156">
                  <c:v>137.8313</c:v>
                </c:pt>
                <c:pt idx="157">
                  <c:v>134.82089999999999</c:v>
                </c:pt>
                <c:pt idx="158">
                  <c:v>131.71209999999999</c:v>
                </c:pt>
                <c:pt idx="159">
                  <c:v>128.7046</c:v>
                </c:pt>
                <c:pt idx="160">
                  <c:v>125.69808999999999</c:v>
                </c:pt>
                <c:pt idx="161">
                  <c:v>122.89238</c:v>
                </c:pt>
                <c:pt idx="162">
                  <c:v>120.08732999999999</c:v>
                </c:pt>
                <c:pt idx="163">
                  <c:v>114.97880000000001</c:v>
                </c:pt>
                <c:pt idx="164">
                  <c:v>110.27187000000001</c:v>
                </c:pt>
                <c:pt idx="165">
                  <c:v>106.16610999999999</c:v>
                </c:pt>
                <c:pt idx="166">
                  <c:v>102.56125</c:v>
                </c:pt>
                <c:pt idx="167">
                  <c:v>99.327089999999998</c:v>
                </c:pt>
                <c:pt idx="168">
                  <c:v>96.543489999999991</c:v>
                </c:pt>
                <c:pt idx="169">
                  <c:v>90.617549999999994</c:v>
                </c:pt>
                <c:pt idx="170">
                  <c:v>85.322850000000003</c:v>
                </c:pt>
                <c:pt idx="171">
                  <c:v>80.699039999999997</c:v>
                </c:pt>
                <c:pt idx="172">
                  <c:v>76.635869999999997</c:v>
                </c:pt>
                <c:pt idx="173">
                  <c:v>73.023209999999992</c:v>
                </c:pt>
                <c:pt idx="174">
                  <c:v>69.800929999999994</c:v>
                </c:pt>
                <c:pt idx="175">
                  <c:v>66.908959999999993</c:v>
                </c:pt>
                <c:pt idx="176">
                  <c:v>64.287230000000008</c:v>
                </c:pt>
                <c:pt idx="177">
                  <c:v>61.905709999999999</c:v>
                </c:pt>
                <c:pt idx="178">
                  <c:v>59.734360000000002</c:v>
                </c:pt>
                <c:pt idx="179">
                  <c:v>57.753149999999998</c:v>
                </c:pt>
                <c:pt idx="180">
                  <c:v>54.231070000000003</c:v>
                </c:pt>
                <c:pt idx="181">
                  <c:v>50.528959999999998</c:v>
                </c:pt>
                <c:pt idx="182">
                  <c:v>47.417249999999996</c:v>
                </c:pt>
                <c:pt idx="183">
                  <c:v>44.775839999999995</c:v>
                </c:pt>
                <c:pt idx="184">
                  <c:v>42.49465</c:v>
                </c:pt>
                <c:pt idx="185">
                  <c:v>40.503630000000001</c:v>
                </c:pt>
                <c:pt idx="186">
                  <c:v>38.762749999999997</c:v>
                </c:pt>
                <c:pt idx="187">
                  <c:v>37.221980000000002</c:v>
                </c:pt>
                <c:pt idx="188">
                  <c:v>35.84131</c:v>
                </c:pt>
                <c:pt idx="189">
                  <c:v>33.490169999999999</c:v>
                </c:pt>
                <c:pt idx="190">
                  <c:v>31.559244</c:v>
                </c:pt>
                <c:pt idx="191">
                  <c:v>29.938480999999999</c:v>
                </c:pt>
                <c:pt idx="192">
                  <c:v>28.567838999999999</c:v>
                </c:pt>
                <c:pt idx="193">
                  <c:v>27.397290999999999</c:v>
                </c:pt>
                <c:pt idx="194">
                  <c:v>26.376817000000003</c:v>
                </c:pt>
                <c:pt idx="195">
                  <c:v>24.696039000000003</c:v>
                </c:pt>
                <c:pt idx="196">
                  <c:v>23.375426000000001</c:v>
                </c:pt>
                <c:pt idx="197">
                  <c:v>22.314930999999998</c:v>
                </c:pt>
                <c:pt idx="198">
                  <c:v>21.444521000000002</c:v>
                </c:pt>
                <c:pt idx="199">
                  <c:v>20.714176000000002</c:v>
                </c:pt>
                <c:pt idx="200">
                  <c:v>20.103883</c:v>
                </c:pt>
                <c:pt idx="201">
                  <c:v>19.583628999999998</c:v>
                </c:pt>
                <c:pt idx="202">
                  <c:v>19.143407</c:v>
                </c:pt>
                <c:pt idx="203">
                  <c:v>18.753212000000001</c:v>
                </c:pt>
                <c:pt idx="204">
                  <c:v>18.423039000000003</c:v>
                </c:pt>
                <c:pt idx="205">
                  <c:v>18.122885</c:v>
                </c:pt>
                <c:pt idx="206">
                  <c:v>17.642619</c:v>
                </c:pt>
                <c:pt idx="207">
                  <c:v>17.172352</c:v>
                </c:pt>
                <c:pt idx="208">
                  <c:v>16.992234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AA-405B-8A7C-77FBA7C57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23688"/>
        <c:axId val="602916240"/>
      </c:scatterChart>
      <c:valAx>
        <c:axId val="60292368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16240"/>
        <c:crosses val="autoZero"/>
        <c:crossBetween val="midCat"/>
        <c:majorUnit val="10"/>
      </c:valAx>
      <c:valAx>
        <c:axId val="60291624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2368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85372350844199"/>
          <c:y val="0.41413484298612052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srim238U_Mylar!$P$5</c:f>
          <c:strCache>
            <c:ptCount val="1"/>
            <c:pt idx="0">
              <c:v>srim238U_Mylar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srim238U_Mylar!$D$20:$D$228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srim238U_Mylar!$J$20:$J$228</c:f>
              <c:numCache>
                <c:formatCode>0.000</c:formatCode>
                <c:ptCount val="209"/>
                <c:pt idx="0">
                  <c:v>9.2999999999999992E-3</c:v>
                </c:pt>
                <c:pt idx="1">
                  <c:v>9.7000000000000003E-3</c:v>
                </c:pt>
                <c:pt idx="2">
                  <c:v>0.01</c:v>
                </c:pt>
                <c:pt idx="3">
                  <c:v>1.04E-2</c:v>
                </c:pt>
                <c:pt idx="4">
                  <c:v>1.0699999999999999E-2</c:v>
                </c:pt>
                <c:pt idx="5">
                  <c:v>1.11E-2</c:v>
                </c:pt>
                <c:pt idx="6">
                  <c:v>1.14E-2</c:v>
                </c:pt>
                <c:pt idx="7">
                  <c:v>1.2E-2</c:v>
                </c:pt>
                <c:pt idx="8">
                  <c:v>1.26E-2</c:v>
                </c:pt>
                <c:pt idx="9">
                  <c:v>1.3100000000000001E-2</c:v>
                </c:pt>
                <c:pt idx="10">
                  <c:v>1.3600000000000001E-2</c:v>
                </c:pt>
                <c:pt idx="11">
                  <c:v>1.4199999999999999E-2</c:v>
                </c:pt>
                <c:pt idx="12">
                  <c:v>1.4599999999999998E-2</c:v>
                </c:pt>
                <c:pt idx="13">
                  <c:v>1.5599999999999999E-2</c:v>
                </c:pt>
                <c:pt idx="14">
                  <c:v>1.6500000000000001E-2</c:v>
                </c:pt>
                <c:pt idx="15">
                  <c:v>1.7299999999999999E-2</c:v>
                </c:pt>
                <c:pt idx="16">
                  <c:v>1.8099999999999998E-2</c:v>
                </c:pt>
                <c:pt idx="17">
                  <c:v>1.89E-2</c:v>
                </c:pt>
                <c:pt idx="18">
                  <c:v>1.9599999999999999E-2</c:v>
                </c:pt>
                <c:pt idx="19">
                  <c:v>2.0399999999999998E-2</c:v>
                </c:pt>
                <c:pt idx="20">
                  <c:v>2.1100000000000001E-2</c:v>
                </c:pt>
                <c:pt idx="21">
                  <c:v>2.1700000000000001E-2</c:v>
                </c:pt>
                <c:pt idx="22">
                  <c:v>2.24E-2</c:v>
                </c:pt>
                <c:pt idx="23">
                  <c:v>2.3100000000000002E-2</c:v>
                </c:pt>
                <c:pt idx="24">
                  <c:v>2.4299999999999999E-2</c:v>
                </c:pt>
                <c:pt idx="25">
                  <c:v>2.58E-2</c:v>
                </c:pt>
                <c:pt idx="26">
                  <c:v>2.7300000000000001E-2</c:v>
                </c:pt>
                <c:pt idx="27">
                  <c:v>2.8699999999999996E-2</c:v>
                </c:pt>
                <c:pt idx="28">
                  <c:v>0.03</c:v>
                </c:pt>
                <c:pt idx="29">
                  <c:v>3.1300000000000001E-2</c:v>
                </c:pt>
                <c:pt idx="30">
                  <c:v>3.2600000000000004E-2</c:v>
                </c:pt>
                <c:pt idx="31">
                  <c:v>3.39E-2</c:v>
                </c:pt>
                <c:pt idx="32">
                  <c:v>3.5099999999999999E-2</c:v>
                </c:pt>
                <c:pt idx="33">
                  <c:v>3.7400000000000003E-2</c:v>
                </c:pt>
                <c:pt idx="34">
                  <c:v>3.9699999999999999E-2</c:v>
                </c:pt>
                <c:pt idx="35">
                  <c:v>4.19E-2</c:v>
                </c:pt>
                <c:pt idx="36">
                  <c:v>4.41E-2</c:v>
                </c:pt>
                <c:pt idx="37">
                  <c:v>4.6200000000000005E-2</c:v>
                </c:pt>
                <c:pt idx="38">
                  <c:v>4.82E-2</c:v>
                </c:pt>
                <c:pt idx="39">
                  <c:v>5.21E-2</c:v>
                </c:pt>
                <c:pt idx="40">
                  <c:v>5.6000000000000008E-2</c:v>
                </c:pt>
                <c:pt idx="41">
                  <c:v>5.9699999999999996E-2</c:v>
                </c:pt>
                <c:pt idx="42">
                  <c:v>6.3299999999999995E-2</c:v>
                </c:pt>
                <c:pt idx="43">
                  <c:v>6.6799999999999998E-2</c:v>
                </c:pt>
                <c:pt idx="44">
                  <c:v>7.0199999999999999E-2</c:v>
                </c:pt>
                <c:pt idx="45">
                  <c:v>7.3599999999999999E-2</c:v>
                </c:pt>
                <c:pt idx="46">
                  <c:v>7.6999999999999999E-2</c:v>
                </c:pt>
                <c:pt idx="47">
                  <c:v>8.0200000000000007E-2</c:v>
                </c:pt>
                <c:pt idx="48">
                  <c:v>8.3499999999999991E-2</c:v>
                </c:pt>
                <c:pt idx="49">
                  <c:v>8.6599999999999996E-2</c:v>
                </c:pt>
                <c:pt idx="50">
                  <c:v>9.290000000000001E-2</c:v>
                </c:pt>
                <c:pt idx="51">
                  <c:v>0.10049999999999999</c:v>
                </c:pt>
                <c:pt idx="52">
                  <c:v>0.10800000000000001</c:v>
                </c:pt>
                <c:pt idx="53">
                  <c:v>0.1153</c:v>
                </c:pt>
                <c:pt idx="54">
                  <c:v>0.12250000000000001</c:v>
                </c:pt>
                <c:pt idx="55">
                  <c:v>0.12959999999999999</c:v>
                </c:pt>
                <c:pt idx="56">
                  <c:v>0.13650000000000001</c:v>
                </c:pt>
                <c:pt idx="57">
                  <c:v>0.1434</c:v>
                </c:pt>
                <c:pt idx="58">
                  <c:v>0.15029999999999999</c:v>
                </c:pt>
                <c:pt idx="59">
                  <c:v>0.16370000000000001</c:v>
                </c:pt>
                <c:pt idx="60">
                  <c:v>0.17699999999999999</c:v>
                </c:pt>
                <c:pt idx="61">
                  <c:v>0.19019999999999998</c:v>
                </c:pt>
                <c:pt idx="62">
                  <c:v>0.20339999999999997</c:v>
                </c:pt>
                <c:pt idx="63">
                  <c:v>0.21659999999999999</c:v>
                </c:pt>
                <c:pt idx="64">
                  <c:v>0.22959999999999997</c:v>
                </c:pt>
                <c:pt idx="65">
                  <c:v>0.25539999999999996</c:v>
                </c:pt>
                <c:pt idx="66">
                  <c:v>0.28090000000000004</c:v>
                </c:pt>
                <c:pt idx="67">
                  <c:v>0.30619999999999997</c:v>
                </c:pt>
                <c:pt idx="68">
                  <c:v>0.33130000000000004</c:v>
                </c:pt>
                <c:pt idx="69">
                  <c:v>0.35639999999999999</c:v>
                </c:pt>
                <c:pt idx="70">
                  <c:v>0.38150000000000001</c:v>
                </c:pt>
                <c:pt idx="71">
                  <c:v>0.40650000000000003</c:v>
                </c:pt>
                <c:pt idx="72">
                  <c:v>0.43159999999999998</c:v>
                </c:pt>
                <c:pt idx="73">
                  <c:v>0.45679999999999998</c:v>
                </c:pt>
                <c:pt idx="74">
                  <c:v>0.48200000000000004</c:v>
                </c:pt>
                <c:pt idx="75">
                  <c:v>0.50730000000000008</c:v>
                </c:pt>
                <c:pt idx="76">
                  <c:v>0.55810000000000004</c:v>
                </c:pt>
                <c:pt idx="77">
                  <c:v>0.62209999999999999</c:v>
                </c:pt>
                <c:pt idx="78">
                  <c:v>0.68659999999999999</c:v>
                </c:pt>
                <c:pt idx="79">
                  <c:v>0.75140000000000007</c:v>
                </c:pt>
                <c:pt idx="80">
                  <c:v>0.81649999999999989</c:v>
                </c:pt>
                <c:pt idx="81">
                  <c:v>0.88190000000000013</c:v>
                </c:pt>
                <c:pt idx="82">
                  <c:v>0.94740000000000002</c:v>
                </c:pt>
                <c:pt idx="83" formatCode="0.00">
                  <c:v>1.01</c:v>
                </c:pt>
                <c:pt idx="84" formatCode="0.00">
                  <c:v>1.08</c:v>
                </c:pt>
                <c:pt idx="85" formatCode="0.00">
                  <c:v>1.21</c:v>
                </c:pt>
                <c:pt idx="86" formatCode="0.00">
                  <c:v>1.34</c:v>
                </c:pt>
                <c:pt idx="87" formatCode="0.00">
                  <c:v>1.47</c:v>
                </c:pt>
                <c:pt idx="88" formatCode="0.00">
                  <c:v>1.6</c:v>
                </c:pt>
                <c:pt idx="89" formatCode="0.00">
                  <c:v>1.73</c:v>
                </c:pt>
                <c:pt idx="90" formatCode="0.00">
                  <c:v>1.85</c:v>
                </c:pt>
                <c:pt idx="91" formatCode="0.00">
                  <c:v>2.11</c:v>
                </c:pt>
                <c:pt idx="92" formatCode="0.00">
                  <c:v>2.36</c:v>
                </c:pt>
                <c:pt idx="93" formatCode="0.00">
                  <c:v>2.61</c:v>
                </c:pt>
                <c:pt idx="94" formatCode="0.00">
                  <c:v>2.85</c:v>
                </c:pt>
                <c:pt idx="95" formatCode="0.00">
                  <c:v>3.1</c:v>
                </c:pt>
                <c:pt idx="96" formatCode="0.00">
                  <c:v>3.35</c:v>
                </c:pt>
                <c:pt idx="97" formatCode="0.00">
                  <c:v>3.59</c:v>
                </c:pt>
                <c:pt idx="98" formatCode="0.00">
                  <c:v>3.83</c:v>
                </c:pt>
                <c:pt idx="99" formatCode="0.00">
                  <c:v>4.08</c:v>
                </c:pt>
                <c:pt idx="100" formatCode="0.00">
                  <c:v>4.32</c:v>
                </c:pt>
                <c:pt idx="101" formatCode="0.00">
                  <c:v>4.5599999999999996</c:v>
                </c:pt>
                <c:pt idx="102" formatCode="0.00">
                  <c:v>5.04</c:v>
                </c:pt>
                <c:pt idx="103" formatCode="0.00">
                  <c:v>5.63</c:v>
                </c:pt>
                <c:pt idx="104" formatCode="0.00">
                  <c:v>6.2</c:v>
                </c:pt>
                <c:pt idx="105" formatCode="0.00">
                  <c:v>6.77</c:v>
                </c:pt>
                <c:pt idx="106" formatCode="0.00">
                  <c:v>7.31</c:v>
                </c:pt>
                <c:pt idx="107" formatCode="0.00">
                  <c:v>7.84</c:v>
                </c:pt>
                <c:pt idx="108" formatCode="0.00">
                  <c:v>8.34</c:v>
                </c:pt>
                <c:pt idx="109" formatCode="0.00">
                  <c:v>8.82</c:v>
                </c:pt>
                <c:pt idx="110" formatCode="0.00">
                  <c:v>9.2899999999999991</c:v>
                </c:pt>
                <c:pt idx="111" formatCode="0.00">
                  <c:v>10.16</c:v>
                </c:pt>
                <c:pt idx="112" formatCode="0.00">
                  <c:v>10.96</c:v>
                </c:pt>
                <c:pt idx="113" formatCode="0.00">
                  <c:v>11.7</c:v>
                </c:pt>
                <c:pt idx="114" formatCode="0.00">
                  <c:v>12.39</c:v>
                </c:pt>
                <c:pt idx="115" formatCode="0.00">
                  <c:v>13.03</c:v>
                </c:pt>
                <c:pt idx="116" formatCode="0.00">
                  <c:v>13.63</c:v>
                </c:pt>
                <c:pt idx="117" formatCode="0.00">
                  <c:v>14.74</c:v>
                </c:pt>
                <c:pt idx="118" formatCode="0.00">
                  <c:v>15.74</c:v>
                </c:pt>
                <c:pt idx="119" formatCode="0.00">
                  <c:v>16.670000000000002</c:v>
                </c:pt>
                <c:pt idx="120" formatCode="0.00">
                  <c:v>17.54</c:v>
                </c:pt>
                <c:pt idx="121" formatCode="0.00">
                  <c:v>18.350000000000001</c:v>
                </c:pt>
                <c:pt idx="122" formatCode="0.00">
                  <c:v>19.13</c:v>
                </c:pt>
                <c:pt idx="123" formatCode="0.00">
                  <c:v>19.88</c:v>
                </c:pt>
                <c:pt idx="124" formatCode="0.00">
                  <c:v>20.6</c:v>
                </c:pt>
                <c:pt idx="125" formatCode="0.00">
                  <c:v>21.29</c:v>
                </c:pt>
                <c:pt idx="126" formatCode="0.00">
                  <c:v>21.97</c:v>
                </c:pt>
                <c:pt idx="127" formatCode="0.00">
                  <c:v>22.63</c:v>
                </c:pt>
                <c:pt idx="128" formatCode="0.00">
                  <c:v>23.91</c:v>
                </c:pt>
                <c:pt idx="129" formatCode="0.00">
                  <c:v>25.45</c:v>
                </c:pt>
                <c:pt idx="130" formatCode="0.00">
                  <c:v>26.95</c:v>
                </c:pt>
                <c:pt idx="131" formatCode="0.00">
                  <c:v>28.4</c:v>
                </c:pt>
                <c:pt idx="132" formatCode="0.00">
                  <c:v>29.82</c:v>
                </c:pt>
                <c:pt idx="133" formatCode="0.00">
                  <c:v>31.21</c:v>
                </c:pt>
                <c:pt idx="134" formatCode="0.00">
                  <c:v>32.590000000000003</c:v>
                </c:pt>
                <c:pt idx="135" formatCode="0.00">
                  <c:v>33.950000000000003</c:v>
                </c:pt>
                <c:pt idx="136" formatCode="0.00">
                  <c:v>35.29</c:v>
                </c:pt>
                <c:pt idx="137" formatCode="0.00">
                  <c:v>37.94</c:v>
                </c:pt>
                <c:pt idx="138" formatCode="0.00">
                  <c:v>40.54</c:v>
                </c:pt>
                <c:pt idx="139" formatCode="0.00">
                  <c:v>43.08</c:v>
                </c:pt>
                <c:pt idx="140" formatCode="0.00">
                  <c:v>45.6</c:v>
                </c:pt>
                <c:pt idx="141" formatCode="0.00">
                  <c:v>48.09</c:v>
                </c:pt>
                <c:pt idx="142" formatCode="0.00">
                  <c:v>50.56</c:v>
                </c:pt>
                <c:pt idx="143" formatCode="0.00">
                  <c:v>55.47</c:v>
                </c:pt>
                <c:pt idx="144" formatCode="0.00">
                  <c:v>60.33</c:v>
                </c:pt>
                <c:pt idx="145" formatCode="0.00">
                  <c:v>65.17</c:v>
                </c:pt>
                <c:pt idx="146" formatCode="0.00">
                  <c:v>69.989999999999995</c:v>
                </c:pt>
                <c:pt idx="147" formatCode="0.00">
                  <c:v>74.8</c:v>
                </c:pt>
                <c:pt idx="148" formatCode="0.00">
                  <c:v>79.61</c:v>
                </c:pt>
                <c:pt idx="149" formatCode="0.00">
                  <c:v>84.43</c:v>
                </c:pt>
                <c:pt idx="150" formatCode="0.00">
                  <c:v>89.27</c:v>
                </c:pt>
                <c:pt idx="151" formatCode="0.00">
                  <c:v>94.12</c:v>
                </c:pt>
                <c:pt idx="152" formatCode="0.00">
                  <c:v>99</c:v>
                </c:pt>
                <c:pt idx="153" formatCode="0.00">
                  <c:v>103.91</c:v>
                </c:pt>
                <c:pt idx="154" formatCode="0.00">
                  <c:v>113.82</c:v>
                </c:pt>
                <c:pt idx="155" formatCode="0.00">
                  <c:v>126.41</c:v>
                </c:pt>
                <c:pt idx="156" formatCode="0.00">
                  <c:v>139.26</c:v>
                </c:pt>
                <c:pt idx="157" formatCode="0.00">
                  <c:v>152.38999999999999</c:v>
                </c:pt>
                <c:pt idx="158" formatCode="0.00">
                  <c:v>165.82</c:v>
                </c:pt>
                <c:pt idx="159" formatCode="0.00">
                  <c:v>179.57</c:v>
                </c:pt>
                <c:pt idx="160" formatCode="0.00">
                  <c:v>193.64</c:v>
                </c:pt>
                <c:pt idx="161" formatCode="0.00">
                  <c:v>208.04</c:v>
                </c:pt>
                <c:pt idx="162" formatCode="0.00">
                  <c:v>222.77</c:v>
                </c:pt>
                <c:pt idx="163" formatCode="0.00">
                  <c:v>253.24</c:v>
                </c:pt>
                <c:pt idx="164" formatCode="0.00">
                  <c:v>285.04000000000002</c:v>
                </c:pt>
                <c:pt idx="165" formatCode="0.00">
                  <c:v>318.12</c:v>
                </c:pt>
                <c:pt idx="166" formatCode="0.00">
                  <c:v>352.43</c:v>
                </c:pt>
                <c:pt idx="167" formatCode="0.00">
                  <c:v>387.91</c:v>
                </c:pt>
                <c:pt idx="168" formatCode="0.00">
                  <c:v>424.47</c:v>
                </c:pt>
                <c:pt idx="169" formatCode="0.00">
                  <c:v>501.03</c:v>
                </c:pt>
                <c:pt idx="170" formatCode="0.00">
                  <c:v>582.47</c:v>
                </c:pt>
                <c:pt idx="171" formatCode="0.00">
                  <c:v>668.77</c:v>
                </c:pt>
                <c:pt idx="172" formatCode="0.00">
                  <c:v>759.83</c:v>
                </c:pt>
                <c:pt idx="173" formatCode="0.00">
                  <c:v>855.55</c:v>
                </c:pt>
                <c:pt idx="174" formatCode="0.0">
                  <c:v>955.84</c:v>
                </c:pt>
                <c:pt idx="175" formatCode="0.0">
                  <c:v>1060</c:v>
                </c:pt>
                <c:pt idx="176" formatCode="0.0">
                  <c:v>1170</c:v>
                </c:pt>
                <c:pt idx="177" formatCode="0.0">
                  <c:v>1280</c:v>
                </c:pt>
                <c:pt idx="178" formatCode="0.0">
                  <c:v>1400</c:v>
                </c:pt>
                <c:pt idx="179" formatCode="0.0">
                  <c:v>1520</c:v>
                </c:pt>
                <c:pt idx="180" formatCode="0.0">
                  <c:v>1780</c:v>
                </c:pt>
                <c:pt idx="181" formatCode="0.0">
                  <c:v>2120</c:v>
                </c:pt>
                <c:pt idx="182" formatCode="0.0">
                  <c:v>2490</c:v>
                </c:pt>
                <c:pt idx="183" formatCode="0.0">
                  <c:v>2880</c:v>
                </c:pt>
                <c:pt idx="184" formatCode="0.0">
                  <c:v>3290</c:v>
                </c:pt>
                <c:pt idx="185" formatCode="0.0">
                  <c:v>3720</c:v>
                </c:pt>
                <c:pt idx="186" formatCode="0.0">
                  <c:v>4170</c:v>
                </c:pt>
                <c:pt idx="187" formatCode="0.0">
                  <c:v>4640</c:v>
                </c:pt>
                <c:pt idx="188" formatCode="0.0">
                  <c:v>5130</c:v>
                </c:pt>
                <c:pt idx="189" formatCode="0.0">
                  <c:v>6160</c:v>
                </c:pt>
                <c:pt idx="190" formatCode="0.0">
                  <c:v>7270</c:v>
                </c:pt>
                <c:pt idx="191" formatCode="0.0">
                  <c:v>8430</c:v>
                </c:pt>
                <c:pt idx="192" formatCode="0.0">
                  <c:v>9650</c:v>
                </c:pt>
                <c:pt idx="193" formatCode="0.0">
                  <c:v>10930</c:v>
                </c:pt>
                <c:pt idx="194" formatCode="0.0">
                  <c:v>12270</c:v>
                </c:pt>
                <c:pt idx="195" formatCode="0.0">
                  <c:v>15070</c:v>
                </c:pt>
                <c:pt idx="196" formatCode="0.0">
                  <c:v>18050</c:v>
                </c:pt>
                <c:pt idx="197" formatCode="0.0">
                  <c:v>21190</c:v>
                </c:pt>
                <c:pt idx="198" formatCode="0.0">
                  <c:v>24460</c:v>
                </c:pt>
                <c:pt idx="199" formatCode="0.0">
                  <c:v>27860</c:v>
                </c:pt>
                <c:pt idx="200" formatCode="0.0">
                  <c:v>31370</c:v>
                </c:pt>
                <c:pt idx="201" formatCode="0.0">
                  <c:v>34980</c:v>
                </c:pt>
                <c:pt idx="202" formatCode="0.0">
                  <c:v>38670</c:v>
                </c:pt>
                <c:pt idx="203" formatCode="0.0">
                  <c:v>42450</c:v>
                </c:pt>
                <c:pt idx="204" formatCode="0.0">
                  <c:v>46300</c:v>
                </c:pt>
                <c:pt idx="205" formatCode="0.0">
                  <c:v>50220</c:v>
                </c:pt>
                <c:pt idx="206" formatCode="0.0">
                  <c:v>58230</c:v>
                </c:pt>
                <c:pt idx="207" formatCode="0.0">
                  <c:v>68510</c:v>
                </c:pt>
                <c:pt idx="208" formatCode="0.0">
                  <c:v>73960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60-4A40-9014-FA2B0F2E35AB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srim238U_Mylar!$D$20:$D$228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srim238U_Mylar!$M$20:$M$228</c:f>
              <c:numCache>
                <c:formatCode>0.000</c:formatCode>
                <c:ptCount val="209"/>
                <c:pt idx="0">
                  <c:v>1.6000000000000001E-3</c:v>
                </c:pt>
                <c:pt idx="1">
                  <c:v>1.6000000000000001E-3</c:v>
                </c:pt>
                <c:pt idx="2">
                  <c:v>1.7000000000000001E-3</c:v>
                </c:pt>
                <c:pt idx="3">
                  <c:v>1.8E-3</c:v>
                </c:pt>
                <c:pt idx="4">
                  <c:v>1.8E-3</c:v>
                </c:pt>
                <c:pt idx="5">
                  <c:v>1.9E-3</c:v>
                </c:pt>
                <c:pt idx="6">
                  <c:v>1.9E-3</c:v>
                </c:pt>
                <c:pt idx="7">
                  <c:v>2E-3</c:v>
                </c:pt>
                <c:pt idx="8">
                  <c:v>2.1000000000000003E-3</c:v>
                </c:pt>
                <c:pt idx="9">
                  <c:v>2.1999999999999997E-3</c:v>
                </c:pt>
                <c:pt idx="10">
                  <c:v>2.3E-3</c:v>
                </c:pt>
                <c:pt idx="11">
                  <c:v>2.3E-3</c:v>
                </c:pt>
                <c:pt idx="12">
                  <c:v>2.4000000000000002E-3</c:v>
                </c:pt>
                <c:pt idx="13">
                  <c:v>2.5999999999999999E-3</c:v>
                </c:pt>
                <c:pt idx="14">
                  <c:v>2.7000000000000001E-3</c:v>
                </c:pt>
                <c:pt idx="15">
                  <c:v>2.8E-3</c:v>
                </c:pt>
                <c:pt idx="16">
                  <c:v>2.9000000000000002E-3</c:v>
                </c:pt>
                <c:pt idx="17">
                  <c:v>3.0000000000000001E-3</c:v>
                </c:pt>
                <c:pt idx="18">
                  <c:v>3.0999999999999999E-3</c:v>
                </c:pt>
                <c:pt idx="19">
                  <c:v>3.2000000000000002E-3</c:v>
                </c:pt>
                <c:pt idx="20">
                  <c:v>3.3E-3</c:v>
                </c:pt>
                <c:pt idx="21">
                  <c:v>3.4000000000000002E-3</c:v>
                </c:pt>
                <c:pt idx="22">
                  <c:v>3.5000000000000005E-3</c:v>
                </c:pt>
                <c:pt idx="23">
                  <c:v>3.5999999999999999E-3</c:v>
                </c:pt>
                <c:pt idx="24">
                  <c:v>3.8E-3</c:v>
                </c:pt>
                <c:pt idx="25">
                  <c:v>3.8999999999999998E-3</c:v>
                </c:pt>
                <c:pt idx="26">
                  <c:v>4.1000000000000003E-3</c:v>
                </c:pt>
                <c:pt idx="27">
                  <c:v>4.3E-3</c:v>
                </c:pt>
                <c:pt idx="28">
                  <c:v>4.4999999999999997E-3</c:v>
                </c:pt>
                <c:pt idx="29">
                  <c:v>4.5999999999999999E-3</c:v>
                </c:pt>
                <c:pt idx="30">
                  <c:v>4.8000000000000004E-3</c:v>
                </c:pt>
                <c:pt idx="31">
                  <c:v>4.8999999999999998E-3</c:v>
                </c:pt>
                <c:pt idx="32">
                  <c:v>5.0999999999999995E-3</c:v>
                </c:pt>
                <c:pt idx="33">
                  <c:v>5.4000000000000003E-3</c:v>
                </c:pt>
                <c:pt idx="34">
                  <c:v>5.5999999999999999E-3</c:v>
                </c:pt>
                <c:pt idx="35">
                  <c:v>5.8999999999999999E-3</c:v>
                </c:pt>
                <c:pt idx="36">
                  <c:v>6.0999999999999995E-3</c:v>
                </c:pt>
                <c:pt idx="37">
                  <c:v>6.3E-3</c:v>
                </c:pt>
                <c:pt idx="38">
                  <c:v>6.6E-3</c:v>
                </c:pt>
                <c:pt idx="39">
                  <c:v>7.000000000000001E-3</c:v>
                </c:pt>
                <c:pt idx="40">
                  <c:v>7.3999999999999995E-3</c:v>
                </c:pt>
                <c:pt idx="41">
                  <c:v>7.7999999999999996E-3</c:v>
                </c:pt>
                <c:pt idx="42">
                  <c:v>8.2000000000000007E-3</c:v>
                </c:pt>
                <c:pt idx="43">
                  <c:v>8.6E-3</c:v>
                </c:pt>
                <c:pt idx="44">
                  <c:v>8.8999999999999999E-3</c:v>
                </c:pt>
                <c:pt idx="45">
                  <c:v>9.1999999999999998E-3</c:v>
                </c:pt>
                <c:pt idx="46">
                  <c:v>9.6000000000000009E-3</c:v>
                </c:pt>
                <c:pt idx="47">
                  <c:v>9.9000000000000008E-3</c:v>
                </c:pt>
                <c:pt idx="48">
                  <c:v>1.0199999999999999E-2</c:v>
                </c:pt>
                <c:pt idx="49">
                  <c:v>1.0499999999999999E-2</c:v>
                </c:pt>
                <c:pt idx="50">
                  <c:v>1.11E-2</c:v>
                </c:pt>
                <c:pt idx="51">
                  <c:v>1.1899999999999999E-2</c:v>
                </c:pt>
                <c:pt idx="52">
                  <c:v>1.26E-2</c:v>
                </c:pt>
                <c:pt idx="53">
                  <c:v>1.3300000000000001E-2</c:v>
                </c:pt>
                <c:pt idx="54">
                  <c:v>1.3900000000000001E-2</c:v>
                </c:pt>
                <c:pt idx="55">
                  <c:v>1.4599999999999998E-2</c:v>
                </c:pt>
                <c:pt idx="56">
                  <c:v>1.52E-2</c:v>
                </c:pt>
                <c:pt idx="57">
                  <c:v>1.5800000000000002E-2</c:v>
                </c:pt>
                <c:pt idx="58">
                  <c:v>1.6400000000000001E-2</c:v>
                </c:pt>
                <c:pt idx="59">
                  <c:v>1.7599999999999998E-2</c:v>
                </c:pt>
                <c:pt idx="60">
                  <c:v>1.8800000000000001E-2</c:v>
                </c:pt>
                <c:pt idx="61">
                  <c:v>1.9900000000000001E-2</c:v>
                </c:pt>
                <c:pt idx="62">
                  <c:v>2.0999999999999998E-2</c:v>
                </c:pt>
                <c:pt idx="63">
                  <c:v>2.2100000000000002E-2</c:v>
                </c:pt>
                <c:pt idx="64">
                  <c:v>2.3200000000000002E-2</c:v>
                </c:pt>
                <c:pt idx="65">
                  <c:v>2.53E-2</c:v>
                </c:pt>
                <c:pt idx="66">
                  <c:v>2.7400000000000001E-2</c:v>
                </c:pt>
                <c:pt idx="67">
                  <c:v>2.9399999999999999E-2</c:v>
                </c:pt>
                <c:pt idx="68">
                  <c:v>3.1399999999999997E-2</c:v>
                </c:pt>
                <c:pt idx="69">
                  <c:v>3.32E-2</c:v>
                </c:pt>
                <c:pt idx="70">
                  <c:v>3.5099999999999999E-2</c:v>
                </c:pt>
                <c:pt idx="71">
                  <c:v>3.6900000000000002E-2</c:v>
                </c:pt>
                <c:pt idx="72">
                  <c:v>3.8699999999999998E-2</c:v>
                </c:pt>
                <c:pt idx="73">
                  <c:v>4.0400000000000005E-2</c:v>
                </c:pt>
                <c:pt idx="74">
                  <c:v>4.2099999999999999E-2</c:v>
                </c:pt>
                <c:pt idx="75">
                  <c:v>4.3799999999999999E-2</c:v>
                </c:pt>
                <c:pt idx="76">
                  <c:v>4.7399999999999998E-2</c:v>
                </c:pt>
                <c:pt idx="77">
                  <c:v>5.2000000000000005E-2</c:v>
                </c:pt>
                <c:pt idx="78">
                  <c:v>5.6299999999999996E-2</c:v>
                </c:pt>
                <c:pt idx="79">
                  <c:v>6.0499999999999998E-2</c:v>
                </c:pt>
                <c:pt idx="80">
                  <c:v>6.4600000000000005E-2</c:v>
                </c:pt>
                <c:pt idx="81">
                  <c:v>6.8600000000000008E-2</c:v>
                </c:pt>
                <c:pt idx="82">
                  <c:v>7.2499999999999995E-2</c:v>
                </c:pt>
                <c:pt idx="83">
                  <c:v>7.6200000000000004E-2</c:v>
                </c:pt>
                <c:pt idx="84">
                  <c:v>7.9899999999999999E-2</c:v>
                </c:pt>
                <c:pt idx="85">
                  <c:v>8.7900000000000006E-2</c:v>
                </c:pt>
                <c:pt idx="86">
                  <c:v>9.5399999999999999E-2</c:v>
                </c:pt>
                <c:pt idx="87">
                  <c:v>0.1024</c:v>
                </c:pt>
                <c:pt idx="88">
                  <c:v>0.1091</c:v>
                </c:pt>
                <c:pt idx="89">
                  <c:v>0.11539999999999999</c:v>
                </c:pt>
                <c:pt idx="90">
                  <c:v>0.12139999999999999</c:v>
                </c:pt>
                <c:pt idx="91">
                  <c:v>0.13500000000000001</c:v>
                </c:pt>
                <c:pt idx="92">
                  <c:v>0.1474</c:v>
                </c:pt>
                <c:pt idx="93">
                  <c:v>0.1588</c:v>
                </c:pt>
                <c:pt idx="94">
                  <c:v>0.1694</c:v>
                </c:pt>
                <c:pt idx="95">
                  <c:v>0.17929999999999999</c:v>
                </c:pt>
                <c:pt idx="96">
                  <c:v>0.1888</c:v>
                </c:pt>
                <c:pt idx="97">
                  <c:v>0.1978</c:v>
                </c:pt>
                <c:pt idx="98">
                  <c:v>0.2064</c:v>
                </c:pt>
                <c:pt idx="99">
                  <c:v>0.21459999999999999</c:v>
                </c:pt>
                <c:pt idx="100">
                  <c:v>0.2225</c:v>
                </c:pt>
                <c:pt idx="101">
                  <c:v>0.23010000000000003</c:v>
                </c:pt>
                <c:pt idx="102">
                  <c:v>0.24910000000000002</c:v>
                </c:pt>
                <c:pt idx="103">
                  <c:v>0.27300000000000002</c:v>
                </c:pt>
                <c:pt idx="104">
                  <c:v>0.29420000000000002</c:v>
                </c:pt>
                <c:pt idx="105">
                  <c:v>0.31309999999999999</c:v>
                </c:pt>
                <c:pt idx="106">
                  <c:v>0.32999999999999996</c:v>
                </c:pt>
                <c:pt idx="107">
                  <c:v>0.34510000000000002</c:v>
                </c:pt>
                <c:pt idx="108">
                  <c:v>0.35859999999999997</c:v>
                </c:pt>
                <c:pt idx="109">
                  <c:v>0.37069999999999997</c:v>
                </c:pt>
                <c:pt idx="110">
                  <c:v>0.38150000000000001</c:v>
                </c:pt>
                <c:pt idx="111">
                  <c:v>0.40949999999999998</c:v>
                </c:pt>
                <c:pt idx="112">
                  <c:v>0.43179999999999996</c:v>
                </c:pt>
                <c:pt idx="113">
                  <c:v>0.45010000000000006</c:v>
                </c:pt>
                <c:pt idx="114">
                  <c:v>0.46539999999999998</c:v>
                </c:pt>
                <c:pt idx="115">
                  <c:v>0.47830000000000006</c:v>
                </c:pt>
                <c:pt idx="116">
                  <c:v>0.48949999999999994</c:v>
                </c:pt>
                <c:pt idx="117">
                  <c:v>0.51970000000000005</c:v>
                </c:pt>
                <c:pt idx="118">
                  <c:v>0.54320000000000002</c:v>
                </c:pt>
                <c:pt idx="119">
                  <c:v>0.56240000000000001</c:v>
                </c:pt>
                <c:pt idx="120">
                  <c:v>0.57850000000000001</c:v>
                </c:pt>
                <c:pt idx="121">
                  <c:v>0.59250000000000003</c:v>
                </c:pt>
                <c:pt idx="122">
                  <c:v>0.6048</c:v>
                </c:pt>
                <c:pt idx="123">
                  <c:v>0.61580000000000001</c:v>
                </c:pt>
                <c:pt idx="124">
                  <c:v>0.62580000000000002</c:v>
                </c:pt>
                <c:pt idx="125">
                  <c:v>0.63500000000000001</c:v>
                </c:pt>
                <c:pt idx="126">
                  <c:v>0.64349999999999996</c:v>
                </c:pt>
                <c:pt idx="127">
                  <c:v>0.65149999999999997</c:v>
                </c:pt>
                <c:pt idx="128">
                  <c:v>0.67830000000000001</c:v>
                </c:pt>
                <c:pt idx="129">
                  <c:v>0.7147</c:v>
                </c:pt>
                <c:pt idx="130">
                  <c:v>0.747</c:v>
                </c:pt>
                <c:pt idx="131">
                  <c:v>0.77629999999999999</c:v>
                </c:pt>
                <c:pt idx="132">
                  <c:v>0.80320000000000003</c:v>
                </c:pt>
                <c:pt idx="133">
                  <c:v>0.82829999999999993</c:v>
                </c:pt>
                <c:pt idx="134">
                  <c:v>0.85199999999999998</c:v>
                </c:pt>
                <c:pt idx="135">
                  <c:v>0.87430000000000008</c:v>
                </c:pt>
                <c:pt idx="136">
                  <c:v>0.89559999999999995</c:v>
                </c:pt>
                <c:pt idx="137">
                  <c:v>0.97230000000000005</c:v>
                </c:pt>
                <c:pt idx="138">
                  <c:v>1.04</c:v>
                </c:pt>
                <c:pt idx="139" formatCode="0.00">
                  <c:v>1.1000000000000001</c:v>
                </c:pt>
                <c:pt idx="140" formatCode="0.00">
                  <c:v>1.1599999999999999</c:v>
                </c:pt>
                <c:pt idx="141" formatCode="0.00">
                  <c:v>1.21</c:v>
                </c:pt>
                <c:pt idx="142" formatCode="0.00">
                  <c:v>1.26</c:v>
                </c:pt>
                <c:pt idx="143" formatCode="0.00">
                  <c:v>1.44</c:v>
                </c:pt>
                <c:pt idx="144" formatCode="0.00">
                  <c:v>1.6</c:v>
                </c:pt>
                <c:pt idx="145" formatCode="0.00">
                  <c:v>1.74</c:v>
                </c:pt>
                <c:pt idx="146" formatCode="0.00">
                  <c:v>1.87</c:v>
                </c:pt>
                <c:pt idx="147" formatCode="0.00">
                  <c:v>1.99</c:v>
                </c:pt>
                <c:pt idx="148" formatCode="0.00">
                  <c:v>2.1</c:v>
                </c:pt>
                <c:pt idx="149" formatCode="0.00">
                  <c:v>2.21</c:v>
                </c:pt>
                <c:pt idx="150" formatCode="0.00">
                  <c:v>2.3199999999999998</c:v>
                </c:pt>
                <c:pt idx="151" formatCode="0.00">
                  <c:v>2.42</c:v>
                </c:pt>
                <c:pt idx="152" formatCode="0.00">
                  <c:v>2.5099999999999998</c:v>
                </c:pt>
                <c:pt idx="153" formatCode="0.00">
                  <c:v>2.61</c:v>
                </c:pt>
                <c:pt idx="154" formatCode="0.00">
                  <c:v>2.96</c:v>
                </c:pt>
                <c:pt idx="155" formatCode="0.00">
                  <c:v>3.46</c:v>
                </c:pt>
                <c:pt idx="156" formatCode="0.00">
                  <c:v>3.91</c:v>
                </c:pt>
                <c:pt idx="157" formatCode="0.00">
                  <c:v>4.33</c:v>
                </c:pt>
                <c:pt idx="158" formatCode="0.00">
                  <c:v>4.7300000000000004</c:v>
                </c:pt>
                <c:pt idx="159" formatCode="0.00">
                  <c:v>5.1100000000000003</c:v>
                </c:pt>
                <c:pt idx="160" formatCode="0.00">
                  <c:v>5.48</c:v>
                </c:pt>
                <c:pt idx="161" formatCode="0.00">
                  <c:v>5.85</c:v>
                </c:pt>
                <c:pt idx="162" formatCode="0.00">
                  <c:v>6.21</c:v>
                </c:pt>
                <c:pt idx="163" formatCode="0.00">
                  <c:v>7.56</c:v>
                </c:pt>
                <c:pt idx="164" formatCode="0.00">
                  <c:v>8.8000000000000007</c:v>
                </c:pt>
                <c:pt idx="165" formatCode="0.00">
                  <c:v>9.9700000000000006</c:v>
                </c:pt>
                <c:pt idx="166" formatCode="0.00">
                  <c:v>11.09</c:v>
                </c:pt>
                <c:pt idx="167" formatCode="0.00">
                  <c:v>12.17</c:v>
                </c:pt>
                <c:pt idx="168" formatCode="0.00">
                  <c:v>13.22</c:v>
                </c:pt>
                <c:pt idx="169" formatCode="0.00">
                  <c:v>17.09</c:v>
                </c:pt>
                <c:pt idx="170" formatCode="0.00">
                  <c:v>20.61</c:v>
                </c:pt>
                <c:pt idx="171" formatCode="0.00">
                  <c:v>23.96</c:v>
                </c:pt>
                <c:pt idx="172" formatCode="0.00">
                  <c:v>27.2</c:v>
                </c:pt>
                <c:pt idx="173" formatCode="0.00">
                  <c:v>30.39</c:v>
                </c:pt>
                <c:pt idx="174" formatCode="0.00">
                  <c:v>33.53</c:v>
                </c:pt>
                <c:pt idx="175" formatCode="0.00">
                  <c:v>36.659999999999997</c:v>
                </c:pt>
                <c:pt idx="176" formatCode="0.00">
                  <c:v>39.78</c:v>
                </c:pt>
                <c:pt idx="177" formatCode="0.00">
                  <c:v>42.9</c:v>
                </c:pt>
                <c:pt idx="178" formatCode="0.00">
                  <c:v>46.02</c:v>
                </c:pt>
                <c:pt idx="179" formatCode="0.00">
                  <c:v>49.15</c:v>
                </c:pt>
                <c:pt idx="180" formatCode="0.00">
                  <c:v>61.04</c:v>
                </c:pt>
                <c:pt idx="181" formatCode="0.00">
                  <c:v>77.89</c:v>
                </c:pt>
                <c:pt idx="182" formatCode="0.00">
                  <c:v>93.51</c:v>
                </c:pt>
                <c:pt idx="183" formatCode="0.00">
                  <c:v>108.47</c:v>
                </c:pt>
                <c:pt idx="184" formatCode="0.00">
                  <c:v>123.03</c:v>
                </c:pt>
                <c:pt idx="185" formatCode="0.00">
                  <c:v>137.33000000000001</c:v>
                </c:pt>
                <c:pt idx="186" formatCode="0.00">
                  <c:v>151.47</c:v>
                </c:pt>
                <c:pt idx="187" formatCode="0.00">
                  <c:v>165.49</c:v>
                </c:pt>
                <c:pt idx="188" formatCode="0.00">
                  <c:v>179.43</c:v>
                </c:pt>
                <c:pt idx="189" formatCode="0.00">
                  <c:v>231.46</c:v>
                </c:pt>
                <c:pt idx="190" formatCode="0.00">
                  <c:v>279.01</c:v>
                </c:pt>
                <c:pt idx="191" formatCode="0.00">
                  <c:v>324.04000000000002</c:v>
                </c:pt>
                <c:pt idx="192" formatCode="0.00">
                  <c:v>367.4</c:v>
                </c:pt>
                <c:pt idx="193" formatCode="0.00">
                  <c:v>409.57</c:v>
                </c:pt>
                <c:pt idx="194" formatCode="0.00">
                  <c:v>450.82</c:v>
                </c:pt>
                <c:pt idx="195" formatCode="0.00">
                  <c:v>600.65</c:v>
                </c:pt>
                <c:pt idx="196" formatCode="0.00">
                  <c:v>733.82</c:v>
                </c:pt>
                <c:pt idx="197" formatCode="0.00">
                  <c:v>857.43</c:v>
                </c:pt>
                <c:pt idx="198" formatCode="0.0">
                  <c:v>974.48</c:v>
                </c:pt>
                <c:pt idx="199" formatCode="0.0">
                  <c:v>1090</c:v>
                </c:pt>
                <c:pt idx="200" formatCode="0.0">
                  <c:v>1190</c:v>
                </c:pt>
                <c:pt idx="201" formatCode="0.0">
                  <c:v>1300</c:v>
                </c:pt>
                <c:pt idx="202" formatCode="0.0">
                  <c:v>1400</c:v>
                </c:pt>
                <c:pt idx="203" formatCode="0.0">
                  <c:v>1500</c:v>
                </c:pt>
                <c:pt idx="204" formatCode="0.0">
                  <c:v>1590</c:v>
                </c:pt>
                <c:pt idx="205" formatCode="0.0">
                  <c:v>1690</c:v>
                </c:pt>
                <c:pt idx="206" formatCode="0.0">
                  <c:v>2029.9999999999998</c:v>
                </c:pt>
                <c:pt idx="207" formatCode="0.0">
                  <c:v>2500</c:v>
                </c:pt>
                <c:pt idx="208" formatCode="0.0">
                  <c:v>2620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60-4A40-9014-FA2B0F2E35AB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srim238U_Mylar!$D$20:$D$228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srim238U_Mylar!$P$20:$P$228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1.5E-3</c:v>
                </c:pt>
                <c:pt idx="9">
                  <c:v>1.5E-3</c:v>
                </c:pt>
                <c:pt idx="10">
                  <c:v>1.6000000000000001E-3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1.9E-3</c:v>
                </c:pt>
                <c:pt idx="15">
                  <c:v>2E-3</c:v>
                </c:pt>
                <c:pt idx="16">
                  <c:v>2.1000000000000003E-3</c:v>
                </c:pt>
                <c:pt idx="17">
                  <c:v>2.1999999999999997E-3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2.5000000000000001E-3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2.9000000000000002E-3</c:v>
                </c:pt>
                <c:pt idx="26">
                  <c:v>3.0999999999999999E-3</c:v>
                </c:pt>
                <c:pt idx="27">
                  <c:v>3.2000000000000002E-3</c:v>
                </c:pt>
                <c:pt idx="28">
                  <c:v>3.4000000000000002E-3</c:v>
                </c:pt>
                <c:pt idx="29">
                  <c:v>3.5000000000000005E-3</c:v>
                </c:pt>
                <c:pt idx="30">
                  <c:v>3.5999999999999999E-3</c:v>
                </c:pt>
                <c:pt idx="31">
                  <c:v>3.8E-3</c:v>
                </c:pt>
                <c:pt idx="32">
                  <c:v>3.8999999999999998E-3</c:v>
                </c:pt>
                <c:pt idx="33">
                  <c:v>4.1000000000000003E-3</c:v>
                </c:pt>
                <c:pt idx="34">
                  <c:v>4.3999999999999994E-3</c:v>
                </c:pt>
                <c:pt idx="35">
                  <c:v>4.5999999999999999E-3</c:v>
                </c:pt>
                <c:pt idx="36">
                  <c:v>4.8000000000000004E-3</c:v>
                </c:pt>
                <c:pt idx="37">
                  <c:v>5.0000000000000001E-3</c:v>
                </c:pt>
                <c:pt idx="38">
                  <c:v>5.1999999999999998E-3</c:v>
                </c:pt>
                <c:pt idx="39">
                  <c:v>5.5999999999999999E-3</c:v>
                </c:pt>
                <c:pt idx="40">
                  <c:v>6.0000000000000001E-3</c:v>
                </c:pt>
                <c:pt idx="41">
                  <c:v>6.4000000000000003E-3</c:v>
                </c:pt>
                <c:pt idx="42">
                  <c:v>6.7000000000000002E-3</c:v>
                </c:pt>
                <c:pt idx="43">
                  <c:v>7.0999999999999995E-3</c:v>
                </c:pt>
                <c:pt idx="44">
                  <c:v>7.3999999999999995E-3</c:v>
                </c:pt>
                <c:pt idx="45">
                  <c:v>7.7000000000000002E-3</c:v>
                </c:pt>
                <c:pt idx="46">
                  <c:v>8.0000000000000002E-3</c:v>
                </c:pt>
                <c:pt idx="47">
                  <c:v>8.4000000000000012E-3</c:v>
                </c:pt>
                <c:pt idx="48">
                  <c:v>8.6999999999999994E-3</c:v>
                </c:pt>
                <c:pt idx="49">
                  <c:v>8.9999999999999993E-3</c:v>
                </c:pt>
                <c:pt idx="50">
                  <c:v>9.4999999999999998E-3</c:v>
                </c:pt>
                <c:pt idx="51">
                  <c:v>1.0199999999999999E-2</c:v>
                </c:pt>
                <c:pt idx="52">
                  <c:v>1.09E-2</c:v>
                </c:pt>
                <c:pt idx="53">
                  <c:v>1.1600000000000001E-2</c:v>
                </c:pt>
                <c:pt idx="54">
                  <c:v>1.2199999999999999E-2</c:v>
                </c:pt>
                <c:pt idx="55">
                  <c:v>1.2800000000000001E-2</c:v>
                </c:pt>
                <c:pt idx="56">
                  <c:v>1.34E-2</c:v>
                </c:pt>
                <c:pt idx="57">
                  <c:v>1.4000000000000002E-2</c:v>
                </c:pt>
                <c:pt idx="58">
                  <c:v>1.4599999999999998E-2</c:v>
                </c:pt>
                <c:pt idx="59">
                  <c:v>1.5699999999999999E-2</c:v>
                </c:pt>
                <c:pt idx="60">
                  <c:v>1.6800000000000002E-2</c:v>
                </c:pt>
                <c:pt idx="61">
                  <c:v>1.7899999999999999E-2</c:v>
                </c:pt>
                <c:pt idx="62">
                  <c:v>1.9E-2</c:v>
                </c:pt>
                <c:pt idx="63">
                  <c:v>2.01E-2</c:v>
                </c:pt>
                <c:pt idx="64">
                  <c:v>2.1100000000000001E-2</c:v>
                </c:pt>
                <c:pt idx="65">
                  <c:v>2.3100000000000002E-2</c:v>
                </c:pt>
                <c:pt idx="66">
                  <c:v>2.5100000000000001E-2</c:v>
                </c:pt>
                <c:pt idx="67">
                  <c:v>2.7000000000000003E-2</c:v>
                </c:pt>
                <c:pt idx="68">
                  <c:v>2.8799999999999999E-2</c:v>
                </c:pt>
                <c:pt idx="69">
                  <c:v>3.0699999999999998E-2</c:v>
                </c:pt>
                <c:pt idx="70">
                  <c:v>3.2500000000000001E-2</c:v>
                </c:pt>
                <c:pt idx="71">
                  <c:v>3.4300000000000004E-2</c:v>
                </c:pt>
                <c:pt idx="72">
                  <c:v>3.61E-2</c:v>
                </c:pt>
                <c:pt idx="73">
                  <c:v>3.78E-2</c:v>
                </c:pt>
                <c:pt idx="74">
                  <c:v>3.9600000000000003E-2</c:v>
                </c:pt>
                <c:pt idx="75">
                  <c:v>4.1299999999999996E-2</c:v>
                </c:pt>
                <c:pt idx="76">
                  <c:v>4.4700000000000004E-2</c:v>
                </c:pt>
                <c:pt idx="77">
                  <c:v>4.9000000000000002E-2</c:v>
                </c:pt>
                <c:pt idx="78">
                  <c:v>5.3200000000000004E-2</c:v>
                </c:pt>
                <c:pt idx="79">
                  <c:v>5.7399999999999993E-2</c:v>
                </c:pt>
                <c:pt idx="80">
                  <c:v>6.1499999999999999E-2</c:v>
                </c:pt>
                <c:pt idx="81">
                  <c:v>6.5600000000000006E-2</c:v>
                </c:pt>
                <c:pt idx="82">
                  <c:v>6.9599999999999995E-2</c:v>
                </c:pt>
                <c:pt idx="83">
                  <c:v>7.3599999999999999E-2</c:v>
                </c:pt>
                <c:pt idx="84">
                  <c:v>7.7600000000000002E-2</c:v>
                </c:pt>
                <c:pt idx="85">
                  <c:v>8.5400000000000004E-2</c:v>
                </c:pt>
                <c:pt idx="86">
                  <c:v>9.290000000000001E-2</c:v>
                </c:pt>
                <c:pt idx="87">
                  <c:v>0.10029999999999999</c:v>
                </c:pt>
                <c:pt idx="88">
                  <c:v>0.1075</c:v>
                </c:pt>
                <c:pt idx="89">
                  <c:v>0.1145</c:v>
                </c:pt>
                <c:pt idx="90">
                  <c:v>0.12130000000000001</c:v>
                </c:pt>
                <c:pt idx="91">
                  <c:v>0.13440000000000002</c:v>
                </c:pt>
                <c:pt idx="92">
                  <c:v>0.14699999999999999</c:v>
                </c:pt>
                <c:pt idx="93">
                  <c:v>0.15909999999999999</c:v>
                </c:pt>
                <c:pt idx="94">
                  <c:v>0.17070000000000002</c:v>
                </c:pt>
                <c:pt idx="95">
                  <c:v>0.18190000000000001</c:v>
                </c:pt>
                <c:pt idx="96">
                  <c:v>0.1928</c:v>
                </c:pt>
                <c:pt idx="97">
                  <c:v>0.20339999999999997</c:v>
                </c:pt>
                <c:pt idx="98">
                  <c:v>0.2137</c:v>
                </c:pt>
                <c:pt idx="99">
                  <c:v>0.2238</c:v>
                </c:pt>
                <c:pt idx="100">
                  <c:v>0.23359999999999997</c:v>
                </c:pt>
                <c:pt idx="101">
                  <c:v>0.24310000000000001</c:v>
                </c:pt>
                <c:pt idx="102">
                  <c:v>0.2616</c:v>
                </c:pt>
                <c:pt idx="103">
                  <c:v>0.28339999999999999</c:v>
                </c:pt>
                <c:pt idx="104">
                  <c:v>0.3039</c:v>
                </c:pt>
                <c:pt idx="105">
                  <c:v>0.3231</c:v>
                </c:pt>
                <c:pt idx="106">
                  <c:v>0.34089999999999998</c:v>
                </c:pt>
                <c:pt idx="107">
                  <c:v>0.35750000000000004</c:v>
                </c:pt>
                <c:pt idx="108">
                  <c:v>0.37290000000000001</c:v>
                </c:pt>
                <c:pt idx="109">
                  <c:v>0.38719999999999999</c:v>
                </c:pt>
                <c:pt idx="110">
                  <c:v>0.40029999999999999</c:v>
                </c:pt>
                <c:pt idx="111">
                  <c:v>0.42380000000000007</c:v>
                </c:pt>
                <c:pt idx="112">
                  <c:v>0.44390000000000002</c:v>
                </c:pt>
                <c:pt idx="113">
                  <c:v>0.46130000000000004</c:v>
                </c:pt>
                <c:pt idx="114">
                  <c:v>0.47649999999999998</c:v>
                </c:pt>
                <c:pt idx="115">
                  <c:v>0.48979999999999996</c:v>
                </c:pt>
                <c:pt idx="116">
                  <c:v>0.50149999999999995</c:v>
                </c:pt>
                <c:pt idx="117">
                  <c:v>0.52140000000000009</c:v>
                </c:pt>
                <c:pt idx="118">
                  <c:v>0.53760000000000008</c:v>
                </c:pt>
                <c:pt idx="119">
                  <c:v>0.55130000000000001</c:v>
                </c:pt>
                <c:pt idx="120">
                  <c:v>0.56289999999999996</c:v>
                </c:pt>
                <c:pt idx="121">
                  <c:v>0.57309999999999994</c:v>
                </c:pt>
                <c:pt idx="122">
                  <c:v>0.58200000000000007</c:v>
                </c:pt>
                <c:pt idx="123">
                  <c:v>0.59000000000000008</c:v>
                </c:pt>
                <c:pt idx="124">
                  <c:v>0.59729999999999994</c:v>
                </c:pt>
                <c:pt idx="125">
                  <c:v>0.60389999999999999</c:v>
                </c:pt>
                <c:pt idx="126">
                  <c:v>0.6099</c:v>
                </c:pt>
                <c:pt idx="127">
                  <c:v>0.61559999999999993</c:v>
                </c:pt>
                <c:pt idx="128">
                  <c:v>0.62569999999999992</c:v>
                </c:pt>
                <c:pt idx="129">
                  <c:v>0.63680000000000003</c:v>
                </c:pt>
                <c:pt idx="130">
                  <c:v>0.64649999999999996</c:v>
                </c:pt>
                <c:pt idx="131">
                  <c:v>0.6552</c:v>
                </c:pt>
                <c:pt idx="132">
                  <c:v>0.66320000000000001</c:v>
                </c:pt>
                <c:pt idx="133">
                  <c:v>0.6704</c:v>
                </c:pt>
                <c:pt idx="134">
                  <c:v>0.67720000000000002</c:v>
                </c:pt>
                <c:pt idx="135">
                  <c:v>0.6835</c:v>
                </c:pt>
                <c:pt idx="136">
                  <c:v>0.6895</c:v>
                </c:pt>
                <c:pt idx="137">
                  <c:v>0.70039999999999991</c:v>
                </c:pt>
                <c:pt idx="138">
                  <c:v>0.71040000000000003</c:v>
                </c:pt>
                <c:pt idx="139">
                  <c:v>0.71950000000000003</c:v>
                </c:pt>
                <c:pt idx="140">
                  <c:v>0.72799999999999998</c:v>
                </c:pt>
                <c:pt idx="141">
                  <c:v>0.7359</c:v>
                </c:pt>
                <c:pt idx="142">
                  <c:v>0.74349999999999994</c:v>
                </c:pt>
                <c:pt idx="143">
                  <c:v>0.75750000000000006</c:v>
                </c:pt>
                <c:pt idx="144">
                  <c:v>0.77049999999999996</c:v>
                </c:pt>
                <c:pt idx="145">
                  <c:v>0.78269999999999995</c:v>
                </c:pt>
                <c:pt idx="146">
                  <c:v>0.79420000000000002</c:v>
                </c:pt>
                <c:pt idx="147">
                  <c:v>0.80519999999999992</c:v>
                </c:pt>
                <c:pt idx="148">
                  <c:v>0.81579999999999997</c:v>
                </c:pt>
                <c:pt idx="149">
                  <c:v>0.82609999999999995</c:v>
                </c:pt>
                <c:pt idx="150">
                  <c:v>0.83599999999999997</c:v>
                </c:pt>
                <c:pt idx="151">
                  <c:v>0.8458</c:v>
                </c:pt>
                <c:pt idx="152">
                  <c:v>0.85540000000000005</c:v>
                </c:pt>
                <c:pt idx="153">
                  <c:v>0.86489999999999989</c:v>
                </c:pt>
                <c:pt idx="154">
                  <c:v>0.88339999999999996</c:v>
                </c:pt>
                <c:pt idx="155">
                  <c:v>0.90619999999999989</c:v>
                </c:pt>
                <c:pt idx="156" formatCode="0.00">
                  <c:v>0.92870000000000008</c:v>
                </c:pt>
                <c:pt idx="157" formatCode="0.00">
                  <c:v>0.95120000000000005</c:v>
                </c:pt>
                <c:pt idx="158" formatCode="0.00">
                  <c:v>0.9738</c:v>
                </c:pt>
                <c:pt idx="159" formatCode="0.00">
                  <c:v>0.99659999999999993</c:v>
                </c:pt>
                <c:pt idx="160" formatCode="0.00">
                  <c:v>1.02</c:v>
                </c:pt>
                <c:pt idx="161" formatCode="0.00">
                  <c:v>1.04</c:v>
                </c:pt>
                <c:pt idx="162" formatCode="0.00">
                  <c:v>1.07</c:v>
                </c:pt>
                <c:pt idx="163" formatCode="0.00">
                  <c:v>1.1200000000000001</c:v>
                </c:pt>
                <c:pt idx="164" formatCode="0.00">
                  <c:v>1.17</c:v>
                </c:pt>
                <c:pt idx="165" formatCode="0.00">
                  <c:v>1.22</c:v>
                </c:pt>
                <c:pt idx="166" formatCode="0.00">
                  <c:v>1.27</c:v>
                </c:pt>
                <c:pt idx="167" formatCode="0.00">
                  <c:v>1.33</c:v>
                </c:pt>
                <c:pt idx="168" formatCode="0.00">
                  <c:v>1.39</c:v>
                </c:pt>
                <c:pt idx="169" formatCode="0.00">
                  <c:v>1.51</c:v>
                </c:pt>
                <c:pt idx="170" formatCode="0.00">
                  <c:v>1.63</c:v>
                </c:pt>
                <c:pt idx="171" formatCode="0.00">
                  <c:v>1.77</c:v>
                </c:pt>
                <c:pt idx="172" formatCode="0.00">
                  <c:v>1.91</c:v>
                </c:pt>
                <c:pt idx="173" formatCode="0.00">
                  <c:v>2.06</c:v>
                </c:pt>
                <c:pt idx="174" formatCode="0.00">
                  <c:v>2.2200000000000002</c:v>
                </c:pt>
                <c:pt idx="175" formatCode="0.00">
                  <c:v>2.38</c:v>
                </c:pt>
                <c:pt idx="176" formatCode="0.00">
                  <c:v>2.5499999999999998</c:v>
                </c:pt>
                <c:pt idx="177" formatCode="0.00">
                  <c:v>2.72</c:v>
                </c:pt>
                <c:pt idx="178" formatCode="0.00">
                  <c:v>2.91</c:v>
                </c:pt>
                <c:pt idx="179" formatCode="0.00">
                  <c:v>3.09</c:v>
                </c:pt>
                <c:pt idx="180" formatCode="0.00">
                  <c:v>3.48</c:v>
                </c:pt>
                <c:pt idx="181" formatCode="0.00">
                  <c:v>4</c:v>
                </c:pt>
                <c:pt idx="182" formatCode="0.00">
                  <c:v>4.55</c:v>
                </c:pt>
                <c:pt idx="183" formatCode="0.00">
                  <c:v>5.13</c:v>
                </c:pt>
                <c:pt idx="184" formatCode="0.00">
                  <c:v>5.73</c:v>
                </c:pt>
                <c:pt idx="185" formatCode="0.00">
                  <c:v>6.36</c:v>
                </c:pt>
                <c:pt idx="186" formatCode="0.00">
                  <c:v>7.01</c:v>
                </c:pt>
                <c:pt idx="187" formatCode="0.00">
                  <c:v>7.69</c:v>
                </c:pt>
                <c:pt idx="188" formatCode="0.00">
                  <c:v>8.3800000000000008</c:v>
                </c:pt>
                <c:pt idx="189" formatCode="0.00">
                  <c:v>9.83</c:v>
                </c:pt>
                <c:pt idx="190" formatCode="0.00">
                  <c:v>11.36</c:v>
                </c:pt>
                <c:pt idx="191" formatCode="0.00">
                  <c:v>12.94</c:v>
                </c:pt>
                <c:pt idx="192" formatCode="0.00">
                  <c:v>14.59</c:v>
                </c:pt>
                <c:pt idx="193" formatCode="0.00">
                  <c:v>16.28</c:v>
                </c:pt>
                <c:pt idx="194" formatCode="0.00">
                  <c:v>18.03</c:v>
                </c:pt>
                <c:pt idx="195" formatCode="0.00">
                  <c:v>21.64</c:v>
                </c:pt>
                <c:pt idx="196" formatCode="0.00">
                  <c:v>25.38</c:v>
                </c:pt>
                <c:pt idx="197" formatCode="0.00">
                  <c:v>29.23</c:v>
                </c:pt>
                <c:pt idx="198" formatCode="0.00">
                  <c:v>33.17</c:v>
                </c:pt>
                <c:pt idx="199" formatCode="0.00">
                  <c:v>37.18</c:v>
                </c:pt>
                <c:pt idx="200" formatCode="0.00">
                  <c:v>41.23</c:v>
                </c:pt>
                <c:pt idx="201" formatCode="0.00">
                  <c:v>45.33</c:v>
                </c:pt>
                <c:pt idx="202" formatCode="0.00">
                  <c:v>49.45</c:v>
                </c:pt>
                <c:pt idx="203" formatCode="0.00">
                  <c:v>53.6</c:v>
                </c:pt>
                <c:pt idx="204" formatCode="0.00">
                  <c:v>57.75</c:v>
                </c:pt>
                <c:pt idx="205" formatCode="0.00">
                  <c:v>61.9</c:v>
                </c:pt>
                <c:pt idx="206" formatCode="0.00">
                  <c:v>70.2</c:v>
                </c:pt>
                <c:pt idx="207" formatCode="0.00">
                  <c:v>80.510000000000005</c:v>
                </c:pt>
                <c:pt idx="208" formatCode="0.00">
                  <c:v>85.82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B60-4A40-9014-FA2B0F2E3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23296"/>
        <c:axId val="602917416"/>
      </c:scatterChart>
      <c:valAx>
        <c:axId val="60292329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17416"/>
        <c:crosses val="autoZero"/>
        <c:crossBetween val="midCat"/>
        <c:majorUnit val="10"/>
      </c:valAx>
      <c:valAx>
        <c:axId val="60291741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2329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srim238U_EJ212!$P$5</c:f>
          <c:strCache>
            <c:ptCount val="1"/>
            <c:pt idx="0">
              <c:v>srim238U_EJ212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srim238U_EJ212!$D$20:$D$228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srim238U_EJ212!$E$20:$E$228</c:f>
              <c:numCache>
                <c:formatCode>0.000E+00</c:formatCode>
                <c:ptCount val="209"/>
                <c:pt idx="0">
                  <c:v>0.71309999999999996</c:v>
                </c:pt>
                <c:pt idx="1">
                  <c:v>0.74790000000000001</c:v>
                </c:pt>
                <c:pt idx="2">
                  <c:v>0.78120000000000001</c:v>
                </c:pt>
                <c:pt idx="3">
                  <c:v>0.81310000000000004</c:v>
                </c:pt>
                <c:pt idx="4">
                  <c:v>0.84379999999999999</c:v>
                </c:pt>
                <c:pt idx="5">
                  <c:v>0.87339999999999995</c:v>
                </c:pt>
                <c:pt idx="6">
                  <c:v>0.90200000000000002</c:v>
                </c:pt>
                <c:pt idx="7">
                  <c:v>0.95669999999999999</c:v>
                </c:pt>
                <c:pt idx="8">
                  <c:v>1.008</c:v>
                </c:pt>
                <c:pt idx="9">
                  <c:v>1.0580000000000001</c:v>
                </c:pt>
                <c:pt idx="10">
                  <c:v>1.105</c:v>
                </c:pt>
                <c:pt idx="11">
                  <c:v>1.1499999999999999</c:v>
                </c:pt>
                <c:pt idx="12">
                  <c:v>1.1930000000000001</c:v>
                </c:pt>
                <c:pt idx="13">
                  <c:v>1.276</c:v>
                </c:pt>
                <c:pt idx="14">
                  <c:v>1.353</c:v>
                </c:pt>
                <c:pt idx="15">
                  <c:v>1.4259999999999999</c:v>
                </c:pt>
                <c:pt idx="16">
                  <c:v>1.496</c:v>
                </c:pt>
                <c:pt idx="17">
                  <c:v>1.5620000000000001</c:v>
                </c:pt>
                <c:pt idx="18">
                  <c:v>1.6259999999999999</c:v>
                </c:pt>
                <c:pt idx="19">
                  <c:v>1.6879999999999999</c:v>
                </c:pt>
                <c:pt idx="20">
                  <c:v>1.7470000000000001</c:v>
                </c:pt>
                <c:pt idx="21">
                  <c:v>1.804</c:v>
                </c:pt>
                <c:pt idx="22">
                  <c:v>1.86</c:v>
                </c:pt>
                <c:pt idx="23">
                  <c:v>1.9139999999999999</c:v>
                </c:pt>
                <c:pt idx="24">
                  <c:v>2.0169999999999999</c:v>
                </c:pt>
                <c:pt idx="25">
                  <c:v>2.1389999999999998</c:v>
                </c:pt>
                <c:pt idx="26">
                  <c:v>2.2549999999999999</c:v>
                </c:pt>
                <c:pt idx="27">
                  <c:v>2.3650000000000002</c:v>
                </c:pt>
                <c:pt idx="28">
                  <c:v>2.4700000000000002</c:v>
                </c:pt>
                <c:pt idx="29">
                  <c:v>2.5710000000000002</c:v>
                </c:pt>
                <c:pt idx="30">
                  <c:v>2.6680000000000001</c:v>
                </c:pt>
                <c:pt idx="31">
                  <c:v>2.762</c:v>
                </c:pt>
                <c:pt idx="32">
                  <c:v>2.8530000000000002</c:v>
                </c:pt>
                <c:pt idx="33">
                  <c:v>3.0259999999999998</c:v>
                </c:pt>
                <c:pt idx="34">
                  <c:v>3.1890000000000001</c:v>
                </c:pt>
                <c:pt idx="35">
                  <c:v>3.3450000000000002</c:v>
                </c:pt>
                <c:pt idx="36">
                  <c:v>3.4940000000000002</c:v>
                </c:pt>
                <c:pt idx="37">
                  <c:v>3.6360000000000001</c:v>
                </c:pt>
                <c:pt idx="38">
                  <c:v>3.774</c:v>
                </c:pt>
                <c:pt idx="39">
                  <c:v>4.0339999999999998</c:v>
                </c:pt>
                <c:pt idx="40">
                  <c:v>4.2789999999999999</c:v>
                </c:pt>
                <c:pt idx="41">
                  <c:v>4.51</c:v>
                </c:pt>
                <c:pt idx="42">
                  <c:v>4.7300000000000004</c:v>
                </c:pt>
                <c:pt idx="43">
                  <c:v>4.9409999999999998</c:v>
                </c:pt>
                <c:pt idx="44">
                  <c:v>5.1429999999999998</c:v>
                </c:pt>
                <c:pt idx="45">
                  <c:v>5.3369999999999997</c:v>
                </c:pt>
                <c:pt idx="46">
                  <c:v>5.524</c:v>
                </c:pt>
                <c:pt idx="47">
                  <c:v>5.7050000000000001</c:v>
                </c:pt>
                <c:pt idx="48">
                  <c:v>5.8810000000000002</c:v>
                </c:pt>
                <c:pt idx="49">
                  <c:v>6.0510000000000002</c:v>
                </c:pt>
                <c:pt idx="50">
                  <c:v>6.3789999999999996</c:v>
                </c:pt>
                <c:pt idx="51">
                  <c:v>6.766</c:v>
                </c:pt>
                <c:pt idx="52">
                  <c:v>7.1319999999999997</c:v>
                </c:pt>
                <c:pt idx="53">
                  <c:v>7.48</c:v>
                </c:pt>
                <c:pt idx="54">
                  <c:v>7.8120000000000003</c:v>
                </c:pt>
                <c:pt idx="55">
                  <c:v>8.1310000000000002</c:v>
                </c:pt>
                <c:pt idx="56">
                  <c:v>8.4380000000000006</c:v>
                </c:pt>
                <c:pt idx="57">
                  <c:v>8.734</c:v>
                </c:pt>
                <c:pt idx="58">
                  <c:v>9.0210000000000008</c:v>
                </c:pt>
                <c:pt idx="59">
                  <c:v>9.5679999999999996</c:v>
                </c:pt>
                <c:pt idx="60">
                  <c:v>9.7289999999999992</c:v>
                </c:pt>
                <c:pt idx="61">
                  <c:v>9.7309999999999999</c:v>
                </c:pt>
                <c:pt idx="62">
                  <c:v>9.9190000000000005</c:v>
                </c:pt>
                <c:pt idx="63">
                  <c:v>10.199999999999999</c:v>
                </c:pt>
                <c:pt idx="64">
                  <c:v>10.52</c:v>
                </c:pt>
                <c:pt idx="65">
                  <c:v>11.16</c:v>
                </c:pt>
                <c:pt idx="66">
                  <c:v>11.75</c:v>
                </c:pt>
                <c:pt idx="67">
                  <c:v>12.25</c:v>
                </c:pt>
                <c:pt idx="68">
                  <c:v>12.67</c:v>
                </c:pt>
                <c:pt idx="69">
                  <c:v>13.01</c:v>
                </c:pt>
                <c:pt idx="70">
                  <c:v>13.31</c:v>
                </c:pt>
                <c:pt idx="71">
                  <c:v>13.55</c:v>
                </c:pt>
                <c:pt idx="72">
                  <c:v>13.77</c:v>
                </c:pt>
                <c:pt idx="73">
                  <c:v>13.95</c:v>
                </c:pt>
                <c:pt idx="74">
                  <c:v>14.12</c:v>
                </c:pt>
                <c:pt idx="75">
                  <c:v>14.28</c:v>
                </c:pt>
                <c:pt idx="76">
                  <c:v>14.57</c:v>
                </c:pt>
                <c:pt idx="77">
                  <c:v>14.91</c:v>
                </c:pt>
                <c:pt idx="78">
                  <c:v>15.24</c:v>
                </c:pt>
                <c:pt idx="79">
                  <c:v>15.57</c:v>
                </c:pt>
                <c:pt idx="80">
                  <c:v>15.9</c:v>
                </c:pt>
                <c:pt idx="81">
                  <c:v>16.25</c:v>
                </c:pt>
                <c:pt idx="82">
                  <c:v>16.59</c:v>
                </c:pt>
                <c:pt idx="83">
                  <c:v>16.95</c:v>
                </c:pt>
                <c:pt idx="84">
                  <c:v>17.309999999999999</c:v>
                </c:pt>
                <c:pt idx="85">
                  <c:v>18.03</c:v>
                </c:pt>
                <c:pt idx="86">
                  <c:v>18.75</c:v>
                </c:pt>
                <c:pt idx="87">
                  <c:v>19.440000000000001</c:v>
                </c:pt>
                <c:pt idx="88">
                  <c:v>20.09</c:v>
                </c:pt>
                <c:pt idx="89">
                  <c:v>20.71</c:v>
                </c:pt>
                <c:pt idx="90">
                  <c:v>21.27</c:v>
                </c:pt>
                <c:pt idx="91">
                  <c:v>22.27</c:v>
                </c:pt>
                <c:pt idx="92">
                  <c:v>23.11</c:v>
                </c:pt>
                <c:pt idx="93">
                  <c:v>23.8</c:v>
                </c:pt>
                <c:pt idx="94">
                  <c:v>24.38</c:v>
                </c:pt>
                <c:pt idx="95">
                  <c:v>24.87</c:v>
                </c:pt>
                <c:pt idx="96">
                  <c:v>25.3</c:v>
                </c:pt>
                <c:pt idx="97">
                  <c:v>25.68</c:v>
                </c:pt>
                <c:pt idx="98">
                  <c:v>26.04</c:v>
                </c:pt>
                <c:pt idx="99">
                  <c:v>26.39</c:v>
                </c:pt>
                <c:pt idx="100">
                  <c:v>26.73</c:v>
                </c:pt>
                <c:pt idx="101">
                  <c:v>27.08</c:v>
                </c:pt>
                <c:pt idx="102">
                  <c:v>27.82</c:v>
                </c:pt>
                <c:pt idx="103">
                  <c:v>28.87</c:v>
                </c:pt>
                <c:pt idx="104">
                  <c:v>30.09</c:v>
                </c:pt>
                <c:pt idx="105">
                  <c:v>31.49</c:v>
                </c:pt>
                <c:pt idx="106">
                  <c:v>33.06</c:v>
                </c:pt>
                <c:pt idx="107">
                  <c:v>34.78</c:v>
                </c:pt>
                <c:pt idx="108">
                  <c:v>36.64</c:v>
                </c:pt>
                <c:pt idx="109">
                  <c:v>38.619999999999997</c:v>
                </c:pt>
                <c:pt idx="110">
                  <c:v>40.69</c:v>
                </c:pt>
                <c:pt idx="111">
                  <c:v>45.05</c:v>
                </c:pt>
                <c:pt idx="112">
                  <c:v>49.57</c:v>
                </c:pt>
                <c:pt idx="113">
                  <c:v>54.15</c:v>
                </c:pt>
                <c:pt idx="114">
                  <c:v>58.71</c:v>
                </c:pt>
                <c:pt idx="115">
                  <c:v>63.19</c:v>
                </c:pt>
                <c:pt idx="116">
                  <c:v>67.56</c:v>
                </c:pt>
                <c:pt idx="117">
                  <c:v>75.86</c:v>
                </c:pt>
                <c:pt idx="118">
                  <c:v>83.51</c:v>
                </c:pt>
                <c:pt idx="119">
                  <c:v>90.48</c:v>
                </c:pt>
                <c:pt idx="120">
                  <c:v>96.79</c:v>
                </c:pt>
                <c:pt idx="121">
                  <c:v>102.5</c:v>
                </c:pt>
                <c:pt idx="122">
                  <c:v>107.6</c:v>
                </c:pt>
                <c:pt idx="123">
                  <c:v>112.1</c:v>
                </c:pt>
                <c:pt idx="124">
                  <c:v>116.2</c:v>
                </c:pt>
                <c:pt idx="125">
                  <c:v>119.8</c:v>
                </c:pt>
                <c:pt idx="126">
                  <c:v>123.1</c:v>
                </c:pt>
                <c:pt idx="127">
                  <c:v>126</c:v>
                </c:pt>
                <c:pt idx="128">
                  <c:v>131</c:v>
                </c:pt>
                <c:pt idx="129">
                  <c:v>135.9</c:v>
                </c:pt>
                <c:pt idx="130">
                  <c:v>139.69999999999999</c:v>
                </c:pt>
                <c:pt idx="131">
                  <c:v>142.80000000000001</c:v>
                </c:pt>
                <c:pt idx="132">
                  <c:v>145.30000000000001</c:v>
                </c:pt>
                <c:pt idx="133">
                  <c:v>147.30000000000001</c:v>
                </c:pt>
                <c:pt idx="134">
                  <c:v>148.9</c:v>
                </c:pt>
                <c:pt idx="135">
                  <c:v>150.30000000000001</c:v>
                </c:pt>
                <c:pt idx="136">
                  <c:v>151.4</c:v>
                </c:pt>
                <c:pt idx="137">
                  <c:v>153.19999999999999</c:v>
                </c:pt>
                <c:pt idx="138">
                  <c:v>156</c:v>
                </c:pt>
                <c:pt idx="139">
                  <c:v>158.6</c:v>
                </c:pt>
                <c:pt idx="140">
                  <c:v>159.6</c:v>
                </c:pt>
                <c:pt idx="141">
                  <c:v>160.30000000000001</c:v>
                </c:pt>
                <c:pt idx="142">
                  <c:v>160.80000000000001</c:v>
                </c:pt>
                <c:pt idx="143">
                  <c:v>161.5</c:v>
                </c:pt>
                <c:pt idx="144">
                  <c:v>161.80000000000001</c:v>
                </c:pt>
                <c:pt idx="145">
                  <c:v>161.9</c:v>
                </c:pt>
                <c:pt idx="146">
                  <c:v>161.69999999999999</c:v>
                </c:pt>
                <c:pt idx="147">
                  <c:v>161.30000000000001</c:v>
                </c:pt>
                <c:pt idx="148">
                  <c:v>160.69999999999999</c:v>
                </c:pt>
                <c:pt idx="149">
                  <c:v>160</c:v>
                </c:pt>
                <c:pt idx="150">
                  <c:v>159.1</c:v>
                </c:pt>
                <c:pt idx="151">
                  <c:v>158.1</c:v>
                </c:pt>
                <c:pt idx="152">
                  <c:v>157.1</c:v>
                </c:pt>
                <c:pt idx="153">
                  <c:v>156</c:v>
                </c:pt>
                <c:pt idx="154">
                  <c:v>153.5</c:v>
                </c:pt>
                <c:pt idx="155">
                  <c:v>150.30000000000001</c:v>
                </c:pt>
                <c:pt idx="156">
                  <c:v>147</c:v>
                </c:pt>
                <c:pt idx="157">
                  <c:v>143.6</c:v>
                </c:pt>
                <c:pt idx="158">
                  <c:v>140.30000000000001</c:v>
                </c:pt>
                <c:pt idx="159">
                  <c:v>137.1</c:v>
                </c:pt>
                <c:pt idx="160">
                  <c:v>134</c:v>
                </c:pt>
                <c:pt idx="161">
                  <c:v>130.9</c:v>
                </c:pt>
                <c:pt idx="162">
                  <c:v>128.1</c:v>
                </c:pt>
                <c:pt idx="163">
                  <c:v>122.7</c:v>
                </c:pt>
                <c:pt idx="164">
                  <c:v>117.8</c:v>
                </c:pt>
                <c:pt idx="165">
                  <c:v>113.5</c:v>
                </c:pt>
                <c:pt idx="166">
                  <c:v>109.6</c:v>
                </c:pt>
                <c:pt idx="167">
                  <c:v>106.1</c:v>
                </c:pt>
                <c:pt idx="168">
                  <c:v>103</c:v>
                </c:pt>
                <c:pt idx="169">
                  <c:v>96.56</c:v>
                </c:pt>
                <c:pt idx="170">
                  <c:v>90.87</c:v>
                </c:pt>
                <c:pt idx="171">
                  <c:v>85.92</c:v>
                </c:pt>
                <c:pt idx="172">
                  <c:v>81.569999999999993</c:v>
                </c:pt>
                <c:pt idx="173">
                  <c:v>77.7</c:v>
                </c:pt>
                <c:pt idx="174">
                  <c:v>74.260000000000005</c:v>
                </c:pt>
                <c:pt idx="175">
                  <c:v>71.16</c:v>
                </c:pt>
                <c:pt idx="176">
                  <c:v>68.36</c:v>
                </c:pt>
                <c:pt idx="177">
                  <c:v>65.819999999999993</c:v>
                </c:pt>
                <c:pt idx="178">
                  <c:v>63.5</c:v>
                </c:pt>
                <c:pt idx="179">
                  <c:v>61.38</c:v>
                </c:pt>
                <c:pt idx="180">
                  <c:v>57.62</c:v>
                </c:pt>
                <c:pt idx="181">
                  <c:v>53.67</c:v>
                </c:pt>
                <c:pt idx="182">
                  <c:v>50.35</c:v>
                </c:pt>
                <c:pt idx="183">
                  <c:v>47.53</c:v>
                </c:pt>
                <c:pt idx="184">
                  <c:v>45.1</c:v>
                </c:pt>
                <c:pt idx="185">
                  <c:v>42.98</c:v>
                </c:pt>
                <c:pt idx="186">
                  <c:v>41.13</c:v>
                </c:pt>
                <c:pt idx="187">
                  <c:v>39.479999999999997</c:v>
                </c:pt>
                <c:pt idx="188">
                  <c:v>38.01</c:v>
                </c:pt>
                <c:pt idx="189">
                  <c:v>35.5</c:v>
                </c:pt>
                <c:pt idx="190">
                  <c:v>33.450000000000003</c:v>
                </c:pt>
                <c:pt idx="191">
                  <c:v>31.72</c:v>
                </c:pt>
                <c:pt idx="192">
                  <c:v>30.27</c:v>
                </c:pt>
                <c:pt idx="193">
                  <c:v>29.01</c:v>
                </c:pt>
                <c:pt idx="194">
                  <c:v>27.93</c:v>
                </c:pt>
                <c:pt idx="195">
                  <c:v>26.14</c:v>
                </c:pt>
                <c:pt idx="196">
                  <c:v>24.73</c:v>
                </c:pt>
                <c:pt idx="197">
                  <c:v>23.6</c:v>
                </c:pt>
                <c:pt idx="198">
                  <c:v>22.67</c:v>
                </c:pt>
                <c:pt idx="199">
                  <c:v>21.89</c:v>
                </c:pt>
                <c:pt idx="200">
                  <c:v>21.24</c:v>
                </c:pt>
                <c:pt idx="201">
                  <c:v>20.68</c:v>
                </c:pt>
                <c:pt idx="202">
                  <c:v>20.21</c:v>
                </c:pt>
                <c:pt idx="203">
                  <c:v>19.79</c:v>
                </c:pt>
                <c:pt idx="204">
                  <c:v>19.43</c:v>
                </c:pt>
                <c:pt idx="205">
                  <c:v>19.12</c:v>
                </c:pt>
                <c:pt idx="206">
                  <c:v>18.59</c:v>
                </c:pt>
                <c:pt idx="207">
                  <c:v>18.09</c:v>
                </c:pt>
                <c:pt idx="208">
                  <c:v>17.89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B0-4484-A9EA-B01701D26BB0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srim238U_EJ212!$D$20:$D$228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srim238U_EJ212!$F$20:$F$228</c:f>
              <c:numCache>
                <c:formatCode>0.000E+00</c:formatCode>
                <c:ptCount val="209"/>
                <c:pt idx="0">
                  <c:v>3.9420000000000002</c:v>
                </c:pt>
                <c:pt idx="1">
                  <c:v>4.1399999999999997</c:v>
                </c:pt>
                <c:pt idx="2">
                  <c:v>4.327</c:v>
                </c:pt>
                <c:pt idx="3">
                  <c:v>4.5039999999999996</c:v>
                </c:pt>
                <c:pt idx="4">
                  <c:v>4.6740000000000004</c:v>
                </c:pt>
                <c:pt idx="5">
                  <c:v>4.8360000000000003</c:v>
                </c:pt>
                <c:pt idx="6">
                  <c:v>4.992</c:v>
                </c:pt>
                <c:pt idx="7">
                  <c:v>5.2850000000000001</c:v>
                </c:pt>
                <c:pt idx="8">
                  <c:v>5.5579999999999998</c:v>
                </c:pt>
                <c:pt idx="9">
                  <c:v>5.8140000000000001</c:v>
                </c:pt>
                <c:pt idx="10">
                  <c:v>6.0549999999999997</c:v>
                </c:pt>
                <c:pt idx="11">
                  <c:v>6.2830000000000004</c:v>
                </c:pt>
                <c:pt idx="12">
                  <c:v>6.4989999999999997</c:v>
                </c:pt>
                <c:pt idx="13">
                  <c:v>6.9</c:v>
                </c:pt>
                <c:pt idx="14">
                  <c:v>7.2679999999999998</c:v>
                </c:pt>
                <c:pt idx="15">
                  <c:v>7.6070000000000002</c:v>
                </c:pt>
                <c:pt idx="16">
                  <c:v>7.9210000000000003</c:v>
                </c:pt>
                <c:pt idx="17">
                  <c:v>8.2149999999999999</c:v>
                </c:pt>
                <c:pt idx="18">
                  <c:v>8.4909999999999997</c:v>
                </c:pt>
                <c:pt idx="19">
                  <c:v>8.7509999999999994</c:v>
                </c:pt>
                <c:pt idx="20">
                  <c:v>8.9969999999999999</c:v>
                </c:pt>
                <c:pt idx="21">
                  <c:v>9.2289999999999992</c:v>
                </c:pt>
                <c:pt idx="22">
                  <c:v>9.4510000000000005</c:v>
                </c:pt>
                <c:pt idx="23">
                  <c:v>9.6620000000000008</c:v>
                </c:pt>
                <c:pt idx="24">
                  <c:v>10.06</c:v>
                </c:pt>
                <c:pt idx="25">
                  <c:v>10.51</c:v>
                </c:pt>
                <c:pt idx="26">
                  <c:v>10.91</c:v>
                </c:pt>
                <c:pt idx="27">
                  <c:v>11.29</c:v>
                </c:pt>
                <c:pt idx="28">
                  <c:v>11.63</c:v>
                </c:pt>
                <c:pt idx="29">
                  <c:v>11.95</c:v>
                </c:pt>
                <c:pt idx="30">
                  <c:v>12.25</c:v>
                </c:pt>
                <c:pt idx="31">
                  <c:v>12.52</c:v>
                </c:pt>
                <c:pt idx="32">
                  <c:v>12.78</c:v>
                </c:pt>
                <c:pt idx="33">
                  <c:v>13.26</c:v>
                </c:pt>
                <c:pt idx="34">
                  <c:v>13.69</c:v>
                </c:pt>
                <c:pt idx="35">
                  <c:v>14.07</c:v>
                </c:pt>
                <c:pt idx="36">
                  <c:v>14.42</c:v>
                </c:pt>
                <c:pt idx="37">
                  <c:v>14.74</c:v>
                </c:pt>
                <c:pt idx="38">
                  <c:v>15.03</c:v>
                </c:pt>
                <c:pt idx="39">
                  <c:v>15.55</c:v>
                </c:pt>
                <c:pt idx="40">
                  <c:v>16</c:v>
                </c:pt>
                <c:pt idx="41">
                  <c:v>16.399999999999999</c:v>
                </c:pt>
                <c:pt idx="42">
                  <c:v>16.739999999999998</c:v>
                </c:pt>
                <c:pt idx="43">
                  <c:v>17.05</c:v>
                </c:pt>
                <c:pt idx="44">
                  <c:v>17.329999999999998</c:v>
                </c:pt>
                <c:pt idx="45">
                  <c:v>17.579999999999998</c:v>
                </c:pt>
                <c:pt idx="46">
                  <c:v>17.8</c:v>
                </c:pt>
                <c:pt idx="47">
                  <c:v>18.010000000000002</c:v>
                </c:pt>
                <c:pt idx="48">
                  <c:v>18.190000000000001</c:v>
                </c:pt>
                <c:pt idx="49">
                  <c:v>18.36</c:v>
                </c:pt>
                <c:pt idx="50">
                  <c:v>18.649999999999999</c:v>
                </c:pt>
                <c:pt idx="51">
                  <c:v>18.96</c:v>
                </c:pt>
                <c:pt idx="52">
                  <c:v>19.21</c:v>
                </c:pt>
                <c:pt idx="53">
                  <c:v>19.41</c:v>
                </c:pt>
                <c:pt idx="54">
                  <c:v>19.57</c:v>
                </c:pt>
                <c:pt idx="55">
                  <c:v>19.71</c:v>
                </c:pt>
                <c:pt idx="56">
                  <c:v>19.82</c:v>
                </c:pt>
                <c:pt idx="57">
                  <c:v>19.91</c:v>
                </c:pt>
                <c:pt idx="58">
                  <c:v>19.98</c:v>
                </c:pt>
                <c:pt idx="59">
                  <c:v>20.07</c:v>
                </c:pt>
                <c:pt idx="60">
                  <c:v>20.12</c:v>
                </c:pt>
                <c:pt idx="61">
                  <c:v>20.13</c:v>
                </c:pt>
                <c:pt idx="62">
                  <c:v>20.12</c:v>
                </c:pt>
                <c:pt idx="63">
                  <c:v>20.079999999999998</c:v>
                </c:pt>
                <c:pt idx="64">
                  <c:v>20.03</c:v>
                </c:pt>
                <c:pt idx="65">
                  <c:v>19.88</c:v>
                </c:pt>
                <c:pt idx="66">
                  <c:v>19.71</c:v>
                </c:pt>
                <c:pt idx="67">
                  <c:v>19.5</c:v>
                </c:pt>
                <c:pt idx="68">
                  <c:v>19.29</c:v>
                </c:pt>
                <c:pt idx="69">
                  <c:v>19.059999999999999</c:v>
                </c:pt>
                <c:pt idx="70">
                  <c:v>18.84</c:v>
                </c:pt>
                <c:pt idx="71">
                  <c:v>18.61</c:v>
                </c:pt>
                <c:pt idx="72">
                  <c:v>18.38</c:v>
                </c:pt>
                <c:pt idx="73">
                  <c:v>18.149999999999999</c:v>
                </c:pt>
                <c:pt idx="74">
                  <c:v>17.93</c:v>
                </c:pt>
                <c:pt idx="75">
                  <c:v>17.71</c:v>
                </c:pt>
                <c:pt idx="76">
                  <c:v>17.28</c:v>
                </c:pt>
                <c:pt idx="77">
                  <c:v>16.77</c:v>
                </c:pt>
                <c:pt idx="78">
                  <c:v>16.28</c:v>
                </c:pt>
                <c:pt idx="79">
                  <c:v>15.83</c:v>
                </c:pt>
                <c:pt idx="80">
                  <c:v>15.4</c:v>
                </c:pt>
                <c:pt idx="81">
                  <c:v>15</c:v>
                </c:pt>
                <c:pt idx="82">
                  <c:v>14.62</c:v>
                </c:pt>
                <c:pt idx="83">
                  <c:v>14.26</c:v>
                </c:pt>
                <c:pt idx="84">
                  <c:v>13.92</c:v>
                </c:pt>
                <c:pt idx="85">
                  <c:v>13.29</c:v>
                </c:pt>
                <c:pt idx="86">
                  <c:v>12.73</c:v>
                </c:pt>
                <c:pt idx="87">
                  <c:v>12.22</c:v>
                </c:pt>
                <c:pt idx="88">
                  <c:v>11.76</c:v>
                </c:pt>
                <c:pt idx="89">
                  <c:v>11.34</c:v>
                </c:pt>
                <c:pt idx="90">
                  <c:v>10.95</c:v>
                </c:pt>
                <c:pt idx="91">
                  <c:v>10.26</c:v>
                </c:pt>
                <c:pt idx="92">
                  <c:v>9.6639999999999997</c:v>
                </c:pt>
                <c:pt idx="93">
                  <c:v>9.1449999999999996</c:v>
                </c:pt>
                <c:pt idx="94">
                  <c:v>8.6880000000000006</c:v>
                </c:pt>
                <c:pt idx="95">
                  <c:v>8.2810000000000006</c:v>
                </c:pt>
                <c:pt idx="96">
                  <c:v>7.9169999999999998</c:v>
                </c:pt>
                <c:pt idx="97">
                  <c:v>7.5880000000000001</c:v>
                </c:pt>
                <c:pt idx="98">
                  <c:v>7.29</c:v>
                </c:pt>
                <c:pt idx="99">
                  <c:v>7.0170000000000003</c:v>
                </c:pt>
                <c:pt idx="100">
                  <c:v>6.7679999999999998</c:v>
                </c:pt>
                <c:pt idx="101">
                  <c:v>6.5380000000000003</c:v>
                </c:pt>
                <c:pt idx="102">
                  <c:v>6.1280000000000001</c:v>
                </c:pt>
                <c:pt idx="103">
                  <c:v>5.6920000000000002</c:v>
                </c:pt>
                <c:pt idx="104">
                  <c:v>5.3220000000000001</c:v>
                </c:pt>
                <c:pt idx="105">
                  <c:v>5.0030000000000001</c:v>
                </c:pt>
                <c:pt idx="106">
                  <c:v>4.7249999999999996</c:v>
                </c:pt>
                <c:pt idx="107">
                  <c:v>4.4800000000000004</c:v>
                </c:pt>
                <c:pt idx="108">
                  <c:v>4.2619999999999996</c:v>
                </c:pt>
                <c:pt idx="109">
                  <c:v>4.0670000000000002</c:v>
                </c:pt>
                <c:pt idx="110">
                  <c:v>3.891</c:v>
                </c:pt>
                <c:pt idx="111">
                  <c:v>3.5859999999999999</c:v>
                </c:pt>
                <c:pt idx="112">
                  <c:v>3.331</c:v>
                </c:pt>
                <c:pt idx="113">
                  <c:v>3.113</c:v>
                </c:pt>
                <c:pt idx="114">
                  <c:v>2.9249999999999998</c:v>
                </c:pt>
                <c:pt idx="115">
                  <c:v>2.7610000000000001</c:v>
                </c:pt>
                <c:pt idx="116">
                  <c:v>2.6160000000000001</c:v>
                </c:pt>
                <c:pt idx="117">
                  <c:v>2.3719999999999999</c:v>
                </c:pt>
                <c:pt idx="118">
                  <c:v>2.1739999999999999</c:v>
                </c:pt>
                <c:pt idx="119">
                  <c:v>2.0089999999999999</c:v>
                </c:pt>
                <c:pt idx="120">
                  <c:v>1.869</c:v>
                </c:pt>
                <c:pt idx="121">
                  <c:v>1.75</c:v>
                </c:pt>
                <c:pt idx="122">
                  <c:v>1.6459999999999999</c:v>
                </c:pt>
                <c:pt idx="123">
                  <c:v>1.5549999999999999</c:v>
                </c:pt>
                <c:pt idx="124">
                  <c:v>1.474</c:v>
                </c:pt>
                <c:pt idx="125">
                  <c:v>1.4019999999999999</c:v>
                </c:pt>
                <c:pt idx="126">
                  <c:v>1.3380000000000001</c:v>
                </c:pt>
                <c:pt idx="127">
                  <c:v>1.2789999999999999</c:v>
                </c:pt>
                <c:pt idx="128">
                  <c:v>1.1779999999999999</c:v>
                </c:pt>
                <c:pt idx="129">
                  <c:v>1.073</c:v>
                </c:pt>
                <c:pt idx="130">
                  <c:v>0.98699999999999999</c:v>
                </c:pt>
                <c:pt idx="131">
                  <c:v>0.91459999999999997</c:v>
                </c:pt>
                <c:pt idx="132">
                  <c:v>0.85299999999999998</c:v>
                </c:pt>
                <c:pt idx="133">
                  <c:v>0.79969999999999997</c:v>
                </c:pt>
                <c:pt idx="134">
                  <c:v>0.75319999999999998</c:v>
                </c:pt>
                <c:pt idx="135">
                  <c:v>0.71230000000000004</c:v>
                </c:pt>
                <c:pt idx="136">
                  <c:v>0.67579999999999996</c:v>
                </c:pt>
                <c:pt idx="137">
                  <c:v>0.6139</c:v>
                </c:pt>
                <c:pt idx="138">
                  <c:v>0.56310000000000004</c:v>
                </c:pt>
                <c:pt idx="139">
                  <c:v>0.52059999999999995</c:v>
                </c:pt>
                <c:pt idx="140">
                  <c:v>0.48449999999999999</c:v>
                </c:pt>
                <c:pt idx="141">
                  <c:v>0.45340000000000003</c:v>
                </c:pt>
                <c:pt idx="142">
                  <c:v>0.42630000000000001</c:v>
                </c:pt>
                <c:pt idx="143">
                  <c:v>0.38140000000000002</c:v>
                </c:pt>
                <c:pt idx="144">
                  <c:v>0.34560000000000002</c:v>
                </c:pt>
                <c:pt idx="145">
                  <c:v>0.31630000000000003</c:v>
                </c:pt>
                <c:pt idx="146">
                  <c:v>0.29189999999999999</c:v>
                </c:pt>
                <c:pt idx="147">
                  <c:v>0.2712</c:v>
                </c:pt>
                <c:pt idx="148">
                  <c:v>0.25340000000000001</c:v>
                </c:pt>
                <c:pt idx="149">
                  <c:v>0.23799999999999999</c:v>
                </c:pt>
                <c:pt idx="150">
                  <c:v>0.22439999999999999</c:v>
                </c:pt>
                <c:pt idx="151">
                  <c:v>0.21240000000000001</c:v>
                </c:pt>
                <c:pt idx="152">
                  <c:v>0.20169999999999999</c:v>
                </c:pt>
                <c:pt idx="153">
                  <c:v>0.19209999999999999</c:v>
                </c:pt>
                <c:pt idx="154">
                  <c:v>0.17549999999999999</c:v>
                </c:pt>
                <c:pt idx="155">
                  <c:v>0.15859999999999999</c:v>
                </c:pt>
                <c:pt idx="156">
                  <c:v>0.14480000000000001</c:v>
                </c:pt>
                <c:pt idx="157">
                  <c:v>0.13339999999999999</c:v>
                </c:pt>
                <c:pt idx="158">
                  <c:v>0.1237</c:v>
                </c:pt>
                <c:pt idx="159">
                  <c:v>0.1154</c:v>
                </c:pt>
                <c:pt idx="160">
                  <c:v>0.10829999999999999</c:v>
                </c:pt>
                <c:pt idx="161">
                  <c:v>0.10199999999999999</c:v>
                </c:pt>
                <c:pt idx="162">
                  <c:v>9.6390000000000003E-2</c:v>
                </c:pt>
                <c:pt idx="163">
                  <c:v>8.6980000000000002E-2</c:v>
                </c:pt>
                <c:pt idx="164">
                  <c:v>7.9329999999999998E-2</c:v>
                </c:pt>
                <c:pt idx="165">
                  <c:v>7.2989999999999999E-2</c:v>
                </c:pt>
                <c:pt idx="166">
                  <c:v>6.762E-2</c:v>
                </c:pt>
                <c:pt idx="167">
                  <c:v>6.3039999999999999E-2</c:v>
                </c:pt>
                <c:pt idx="168">
                  <c:v>5.9060000000000001E-2</c:v>
                </c:pt>
                <c:pt idx="169">
                  <c:v>5.2510000000000001E-2</c:v>
                </c:pt>
                <c:pt idx="170">
                  <c:v>4.7320000000000001E-2</c:v>
                </c:pt>
                <c:pt idx="171">
                  <c:v>4.3119999999999999E-2</c:v>
                </c:pt>
                <c:pt idx="172">
                  <c:v>3.9629999999999999E-2</c:v>
                </c:pt>
                <c:pt idx="173">
                  <c:v>3.6679999999999997E-2</c:v>
                </c:pt>
                <c:pt idx="174">
                  <c:v>3.4169999999999999E-2</c:v>
                </c:pt>
                <c:pt idx="175">
                  <c:v>3.1989999999999998E-2</c:v>
                </c:pt>
                <c:pt idx="176">
                  <c:v>3.0089999999999999E-2</c:v>
                </c:pt>
                <c:pt idx="177">
                  <c:v>2.8410000000000001E-2</c:v>
                </c:pt>
                <c:pt idx="178">
                  <c:v>2.691E-2</c:v>
                </c:pt>
                <c:pt idx="179">
                  <c:v>2.5569999999999999E-2</c:v>
                </c:pt>
                <c:pt idx="180">
                  <c:v>2.3279999999999999E-2</c:v>
                </c:pt>
                <c:pt idx="181">
                  <c:v>2.095E-2</c:v>
                </c:pt>
                <c:pt idx="182">
                  <c:v>1.907E-2</c:v>
                </c:pt>
                <c:pt idx="183">
                  <c:v>1.7500000000000002E-2</c:v>
                </c:pt>
                <c:pt idx="184">
                  <c:v>1.619E-2</c:v>
                </c:pt>
                <c:pt idx="185">
                  <c:v>1.507E-2</c:v>
                </c:pt>
                <c:pt idx="186">
                  <c:v>1.409E-2</c:v>
                </c:pt>
                <c:pt idx="187">
                  <c:v>1.325E-2</c:v>
                </c:pt>
                <c:pt idx="188">
                  <c:v>1.2500000000000001E-2</c:v>
                </c:pt>
                <c:pt idx="189">
                  <c:v>1.124E-2</c:v>
                </c:pt>
                <c:pt idx="190">
                  <c:v>1.022E-2</c:v>
                </c:pt>
                <c:pt idx="191">
                  <c:v>9.3760000000000007E-3</c:v>
                </c:pt>
                <c:pt idx="192">
                  <c:v>8.6660000000000001E-3</c:v>
                </c:pt>
                <c:pt idx="193">
                  <c:v>8.0610000000000005E-3</c:v>
                </c:pt>
                <c:pt idx="194">
                  <c:v>7.5370000000000003E-3</c:v>
                </c:pt>
                <c:pt idx="195">
                  <c:v>6.6779999999999999E-3</c:v>
                </c:pt>
                <c:pt idx="196">
                  <c:v>6.0000000000000001E-3</c:v>
                </c:pt>
                <c:pt idx="197">
                  <c:v>5.4530000000000004E-3</c:v>
                </c:pt>
                <c:pt idx="198">
                  <c:v>5.0000000000000001E-3</c:v>
                </c:pt>
                <c:pt idx="199">
                  <c:v>4.6189999999999998E-3</c:v>
                </c:pt>
                <c:pt idx="200">
                  <c:v>4.2940000000000001E-3</c:v>
                </c:pt>
                <c:pt idx="201">
                  <c:v>4.0130000000000001E-3</c:v>
                </c:pt>
                <c:pt idx="202">
                  <c:v>3.7690000000000002E-3</c:v>
                </c:pt>
                <c:pt idx="203">
                  <c:v>3.5530000000000002E-3</c:v>
                </c:pt>
                <c:pt idx="204">
                  <c:v>3.362E-3</c:v>
                </c:pt>
                <c:pt idx="205">
                  <c:v>3.1909999999999998E-3</c:v>
                </c:pt>
                <c:pt idx="206">
                  <c:v>2.898E-3</c:v>
                </c:pt>
                <c:pt idx="207">
                  <c:v>2.601E-3</c:v>
                </c:pt>
                <c:pt idx="208">
                  <c:v>2.4710000000000001E-3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B0-4484-A9EA-B01701D26BB0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srim238U_EJ212!$D$20:$D$228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srim238U_EJ212!$G$20:$G$228</c:f>
              <c:numCache>
                <c:formatCode>0.000E+00</c:formatCode>
                <c:ptCount val="209"/>
                <c:pt idx="0">
                  <c:v>4.6551</c:v>
                </c:pt>
                <c:pt idx="1">
                  <c:v>4.8879000000000001</c:v>
                </c:pt>
                <c:pt idx="2">
                  <c:v>5.1082000000000001</c:v>
                </c:pt>
                <c:pt idx="3">
                  <c:v>5.3170999999999999</c:v>
                </c:pt>
                <c:pt idx="4">
                  <c:v>5.5178000000000003</c:v>
                </c:pt>
                <c:pt idx="5">
                  <c:v>5.7094000000000005</c:v>
                </c:pt>
                <c:pt idx="6">
                  <c:v>5.8940000000000001</c:v>
                </c:pt>
                <c:pt idx="7">
                  <c:v>6.2416999999999998</c:v>
                </c:pt>
                <c:pt idx="8">
                  <c:v>6.5659999999999998</c:v>
                </c:pt>
                <c:pt idx="9">
                  <c:v>6.8719999999999999</c:v>
                </c:pt>
                <c:pt idx="10">
                  <c:v>7.16</c:v>
                </c:pt>
                <c:pt idx="11">
                  <c:v>7.4329999999999998</c:v>
                </c:pt>
                <c:pt idx="12">
                  <c:v>7.6920000000000002</c:v>
                </c:pt>
                <c:pt idx="13">
                  <c:v>8.1760000000000002</c:v>
                </c:pt>
                <c:pt idx="14">
                  <c:v>8.6210000000000004</c:v>
                </c:pt>
                <c:pt idx="15">
                  <c:v>9.0329999999999995</c:v>
                </c:pt>
                <c:pt idx="16">
                  <c:v>9.4169999999999998</c:v>
                </c:pt>
                <c:pt idx="17">
                  <c:v>9.7769999999999992</c:v>
                </c:pt>
                <c:pt idx="18">
                  <c:v>10.116999999999999</c:v>
                </c:pt>
                <c:pt idx="19">
                  <c:v>10.439</c:v>
                </c:pt>
                <c:pt idx="20">
                  <c:v>10.744</c:v>
                </c:pt>
                <c:pt idx="21">
                  <c:v>11.032999999999999</c:v>
                </c:pt>
                <c:pt idx="22">
                  <c:v>11.311</c:v>
                </c:pt>
                <c:pt idx="23">
                  <c:v>11.576000000000001</c:v>
                </c:pt>
                <c:pt idx="24">
                  <c:v>12.077</c:v>
                </c:pt>
                <c:pt idx="25">
                  <c:v>12.648999999999999</c:v>
                </c:pt>
                <c:pt idx="26">
                  <c:v>13.164999999999999</c:v>
                </c:pt>
                <c:pt idx="27">
                  <c:v>13.654999999999999</c:v>
                </c:pt>
                <c:pt idx="28">
                  <c:v>14.100000000000001</c:v>
                </c:pt>
                <c:pt idx="29">
                  <c:v>14.520999999999999</c:v>
                </c:pt>
                <c:pt idx="30">
                  <c:v>14.917999999999999</c:v>
                </c:pt>
                <c:pt idx="31">
                  <c:v>15.282</c:v>
                </c:pt>
                <c:pt idx="32">
                  <c:v>15.632999999999999</c:v>
                </c:pt>
                <c:pt idx="33">
                  <c:v>16.286000000000001</c:v>
                </c:pt>
                <c:pt idx="34">
                  <c:v>16.878999999999998</c:v>
                </c:pt>
                <c:pt idx="35">
                  <c:v>17.414999999999999</c:v>
                </c:pt>
                <c:pt idx="36">
                  <c:v>17.914000000000001</c:v>
                </c:pt>
                <c:pt idx="37">
                  <c:v>18.376000000000001</c:v>
                </c:pt>
                <c:pt idx="38">
                  <c:v>18.803999999999998</c:v>
                </c:pt>
                <c:pt idx="39">
                  <c:v>19.584</c:v>
                </c:pt>
                <c:pt idx="40">
                  <c:v>20.279</c:v>
                </c:pt>
                <c:pt idx="41">
                  <c:v>20.909999999999997</c:v>
                </c:pt>
                <c:pt idx="42">
                  <c:v>21.47</c:v>
                </c:pt>
                <c:pt idx="43">
                  <c:v>21.991</c:v>
                </c:pt>
                <c:pt idx="44">
                  <c:v>22.472999999999999</c:v>
                </c:pt>
                <c:pt idx="45">
                  <c:v>22.916999999999998</c:v>
                </c:pt>
                <c:pt idx="46">
                  <c:v>23.324000000000002</c:v>
                </c:pt>
                <c:pt idx="47">
                  <c:v>23.715000000000003</c:v>
                </c:pt>
                <c:pt idx="48">
                  <c:v>24.071000000000002</c:v>
                </c:pt>
                <c:pt idx="49">
                  <c:v>24.411000000000001</c:v>
                </c:pt>
                <c:pt idx="50">
                  <c:v>25.028999999999996</c:v>
                </c:pt>
                <c:pt idx="51">
                  <c:v>25.725999999999999</c:v>
                </c:pt>
                <c:pt idx="52">
                  <c:v>26.341999999999999</c:v>
                </c:pt>
                <c:pt idx="53">
                  <c:v>26.89</c:v>
                </c:pt>
                <c:pt idx="54">
                  <c:v>27.382000000000001</c:v>
                </c:pt>
                <c:pt idx="55">
                  <c:v>27.841000000000001</c:v>
                </c:pt>
                <c:pt idx="56">
                  <c:v>28.258000000000003</c:v>
                </c:pt>
                <c:pt idx="57">
                  <c:v>28.643999999999998</c:v>
                </c:pt>
                <c:pt idx="58">
                  <c:v>29.001000000000001</c:v>
                </c:pt>
                <c:pt idx="59">
                  <c:v>29.637999999999998</c:v>
                </c:pt>
                <c:pt idx="60">
                  <c:v>29.849</c:v>
                </c:pt>
                <c:pt idx="61">
                  <c:v>29.860999999999997</c:v>
                </c:pt>
                <c:pt idx="62">
                  <c:v>30.039000000000001</c:v>
                </c:pt>
                <c:pt idx="63">
                  <c:v>30.279999999999998</c:v>
                </c:pt>
                <c:pt idx="64">
                  <c:v>30.55</c:v>
                </c:pt>
                <c:pt idx="65">
                  <c:v>31.04</c:v>
                </c:pt>
                <c:pt idx="66">
                  <c:v>31.46</c:v>
                </c:pt>
                <c:pt idx="67">
                  <c:v>31.75</c:v>
                </c:pt>
                <c:pt idx="68">
                  <c:v>31.96</c:v>
                </c:pt>
                <c:pt idx="69">
                  <c:v>32.07</c:v>
                </c:pt>
                <c:pt idx="70">
                  <c:v>32.15</c:v>
                </c:pt>
                <c:pt idx="71">
                  <c:v>32.159999999999997</c:v>
                </c:pt>
                <c:pt idx="72">
                  <c:v>32.15</c:v>
                </c:pt>
                <c:pt idx="73">
                  <c:v>32.099999999999994</c:v>
                </c:pt>
                <c:pt idx="74">
                  <c:v>32.049999999999997</c:v>
                </c:pt>
                <c:pt idx="75">
                  <c:v>31.990000000000002</c:v>
                </c:pt>
                <c:pt idx="76">
                  <c:v>31.85</c:v>
                </c:pt>
                <c:pt idx="77">
                  <c:v>31.68</c:v>
                </c:pt>
                <c:pt idx="78">
                  <c:v>31.520000000000003</c:v>
                </c:pt>
                <c:pt idx="79">
                  <c:v>31.4</c:v>
                </c:pt>
                <c:pt idx="80">
                  <c:v>31.3</c:v>
                </c:pt>
                <c:pt idx="81">
                  <c:v>31.25</c:v>
                </c:pt>
                <c:pt idx="82">
                  <c:v>31.21</c:v>
                </c:pt>
                <c:pt idx="83">
                  <c:v>31.21</c:v>
                </c:pt>
                <c:pt idx="84">
                  <c:v>31.229999999999997</c:v>
                </c:pt>
                <c:pt idx="85">
                  <c:v>31.32</c:v>
                </c:pt>
                <c:pt idx="86">
                  <c:v>31.48</c:v>
                </c:pt>
                <c:pt idx="87">
                  <c:v>31.660000000000004</c:v>
                </c:pt>
                <c:pt idx="88">
                  <c:v>31.85</c:v>
                </c:pt>
                <c:pt idx="89">
                  <c:v>32.049999999999997</c:v>
                </c:pt>
                <c:pt idx="90">
                  <c:v>32.22</c:v>
                </c:pt>
                <c:pt idx="91">
                  <c:v>32.53</c:v>
                </c:pt>
                <c:pt idx="92">
                  <c:v>32.774000000000001</c:v>
                </c:pt>
                <c:pt idx="93">
                  <c:v>32.945</c:v>
                </c:pt>
                <c:pt idx="94">
                  <c:v>33.067999999999998</c:v>
                </c:pt>
                <c:pt idx="95">
                  <c:v>33.151000000000003</c:v>
                </c:pt>
                <c:pt idx="96">
                  <c:v>33.216999999999999</c:v>
                </c:pt>
                <c:pt idx="97">
                  <c:v>33.268000000000001</c:v>
                </c:pt>
                <c:pt idx="98">
                  <c:v>33.33</c:v>
                </c:pt>
                <c:pt idx="99">
                  <c:v>33.407000000000004</c:v>
                </c:pt>
                <c:pt idx="100">
                  <c:v>33.497999999999998</c:v>
                </c:pt>
                <c:pt idx="101">
                  <c:v>33.617999999999995</c:v>
                </c:pt>
                <c:pt idx="102">
                  <c:v>33.948</c:v>
                </c:pt>
                <c:pt idx="103">
                  <c:v>34.561999999999998</c:v>
                </c:pt>
                <c:pt idx="104">
                  <c:v>35.411999999999999</c:v>
                </c:pt>
                <c:pt idx="105">
                  <c:v>36.492999999999995</c:v>
                </c:pt>
                <c:pt idx="106">
                  <c:v>37.785000000000004</c:v>
                </c:pt>
                <c:pt idx="107">
                  <c:v>39.260000000000005</c:v>
                </c:pt>
                <c:pt idx="108">
                  <c:v>40.902000000000001</c:v>
                </c:pt>
                <c:pt idx="109">
                  <c:v>42.686999999999998</c:v>
                </c:pt>
                <c:pt idx="110">
                  <c:v>44.580999999999996</c:v>
                </c:pt>
                <c:pt idx="111">
                  <c:v>48.635999999999996</c:v>
                </c:pt>
                <c:pt idx="112">
                  <c:v>52.901000000000003</c:v>
                </c:pt>
                <c:pt idx="113">
                  <c:v>57.262999999999998</c:v>
                </c:pt>
                <c:pt idx="114">
                  <c:v>61.634999999999998</c:v>
                </c:pt>
                <c:pt idx="115">
                  <c:v>65.950999999999993</c:v>
                </c:pt>
                <c:pt idx="116">
                  <c:v>70.176000000000002</c:v>
                </c:pt>
                <c:pt idx="117">
                  <c:v>78.231999999999999</c:v>
                </c:pt>
                <c:pt idx="118">
                  <c:v>85.684000000000012</c:v>
                </c:pt>
                <c:pt idx="119">
                  <c:v>92.489000000000004</c:v>
                </c:pt>
                <c:pt idx="120">
                  <c:v>98.659000000000006</c:v>
                </c:pt>
                <c:pt idx="121">
                  <c:v>104.25</c:v>
                </c:pt>
                <c:pt idx="122">
                  <c:v>109.246</c:v>
                </c:pt>
                <c:pt idx="123">
                  <c:v>113.655</c:v>
                </c:pt>
                <c:pt idx="124">
                  <c:v>117.67400000000001</c:v>
                </c:pt>
                <c:pt idx="125">
                  <c:v>121.202</c:v>
                </c:pt>
                <c:pt idx="126">
                  <c:v>124.43799999999999</c:v>
                </c:pt>
                <c:pt idx="127">
                  <c:v>127.279</c:v>
                </c:pt>
                <c:pt idx="128">
                  <c:v>132.178</c:v>
                </c:pt>
                <c:pt idx="129">
                  <c:v>136.97300000000001</c:v>
                </c:pt>
                <c:pt idx="130">
                  <c:v>140.68699999999998</c:v>
                </c:pt>
                <c:pt idx="131">
                  <c:v>143.71460000000002</c:v>
                </c:pt>
                <c:pt idx="132">
                  <c:v>146.15300000000002</c:v>
                </c:pt>
                <c:pt idx="133">
                  <c:v>148.09970000000001</c:v>
                </c:pt>
                <c:pt idx="134">
                  <c:v>149.6532</c:v>
                </c:pt>
                <c:pt idx="135">
                  <c:v>151.01230000000001</c:v>
                </c:pt>
                <c:pt idx="136">
                  <c:v>152.07580000000002</c:v>
                </c:pt>
                <c:pt idx="137">
                  <c:v>153.81389999999999</c:v>
                </c:pt>
                <c:pt idx="138">
                  <c:v>156.56309999999999</c:v>
                </c:pt>
                <c:pt idx="139">
                  <c:v>159.1206</c:v>
                </c:pt>
                <c:pt idx="140">
                  <c:v>160.08449999999999</c:v>
                </c:pt>
                <c:pt idx="141">
                  <c:v>160.7534</c:v>
                </c:pt>
                <c:pt idx="142">
                  <c:v>161.22630000000001</c:v>
                </c:pt>
                <c:pt idx="143">
                  <c:v>161.88140000000001</c:v>
                </c:pt>
                <c:pt idx="144">
                  <c:v>162.1456</c:v>
                </c:pt>
                <c:pt idx="145">
                  <c:v>162.21630000000002</c:v>
                </c:pt>
                <c:pt idx="146">
                  <c:v>161.99189999999999</c:v>
                </c:pt>
                <c:pt idx="147">
                  <c:v>161.5712</c:v>
                </c:pt>
                <c:pt idx="148">
                  <c:v>160.95339999999999</c:v>
                </c:pt>
                <c:pt idx="149">
                  <c:v>160.238</c:v>
                </c:pt>
                <c:pt idx="150">
                  <c:v>159.3244</c:v>
                </c:pt>
                <c:pt idx="151">
                  <c:v>158.3124</c:v>
                </c:pt>
                <c:pt idx="152">
                  <c:v>157.30169999999998</c:v>
                </c:pt>
                <c:pt idx="153">
                  <c:v>156.19210000000001</c:v>
                </c:pt>
                <c:pt idx="154">
                  <c:v>153.6755</c:v>
                </c:pt>
                <c:pt idx="155">
                  <c:v>150.45860000000002</c:v>
                </c:pt>
                <c:pt idx="156">
                  <c:v>147.1448</c:v>
                </c:pt>
                <c:pt idx="157">
                  <c:v>143.73339999999999</c:v>
                </c:pt>
                <c:pt idx="158">
                  <c:v>140.42370000000003</c:v>
                </c:pt>
                <c:pt idx="159">
                  <c:v>137.21539999999999</c:v>
                </c:pt>
                <c:pt idx="160">
                  <c:v>134.10830000000001</c:v>
                </c:pt>
                <c:pt idx="161">
                  <c:v>131.00200000000001</c:v>
                </c:pt>
                <c:pt idx="162">
                  <c:v>128.19639000000001</c:v>
                </c:pt>
                <c:pt idx="163">
                  <c:v>122.78698</c:v>
                </c:pt>
                <c:pt idx="164">
                  <c:v>117.87933</c:v>
                </c:pt>
                <c:pt idx="165">
                  <c:v>113.57299</c:v>
                </c:pt>
                <c:pt idx="166">
                  <c:v>109.66762</c:v>
                </c:pt>
                <c:pt idx="167">
                  <c:v>106.16304</c:v>
                </c:pt>
                <c:pt idx="168">
                  <c:v>103.05906</c:v>
                </c:pt>
                <c:pt idx="169">
                  <c:v>96.61251</c:v>
                </c:pt>
                <c:pt idx="170">
                  <c:v>90.917320000000004</c:v>
                </c:pt>
                <c:pt idx="171">
                  <c:v>85.963120000000004</c:v>
                </c:pt>
                <c:pt idx="172">
                  <c:v>81.609629999999996</c:v>
                </c:pt>
                <c:pt idx="173">
                  <c:v>77.736680000000007</c:v>
                </c:pt>
                <c:pt idx="174">
                  <c:v>74.294170000000008</c:v>
                </c:pt>
                <c:pt idx="175">
                  <c:v>71.19198999999999</c:v>
                </c:pt>
                <c:pt idx="176">
                  <c:v>68.390090000000001</c:v>
                </c:pt>
                <c:pt idx="177">
                  <c:v>65.848409999999987</c:v>
                </c:pt>
                <c:pt idx="178">
                  <c:v>63.526910000000001</c:v>
                </c:pt>
                <c:pt idx="179">
                  <c:v>61.405570000000004</c:v>
                </c:pt>
                <c:pt idx="180">
                  <c:v>57.643279999999997</c:v>
                </c:pt>
                <c:pt idx="181">
                  <c:v>53.690950000000001</c:v>
                </c:pt>
                <c:pt idx="182">
                  <c:v>50.369070000000001</c:v>
                </c:pt>
                <c:pt idx="183">
                  <c:v>47.547499999999999</c:v>
                </c:pt>
                <c:pt idx="184">
                  <c:v>45.116190000000003</c:v>
                </c:pt>
                <c:pt idx="185">
                  <c:v>42.995069999999998</c:v>
                </c:pt>
                <c:pt idx="186">
                  <c:v>41.144090000000006</c:v>
                </c:pt>
                <c:pt idx="187">
                  <c:v>39.493249999999996</c:v>
                </c:pt>
                <c:pt idx="188">
                  <c:v>38.022500000000001</c:v>
                </c:pt>
                <c:pt idx="189">
                  <c:v>35.511240000000001</c:v>
                </c:pt>
                <c:pt idx="190">
                  <c:v>33.46022</c:v>
                </c:pt>
                <c:pt idx="191">
                  <c:v>31.729375999999998</c:v>
                </c:pt>
                <c:pt idx="192">
                  <c:v>30.278666000000001</c:v>
                </c:pt>
                <c:pt idx="193">
                  <c:v>29.018061000000003</c:v>
                </c:pt>
                <c:pt idx="194">
                  <c:v>27.937536999999999</c:v>
                </c:pt>
                <c:pt idx="195">
                  <c:v>26.146678000000001</c:v>
                </c:pt>
                <c:pt idx="196">
                  <c:v>24.736000000000001</c:v>
                </c:pt>
                <c:pt idx="197">
                  <c:v>23.605453000000001</c:v>
                </c:pt>
                <c:pt idx="198">
                  <c:v>22.675000000000001</c:v>
                </c:pt>
                <c:pt idx="199">
                  <c:v>21.894619000000002</c:v>
                </c:pt>
                <c:pt idx="200">
                  <c:v>21.244294</c:v>
                </c:pt>
                <c:pt idx="201">
                  <c:v>20.684013</c:v>
                </c:pt>
                <c:pt idx="202">
                  <c:v>20.213768999999999</c:v>
                </c:pt>
                <c:pt idx="203">
                  <c:v>19.793552999999999</c:v>
                </c:pt>
                <c:pt idx="204">
                  <c:v>19.433361999999999</c:v>
                </c:pt>
                <c:pt idx="205">
                  <c:v>19.123191000000002</c:v>
                </c:pt>
                <c:pt idx="206">
                  <c:v>18.592897999999998</c:v>
                </c:pt>
                <c:pt idx="207">
                  <c:v>18.092600999999998</c:v>
                </c:pt>
                <c:pt idx="208">
                  <c:v>17.892471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B0-4484-A9EA-B01701D26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21336"/>
        <c:axId val="602921728"/>
      </c:scatterChart>
      <c:valAx>
        <c:axId val="60292133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21728"/>
        <c:crosses val="autoZero"/>
        <c:crossBetween val="midCat"/>
        <c:majorUnit val="10"/>
      </c:valAx>
      <c:valAx>
        <c:axId val="60292172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2133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85386000193128"/>
          <c:y val="0.406399092648694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srim238U_EJ212!$P$5</c:f>
          <c:strCache>
            <c:ptCount val="1"/>
            <c:pt idx="0">
              <c:v>srim238U_EJ212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srim238U_EJ212!$D$20:$D$228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srim238U_EJ212!$J$20:$J$228</c:f>
              <c:numCache>
                <c:formatCode>0.000</c:formatCode>
                <c:ptCount val="209"/>
                <c:pt idx="0">
                  <c:v>1.18E-2</c:v>
                </c:pt>
                <c:pt idx="1">
                  <c:v>1.23E-2</c:v>
                </c:pt>
                <c:pt idx="2">
                  <c:v>1.2699999999999999E-2</c:v>
                </c:pt>
                <c:pt idx="3">
                  <c:v>1.32E-2</c:v>
                </c:pt>
                <c:pt idx="4">
                  <c:v>1.3600000000000001E-2</c:v>
                </c:pt>
                <c:pt idx="5">
                  <c:v>1.4000000000000002E-2</c:v>
                </c:pt>
                <c:pt idx="6">
                  <c:v>1.44E-2</c:v>
                </c:pt>
                <c:pt idx="7">
                  <c:v>1.52E-2</c:v>
                </c:pt>
                <c:pt idx="8">
                  <c:v>1.5900000000000001E-2</c:v>
                </c:pt>
                <c:pt idx="9">
                  <c:v>1.66E-2</c:v>
                </c:pt>
                <c:pt idx="10">
                  <c:v>1.7299999999999999E-2</c:v>
                </c:pt>
                <c:pt idx="11">
                  <c:v>1.7899999999999999E-2</c:v>
                </c:pt>
                <c:pt idx="12">
                  <c:v>1.8599999999999998E-2</c:v>
                </c:pt>
                <c:pt idx="13">
                  <c:v>1.9700000000000002E-2</c:v>
                </c:pt>
                <c:pt idx="14">
                  <c:v>2.0899999999999998E-2</c:v>
                </c:pt>
                <c:pt idx="15">
                  <c:v>2.1899999999999999E-2</c:v>
                </c:pt>
                <c:pt idx="16">
                  <c:v>2.3E-2</c:v>
                </c:pt>
                <c:pt idx="17">
                  <c:v>2.3899999999999998E-2</c:v>
                </c:pt>
                <c:pt idx="18">
                  <c:v>2.4899999999999999E-2</c:v>
                </c:pt>
                <c:pt idx="19">
                  <c:v>2.58E-2</c:v>
                </c:pt>
                <c:pt idx="20">
                  <c:v>2.6700000000000002E-2</c:v>
                </c:pt>
                <c:pt idx="21">
                  <c:v>2.7600000000000003E-2</c:v>
                </c:pt>
                <c:pt idx="22">
                  <c:v>2.8399999999999998E-2</c:v>
                </c:pt>
                <c:pt idx="23">
                  <c:v>2.9199999999999997E-2</c:v>
                </c:pt>
                <c:pt idx="24">
                  <c:v>3.0800000000000001E-2</c:v>
                </c:pt>
                <c:pt idx="25">
                  <c:v>3.27E-2</c:v>
                </c:pt>
                <c:pt idx="26">
                  <c:v>3.4599999999999999E-2</c:v>
                </c:pt>
                <c:pt idx="27">
                  <c:v>3.6299999999999999E-2</c:v>
                </c:pt>
                <c:pt idx="28">
                  <c:v>3.7999999999999999E-2</c:v>
                </c:pt>
                <c:pt idx="29">
                  <c:v>3.9699999999999999E-2</c:v>
                </c:pt>
                <c:pt idx="30">
                  <c:v>4.1299999999999996E-2</c:v>
                </c:pt>
                <c:pt idx="31">
                  <c:v>4.2799999999999998E-2</c:v>
                </c:pt>
                <c:pt idx="32">
                  <c:v>4.4400000000000002E-2</c:v>
                </c:pt>
                <c:pt idx="33">
                  <c:v>4.7299999999999995E-2</c:v>
                </c:pt>
                <c:pt idx="34">
                  <c:v>5.0200000000000002E-2</c:v>
                </c:pt>
                <c:pt idx="35">
                  <c:v>5.3000000000000005E-2</c:v>
                </c:pt>
                <c:pt idx="36">
                  <c:v>5.5600000000000004E-2</c:v>
                </c:pt>
                <c:pt idx="37">
                  <c:v>5.8299999999999998E-2</c:v>
                </c:pt>
                <c:pt idx="38">
                  <c:v>6.08E-2</c:v>
                </c:pt>
                <c:pt idx="39">
                  <c:v>6.5799999999999997E-2</c:v>
                </c:pt>
                <c:pt idx="40">
                  <c:v>7.0499999999999993E-2</c:v>
                </c:pt>
                <c:pt idx="41">
                  <c:v>7.51E-2</c:v>
                </c:pt>
                <c:pt idx="42">
                  <c:v>7.9600000000000004E-2</c:v>
                </c:pt>
                <c:pt idx="43">
                  <c:v>8.3999999999999991E-2</c:v>
                </c:pt>
                <c:pt idx="44">
                  <c:v>8.8300000000000003E-2</c:v>
                </c:pt>
                <c:pt idx="45">
                  <c:v>9.2499999999999999E-2</c:v>
                </c:pt>
                <c:pt idx="46">
                  <c:v>9.6599999999999991E-2</c:v>
                </c:pt>
                <c:pt idx="47">
                  <c:v>0.10069999999999998</c:v>
                </c:pt>
                <c:pt idx="48">
                  <c:v>0.1046</c:v>
                </c:pt>
                <c:pt idx="49">
                  <c:v>0.1086</c:v>
                </c:pt>
                <c:pt idx="50">
                  <c:v>0.1163</c:v>
                </c:pt>
                <c:pt idx="51">
                  <c:v>0.12569999999999998</c:v>
                </c:pt>
                <c:pt idx="52">
                  <c:v>0.13489999999999999</c:v>
                </c:pt>
                <c:pt idx="53">
                  <c:v>0.14379999999999998</c:v>
                </c:pt>
                <c:pt idx="54">
                  <c:v>0.1527</c:v>
                </c:pt>
                <c:pt idx="55">
                  <c:v>0.1613</c:v>
                </c:pt>
                <c:pt idx="56">
                  <c:v>0.16980000000000001</c:v>
                </c:pt>
                <c:pt idx="57">
                  <c:v>0.17829999999999999</c:v>
                </c:pt>
                <c:pt idx="58">
                  <c:v>0.18660000000000002</c:v>
                </c:pt>
                <c:pt idx="59">
                  <c:v>0.2029</c:v>
                </c:pt>
                <c:pt idx="60">
                  <c:v>0.219</c:v>
                </c:pt>
                <c:pt idx="61">
                  <c:v>0.2351</c:v>
                </c:pt>
                <c:pt idx="62">
                  <c:v>0.25109999999999999</c:v>
                </c:pt>
                <c:pt idx="63">
                  <c:v>0.26700000000000002</c:v>
                </c:pt>
                <c:pt idx="64">
                  <c:v>0.2828</c:v>
                </c:pt>
                <c:pt idx="65">
                  <c:v>0.314</c:v>
                </c:pt>
                <c:pt idx="66">
                  <c:v>0.3448</c:v>
                </c:pt>
                <c:pt idx="67">
                  <c:v>0.37519999999999998</c:v>
                </c:pt>
                <c:pt idx="68">
                  <c:v>0.40540000000000004</c:v>
                </c:pt>
                <c:pt idx="69">
                  <c:v>0.43550000000000005</c:v>
                </c:pt>
                <c:pt idx="70">
                  <c:v>0.46550000000000002</c:v>
                </c:pt>
                <c:pt idx="71">
                  <c:v>0.4955</c:v>
                </c:pt>
                <c:pt idx="72">
                  <c:v>0.52549999999999997</c:v>
                </c:pt>
                <c:pt idx="73">
                  <c:v>0.55549999999999999</c:v>
                </c:pt>
                <c:pt idx="74">
                  <c:v>0.58560000000000001</c:v>
                </c:pt>
                <c:pt idx="75">
                  <c:v>0.61570000000000003</c:v>
                </c:pt>
                <c:pt idx="76">
                  <c:v>0.67619999999999991</c:v>
                </c:pt>
                <c:pt idx="77">
                  <c:v>0.75229999999999997</c:v>
                </c:pt>
                <c:pt idx="78">
                  <c:v>0.82879999999999998</c:v>
                </c:pt>
                <c:pt idx="79">
                  <c:v>0.90559999999999996</c:v>
                </c:pt>
                <c:pt idx="80">
                  <c:v>0.98270000000000002</c:v>
                </c:pt>
                <c:pt idx="81" formatCode="0.00">
                  <c:v>1.06</c:v>
                </c:pt>
                <c:pt idx="82" formatCode="0.00">
                  <c:v>1.1399999999999999</c:v>
                </c:pt>
                <c:pt idx="83" formatCode="0.00">
                  <c:v>1.22</c:v>
                </c:pt>
                <c:pt idx="84" formatCode="0.00">
                  <c:v>1.29</c:v>
                </c:pt>
                <c:pt idx="85" formatCode="0.00">
                  <c:v>1.45</c:v>
                </c:pt>
                <c:pt idx="86" formatCode="0.00">
                  <c:v>1.6</c:v>
                </c:pt>
                <c:pt idx="87" formatCode="0.00">
                  <c:v>1.76</c:v>
                </c:pt>
                <c:pt idx="88" formatCode="0.00">
                  <c:v>1.91</c:v>
                </c:pt>
                <c:pt idx="89" formatCode="0.00">
                  <c:v>2.06</c:v>
                </c:pt>
                <c:pt idx="90" formatCode="0.00">
                  <c:v>2.21</c:v>
                </c:pt>
                <c:pt idx="91" formatCode="0.00">
                  <c:v>2.5099999999999998</c:v>
                </c:pt>
                <c:pt idx="92" formatCode="0.00">
                  <c:v>2.81</c:v>
                </c:pt>
                <c:pt idx="93" formatCode="0.00">
                  <c:v>3.1</c:v>
                </c:pt>
                <c:pt idx="94" formatCode="0.00">
                  <c:v>3.4</c:v>
                </c:pt>
                <c:pt idx="95" formatCode="0.00">
                  <c:v>3.69</c:v>
                </c:pt>
                <c:pt idx="96" formatCode="0.00">
                  <c:v>3.99</c:v>
                </c:pt>
                <c:pt idx="97" formatCode="0.00">
                  <c:v>4.28</c:v>
                </c:pt>
                <c:pt idx="98" formatCode="0.00">
                  <c:v>4.57</c:v>
                </c:pt>
                <c:pt idx="99" formatCode="0.00">
                  <c:v>4.8600000000000003</c:v>
                </c:pt>
                <c:pt idx="100" formatCode="0.00">
                  <c:v>5.15</c:v>
                </c:pt>
                <c:pt idx="101" formatCode="0.00">
                  <c:v>5.44</c:v>
                </c:pt>
                <c:pt idx="102" formatCode="0.00">
                  <c:v>6.02</c:v>
                </c:pt>
                <c:pt idx="103" formatCode="0.00">
                  <c:v>6.73</c:v>
                </c:pt>
                <c:pt idx="104" formatCode="0.00">
                  <c:v>7.43</c:v>
                </c:pt>
                <c:pt idx="105" formatCode="0.00">
                  <c:v>8.1</c:v>
                </c:pt>
                <c:pt idx="106" formatCode="0.00">
                  <c:v>8.76</c:v>
                </c:pt>
                <c:pt idx="107" formatCode="0.00">
                  <c:v>9.39</c:v>
                </c:pt>
                <c:pt idx="108" formatCode="0.00">
                  <c:v>10</c:v>
                </c:pt>
                <c:pt idx="109" formatCode="0.00">
                  <c:v>10.58</c:v>
                </c:pt>
                <c:pt idx="110" formatCode="0.00">
                  <c:v>11.14</c:v>
                </c:pt>
                <c:pt idx="111" formatCode="0.00">
                  <c:v>12.19</c:v>
                </c:pt>
                <c:pt idx="112" formatCode="0.00">
                  <c:v>13.15</c:v>
                </c:pt>
                <c:pt idx="113" formatCode="0.00">
                  <c:v>14.04</c:v>
                </c:pt>
                <c:pt idx="114" formatCode="0.00">
                  <c:v>14.86</c:v>
                </c:pt>
                <c:pt idx="115" formatCode="0.00">
                  <c:v>15.62</c:v>
                </c:pt>
                <c:pt idx="116" formatCode="0.00">
                  <c:v>16.34</c:v>
                </c:pt>
                <c:pt idx="117" formatCode="0.00">
                  <c:v>17.649999999999999</c:v>
                </c:pt>
                <c:pt idx="118" formatCode="0.00">
                  <c:v>18.850000000000001</c:v>
                </c:pt>
                <c:pt idx="119" formatCode="0.00">
                  <c:v>19.940000000000001</c:v>
                </c:pt>
                <c:pt idx="120" formatCode="0.00">
                  <c:v>20.96</c:v>
                </c:pt>
                <c:pt idx="121" formatCode="0.00">
                  <c:v>21.93</c:v>
                </c:pt>
                <c:pt idx="122" formatCode="0.00">
                  <c:v>22.84</c:v>
                </c:pt>
                <c:pt idx="123" formatCode="0.00">
                  <c:v>23.72</c:v>
                </c:pt>
                <c:pt idx="124" formatCode="0.00">
                  <c:v>24.56</c:v>
                </c:pt>
                <c:pt idx="125" formatCode="0.00">
                  <c:v>25.38</c:v>
                </c:pt>
                <c:pt idx="126" formatCode="0.00">
                  <c:v>26.17</c:v>
                </c:pt>
                <c:pt idx="127" formatCode="0.00">
                  <c:v>26.95</c:v>
                </c:pt>
                <c:pt idx="128" formatCode="0.00">
                  <c:v>28.46</c:v>
                </c:pt>
                <c:pt idx="129" formatCode="0.00">
                  <c:v>30.27</c:v>
                </c:pt>
                <c:pt idx="130" formatCode="0.00">
                  <c:v>32.03</c:v>
                </c:pt>
                <c:pt idx="131" formatCode="0.00">
                  <c:v>33.75</c:v>
                </c:pt>
                <c:pt idx="132" formatCode="0.00">
                  <c:v>35.44</c:v>
                </c:pt>
                <c:pt idx="133" formatCode="0.00">
                  <c:v>37.1</c:v>
                </c:pt>
                <c:pt idx="134" formatCode="0.00">
                  <c:v>38.74</c:v>
                </c:pt>
                <c:pt idx="135" formatCode="0.00">
                  <c:v>40.36</c:v>
                </c:pt>
                <c:pt idx="136" formatCode="0.00">
                  <c:v>41.98</c:v>
                </c:pt>
                <c:pt idx="137" formatCode="0.00">
                  <c:v>45.17</c:v>
                </c:pt>
                <c:pt idx="138" formatCode="0.00">
                  <c:v>48.32</c:v>
                </c:pt>
                <c:pt idx="139" formatCode="0.00">
                  <c:v>51.41</c:v>
                </c:pt>
                <c:pt idx="140" formatCode="0.00">
                  <c:v>54.47</c:v>
                </c:pt>
                <c:pt idx="141" formatCode="0.00">
                  <c:v>57.52</c:v>
                </c:pt>
                <c:pt idx="142" formatCode="0.00">
                  <c:v>60.56</c:v>
                </c:pt>
                <c:pt idx="143" formatCode="0.00">
                  <c:v>66.61</c:v>
                </c:pt>
                <c:pt idx="144" formatCode="0.00">
                  <c:v>72.64</c:v>
                </c:pt>
                <c:pt idx="145" formatCode="0.00">
                  <c:v>78.67</c:v>
                </c:pt>
                <c:pt idx="146" formatCode="0.00">
                  <c:v>84.7</c:v>
                </c:pt>
                <c:pt idx="147" formatCode="0.00">
                  <c:v>90.75</c:v>
                </c:pt>
                <c:pt idx="148" formatCode="0.00">
                  <c:v>96.81</c:v>
                </c:pt>
                <c:pt idx="149" formatCode="0.00">
                  <c:v>102.9</c:v>
                </c:pt>
                <c:pt idx="150" formatCode="0.00">
                  <c:v>109.01</c:v>
                </c:pt>
                <c:pt idx="151" formatCode="0.00">
                  <c:v>115.17</c:v>
                </c:pt>
                <c:pt idx="152" formatCode="0.00">
                  <c:v>121.36</c:v>
                </c:pt>
                <c:pt idx="153" formatCode="0.00">
                  <c:v>127.6</c:v>
                </c:pt>
                <c:pt idx="154" formatCode="0.00">
                  <c:v>140.22</c:v>
                </c:pt>
                <c:pt idx="155" formatCode="0.00">
                  <c:v>156.29</c:v>
                </c:pt>
                <c:pt idx="156" formatCode="0.00">
                  <c:v>172.72</c:v>
                </c:pt>
                <c:pt idx="157" formatCode="0.00">
                  <c:v>189.52</c:v>
                </c:pt>
                <c:pt idx="158" formatCode="0.00">
                  <c:v>206.72</c:v>
                </c:pt>
                <c:pt idx="159" formatCode="0.00">
                  <c:v>224.33</c:v>
                </c:pt>
                <c:pt idx="160" formatCode="0.00">
                  <c:v>242.35</c:v>
                </c:pt>
                <c:pt idx="161" formatCode="0.00">
                  <c:v>260.79000000000002</c:v>
                </c:pt>
                <c:pt idx="162" formatCode="0.00">
                  <c:v>279.64999999999998</c:v>
                </c:pt>
                <c:pt idx="163" formatCode="0.00">
                  <c:v>318.63</c:v>
                </c:pt>
                <c:pt idx="164" formatCode="0.00">
                  <c:v>359.26</c:v>
                </c:pt>
                <c:pt idx="165" formatCode="0.00">
                  <c:v>401.51</c:v>
                </c:pt>
                <c:pt idx="166" formatCode="0.00">
                  <c:v>445.31</c:v>
                </c:pt>
                <c:pt idx="167" formatCode="0.00">
                  <c:v>490.61</c:v>
                </c:pt>
                <c:pt idx="168" formatCode="0.00">
                  <c:v>537.35</c:v>
                </c:pt>
                <c:pt idx="169" formatCode="0.00">
                  <c:v>635.37</c:v>
                </c:pt>
                <c:pt idx="170" formatCode="0.00">
                  <c:v>739.71</c:v>
                </c:pt>
                <c:pt idx="171" formatCode="0.00">
                  <c:v>850.33</c:v>
                </c:pt>
                <c:pt idx="172" formatCode="0.0">
                  <c:v>967.08</c:v>
                </c:pt>
                <c:pt idx="173" formatCode="0.0">
                  <c:v>1090</c:v>
                </c:pt>
                <c:pt idx="174" formatCode="0.0">
                  <c:v>1220</c:v>
                </c:pt>
                <c:pt idx="175" formatCode="0.0">
                  <c:v>1350</c:v>
                </c:pt>
                <c:pt idx="176" formatCode="0.0">
                  <c:v>1490</c:v>
                </c:pt>
                <c:pt idx="177" formatCode="0.0">
                  <c:v>1640</c:v>
                </c:pt>
                <c:pt idx="178" formatCode="0.0">
                  <c:v>1790</c:v>
                </c:pt>
                <c:pt idx="179" formatCode="0.0">
                  <c:v>1950</c:v>
                </c:pt>
                <c:pt idx="180" formatCode="0.0">
                  <c:v>2280</c:v>
                </c:pt>
                <c:pt idx="181" formatCode="0.0">
                  <c:v>2710</c:v>
                </c:pt>
                <c:pt idx="182" formatCode="0.0">
                  <c:v>3180</c:v>
                </c:pt>
                <c:pt idx="183" formatCode="0.0">
                  <c:v>3680</c:v>
                </c:pt>
                <c:pt idx="184" formatCode="0.0">
                  <c:v>4210</c:v>
                </c:pt>
                <c:pt idx="185" formatCode="0.0">
                  <c:v>4770</c:v>
                </c:pt>
                <c:pt idx="186" formatCode="0.0">
                  <c:v>5350</c:v>
                </c:pt>
                <c:pt idx="187" formatCode="0.0">
                  <c:v>5960</c:v>
                </c:pt>
                <c:pt idx="188" formatCode="0.0">
                  <c:v>6590</c:v>
                </c:pt>
                <c:pt idx="189" formatCode="0.0">
                  <c:v>7920</c:v>
                </c:pt>
                <c:pt idx="190" formatCode="0.0">
                  <c:v>9340</c:v>
                </c:pt>
                <c:pt idx="191" formatCode="0.0">
                  <c:v>10840</c:v>
                </c:pt>
                <c:pt idx="192" formatCode="0.0">
                  <c:v>12410</c:v>
                </c:pt>
                <c:pt idx="193" formatCode="0.0">
                  <c:v>14060</c:v>
                </c:pt>
                <c:pt idx="194" formatCode="0.0">
                  <c:v>15780</c:v>
                </c:pt>
                <c:pt idx="195" formatCode="0.0">
                  <c:v>19400</c:v>
                </c:pt>
                <c:pt idx="196" formatCode="0.0">
                  <c:v>23240</c:v>
                </c:pt>
                <c:pt idx="197" formatCode="0.0">
                  <c:v>27290</c:v>
                </c:pt>
                <c:pt idx="198" formatCode="0.0">
                  <c:v>31520</c:v>
                </c:pt>
                <c:pt idx="199" formatCode="0.0">
                  <c:v>35910</c:v>
                </c:pt>
                <c:pt idx="200" formatCode="0.0">
                  <c:v>40440</c:v>
                </c:pt>
                <c:pt idx="201" formatCode="0.0">
                  <c:v>45100</c:v>
                </c:pt>
                <c:pt idx="202" formatCode="0.0">
                  <c:v>49890</c:v>
                </c:pt>
                <c:pt idx="203" formatCode="0.0">
                  <c:v>54770</c:v>
                </c:pt>
                <c:pt idx="204" formatCode="0.0">
                  <c:v>59760</c:v>
                </c:pt>
                <c:pt idx="205" formatCode="0.0">
                  <c:v>64830</c:v>
                </c:pt>
                <c:pt idx="206" formatCode="0.0">
                  <c:v>75200</c:v>
                </c:pt>
                <c:pt idx="207" formatCode="0.0">
                  <c:v>88520</c:v>
                </c:pt>
                <c:pt idx="208" formatCode="0.0">
                  <c:v>95590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C7-4832-93B7-6614F7345403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srim238U_EJ212!$D$20:$D$228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srim238U_EJ212!$M$20:$M$228</c:f>
              <c:numCache>
                <c:formatCode>0.000</c:formatCode>
                <c:ptCount val="209"/>
                <c:pt idx="0">
                  <c:v>1.8E-3</c:v>
                </c:pt>
                <c:pt idx="1">
                  <c:v>1.9E-3</c:v>
                </c:pt>
                <c:pt idx="2">
                  <c:v>1.9E-3</c:v>
                </c:pt>
                <c:pt idx="3">
                  <c:v>2E-3</c:v>
                </c:pt>
                <c:pt idx="4">
                  <c:v>2.1000000000000003E-3</c:v>
                </c:pt>
                <c:pt idx="5">
                  <c:v>2.1000000000000003E-3</c:v>
                </c:pt>
                <c:pt idx="6">
                  <c:v>2.1999999999999997E-3</c:v>
                </c:pt>
                <c:pt idx="7">
                  <c:v>2.3E-3</c:v>
                </c:pt>
                <c:pt idx="8">
                  <c:v>2.4000000000000002E-3</c:v>
                </c:pt>
                <c:pt idx="9">
                  <c:v>2.5000000000000001E-3</c:v>
                </c:pt>
                <c:pt idx="10">
                  <c:v>2.5999999999999999E-3</c:v>
                </c:pt>
                <c:pt idx="11">
                  <c:v>2.7000000000000001E-3</c:v>
                </c:pt>
                <c:pt idx="12">
                  <c:v>2.8E-3</c:v>
                </c:pt>
                <c:pt idx="13">
                  <c:v>2.9000000000000002E-3</c:v>
                </c:pt>
                <c:pt idx="14">
                  <c:v>3.0999999999999999E-3</c:v>
                </c:pt>
                <c:pt idx="15">
                  <c:v>3.2000000000000002E-3</c:v>
                </c:pt>
                <c:pt idx="16">
                  <c:v>3.3E-3</c:v>
                </c:pt>
                <c:pt idx="17">
                  <c:v>3.5000000000000005E-3</c:v>
                </c:pt>
                <c:pt idx="18">
                  <c:v>3.5999999999999999E-3</c:v>
                </c:pt>
                <c:pt idx="19">
                  <c:v>3.6999999999999997E-3</c:v>
                </c:pt>
                <c:pt idx="20">
                  <c:v>3.8E-3</c:v>
                </c:pt>
                <c:pt idx="21">
                  <c:v>3.8999999999999998E-3</c:v>
                </c:pt>
                <c:pt idx="22">
                  <c:v>4.0000000000000001E-3</c:v>
                </c:pt>
                <c:pt idx="23">
                  <c:v>4.1000000000000003E-3</c:v>
                </c:pt>
                <c:pt idx="24">
                  <c:v>4.3E-3</c:v>
                </c:pt>
                <c:pt idx="25">
                  <c:v>4.4999999999999997E-3</c:v>
                </c:pt>
                <c:pt idx="26">
                  <c:v>4.7000000000000002E-3</c:v>
                </c:pt>
                <c:pt idx="27">
                  <c:v>4.8999999999999998E-3</c:v>
                </c:pt>
                <c:pt idx="28">
                  <c:v>5.0999999999999995E-3</c:v>
                </c:pt>
                <c:pt idx="29">
                  <c:v>5.3E-3</c:v>
                </c:pt>
                <c:pt idx="30">
                  <c:v>5.4999999999999997E-3</c:v>
                </c:pt>
                <c:pt idx="31">
                  <c:v>5.5999999999999999E-3</c:v>
                </c:pt>
                <c:pt idx="32">
                  <c:v>5.8000000000000005E-3</c:v>
                </c:pt>
                <c:pt idx="33">
                  <c:v>6.0999999999999995E-3</c:v>
                </c:pt>
                <c:pt idx="34">
                  <c:v>6.4000000000000003E-3</c:v>
                </c:pt>
                <c:pt idx="35">
                  <c:v>6.7000000000000002E-3</c:v>
                </c:pt>
                <c:pt idx="36">
                  <c:v>7.000000000000001E-3</c:v>
                </c:pt>
                <c:pt idx="37">
                  <c:v>7.1999999999999998E-3</c:v>
                </c:pt>
                <c:pt idx="38">
                  <c:v>7.4999999999999997E-3</c:v>
                </c:pt>
                <c:pt idx="39">
                  <c:v>8.0000000000000002E-3</c:v>
                </c:pt>
                <c:pt idx="40">
                  <c:v>8.4000000000000012E-3</c:v>
                </c:pt>
                <c:pt idx="41">
                  <c:v>8.8999999999999999E-3</c:v>
                </c:pt>
                <c:pt idx="42">
                  <c:v>9.2999999999999992E-3</c:v>
                </c:pt>
                <c:pt idx="43">
                  <c:v>9.7000000000000003E-3</c:v>
                </c:pt>
                <c:pt idx="44">
                  <c:v>1.0100000000000001E-2</c:v>
                </c:pt>
                <c:pt idx="45">
                  <c:v>1.0499999999999999E-2</c:v>
                </c:pt>
                <c:pt idx="46">
                  <c:v>1.0800000000000001E-2</c:v>
                </c:pt>
                <c:pt idx="47">
                  <c:v>1.12E-2</c:v>
                </c:pt>
                <c:pt idx="48">
                  <c:v>1.15E-2</c:v>
                </c:pt>
                <c:pt idx="49">
                  <c:v>1.1899999999999999E-2</c:v>
                </c:pt>
                <c:pt idx="50">
                  <c:v>1.26E-2</c:v>
                </c:pt>
                <c:pt idx="51">
                  <c:v>1.34E-2</c:v>
                </c:pt>
                <c:pt idx="52">
                  <c:v>1.4199999999999999E-2</c:v>
                </c:pt>
                <c:pt idx="53">
                  <c:v>1.49E-2</c:v>
                </c:pt>
                <c:pt idx="54">
                  <c:v>1.5599999999999999E-2</c:v>
                </c:pt>
                <c:pt idx="55">
                  <c:v>1.6300000000000002E-2</c:v>
                </c:pt>
                <c:pt idx="56">
                  <c:v>1.7000000000000001E-2</c:v>
                </c:pt>
                <c:pt idx="57">
                  <c:v>1.77E-2</c:v>
                </c:pt>
                <c:pt idx="58">
                  <c:v>1.83E-2</c:v>
                </c:pt>
                <c:pt idx="59">
                  <c:v>1.9599999999999999E-2</c:v>
                </c:pt>
                <c:pt idx="60">
                  <c:v>2.0899999999999998E-2</c:v>
                </c:pt>
                <c:pt idx="61">
                  <c:v>2.2100000000000002E-2</c:v>
                </c:pt>
                <c:pt idx="62">
                  <c:v>2.3300000000000001E-2</c:v>
                </c:pt>
                <c:pt idx="63">
                  <c:v>2.4500000000000001E-2</c:v>
                </c:pt>
                <c:pt idx="64">
                  <c:v>2.5600000000000001E-2</c:v>
                </c:pt>
                <c:pt idx="65">
                  <c:v>2.8000000000000004E-2</c:v>
                </c:pt>
                <c:pt idx="66">
                  <c:v>3.0199999999999998E-2</c:v>
                </c:pt>
                <c:pt idx="67">
                  <c:v>3.2300000000000002E-2</c:v>
                </c:pt>
                <c:pt idx="68">
                  <c:v>3.44E-2</c:v>
                </c:pt>
                <c:pt idx="69">
                  <c:v>3.6400000000000002E-2</c:v>
                </c:pt>
                <c:pt idx="70">
                  <c:v>3.8400000000000004E-2</c:v>
                </c:pt>
                <c:pt idx="71">
                  <c:v>4.0300000000000002E-2</c:v>
                </c:pt>
                <c:pt idx="72">
                  <c:v>4.2099999999999999E-2</c:v>
                </c:pt>
                <c:pt idx="73">
                  <c:v>4.3999999999999997E-2</c:v>
                </c:pt>
                <c:pt idx="74">
                  <c:v>4.58E-2</c:v>
                </c:pt>
                <c:pt idx="75">
                  <c:v>4.7500000000000001E-2</c:v>
                </c:pt>
                <c:pt idx="76">
                  <c:v>5.1400000000000001E-2</c:v>
                </c:pt>
                <c:pt idx="77">
                  <c:v>5.6200000000000007E-2</c:v>
                </c:pt>
                <c:pt idx="78">
                  <c:v>6.08E-2</c:v>
                </c:pt>
                <c:pt idx="79">
                  <c:v>6.5299999999999997E-2</c:v>
                </c:pt>
                <c:pt idx="80">
                  <c:v>6.9599999999999995E-2</c:v>
                </c:pt>
                <c:pt idx="81">
                  <c:v>7.3700000000000002E-2</c:v>
                </c:pt>
                <c:pt idx="82">
                  <c:v>7.7800000000000008E-2</c:v>
                </c:pt>
                <c:pt idx="83">
                  <c:v>8.1699999999999995E-2</c:v>
                </c:pt>
                <c:pt idx="84">
                  <c:v>8.5499999999999993E-2</c:v>
                </c:pt>
                <c:pt idx="85">
                  <c:v>9.4099999999999989E-2</c:v>
                </c:pt>
                <c:pt idx="86">
                  <c:v>0.1021</c:v>
                </c:pt>
                <c:pt idx="87">
                  <c:v>0.1096</c:v>
                </c:pt>
                <c:pt idx="88">
                  <c:v>0.1167</c:v>
                </c:pt>
                <c:pt idx="89">
                  <c:v>0.12350000000000001</c:v>
                </c:pt>
                <c:pt idx="90">
                  <c:v>0.12989999999999999</c:v>
                </c:pt>
                <c:pt idx="91">
                  <c:v>0.1449</c:v>
                </c:pt>
                <c:pt idx="92">
                  <c:v>0.15860000000000002</c:v>
                </c:pt>
                <c:pt idx="93">
                  <c:v>0.1711</c:v>
                </c:pt>
                <c:pt idx="94">
                  <c:v>0.18280000000000002</c:v>
                </c:pt>
                <c:pt idx="95">
                  <c:v>0.1938</c:v>
                </c:pt>
                <c:pt idx="96">
                  <c:v>0.20419999999999999</c:v>
                </c:pt>
                <c:pt idx="97">
                  <c:v>0.2142</c:v>
                </c:pt>
                <c:pt idx="98">
                  <c:v>0.22370000000000001</c:v>
                </c:pt>
                <c:pt idx="99">
                  <c:v>0.23279999999999998</c:v>
                </c:pt>
                <c:pt idx="100">
                  <c:v>0.24149999999999999</c:v>
                </c:pt>
                <c:pt idx="101">
                  <c:v>0.24990000000000001</c:v>
                </c:pt>
                <c:pt idx="102">
                  <c:v>0.27200000000000002</c:v>
                </c:pt>
                <c:pt idx="103">
                  <c:v>0.30009999999999998</c:v>
                </c:pt>
                <c:pt idx="104">
                  <c:v>0.32500000000000001</c:v>
                </c:pt>
                <c:pt idx="105">
                  <c:v>0.34700000000000003</c:v>
                </c:pt>
                <c:pt idx="106">
                  <c:v>0.36659999999999998</c:v>
                </c:pt>
                <c:pt idx="107">
                  <c:v>0.3841</c:v>
                </c:pt>
                <c:pt idx="108">
                  <c:v>0.3997</c:v>
                </c:pt>
                <c:pt idx="109">
                  <c:v>0.41360000000000002</c:v>
                </c:pt>
                <c:pt idx="110">
                  <c:v>0.42599999999999999</c:v>
                </c:pt>
                <c:pt idx="111">
                  <c:v>0.45929999999999999</c:v>
                </c:pt>
                <c:pt idx="112">
                  <c:v>0.48570000000000002</c:v>
                </c:pt>
                <c:pt idx="113">
                  <c:v>0.50719999999999998</c:v>
                </c:pt>
                <c:pt idx="114">
                  <c:v>0.52510000000000001</c:v>
                </c:pt>
                <c:pt idx="115">
                  <c:v>0.54010000000000002</c:v>
                </c:pt>
                <c:pt idx="116">
                  <c:v>0.55300000000000005</c:v>
                </c:pt>
                <c:pt idx="117">
                  <c:v>0.58889999999999998</c:v>
                </c:pt>
                <c:pt idx="118">
                  <c:v>0.61680000000000001</c:v>
                </c:pt>
                <c:pt idx="119">
                  <c:v>0.63939999999999997</c:v>
                </c:pt>
                <c:pt idx="120">
                  <c:v>0.6583</c:v>
                </c:pt>
                <c:pt idx="121">
                  <c:v>0.67460000000000009</c:v>
                </c:pt>
                <c:pt idx="122">
                  <c:v>0.68890000000000007</c:v>
                </c:pt>
                <c:pt idx="123">
                  <c:v>0.70169999999999999</c:v>
                </c:pt>
                <c:pt idx="124">
                  <c:v>0.71340000000000003</c:v>
                </c:pt>
                <c:pt idx="125">
                  <c:v>0.72409999999999997</c:v>
                </c:pt>
                <c:pt idx="126">
                  <c:v>0.73399999999999999</c:v>
                </c:pt>
                <c:pt idx="127">
                  <c:v>0.74329999999999996</c:v>
                </c:pt>
                <c:pt idx="128">
                  <c:v>0.7752</c:v>
                </c:pt>
                <c:pt idx="129">
                  <c:v>0.81859999999999999</c:v>
                </c:pt>
                <c:pt idx="130">
                  <c:v>0.85730000000000006</c:v>
                </c:pt>
                <c:pt idx="131">
                  <c:v>0.89250000000000007</c:v>
                </c:pt>
                <c:pt idx="132">
                  <c:v>0.92500000000000004</c:v>
                </c:pt>
                <c:pt idx="133">
                  <c:v>0.95550000000000002</c:v>
                </c:pt>
                <c:pt idx="134">
                  <c:v>0.98429999999999995</c:v>
                </c:pt>
                <c:pt idx="135" formatCode="0.00">
                  <c:v>1.01</c:v>
                </c:pt>
                <c:pt idx="136" formatCode="0.00">
                  <c:v>1.04</c:v>
                </c:pt>
                <c:pt idx="137" formatCode="0.00">
                  <c:v>1.1299999999999999</c:v>
                </c:pt>
                <c:pt idx="138" formatCode="0.00">
                  <c:v>1.22</c:v>
                </c:pt>
                <c:pt idx="139" formatCode="0.00">
                  <c:v>1.3</c:v>
                </c:pt>
                <c:pt idx="140" formatCode="0.00">
                  <c:v>1.37</c:v>
                </c:pt>
                <c:pt idx="141" formatCode="0.00">
                  <c:v>1.43</c:v>
                </c:pt>
                <c:pt idx="142" formatCode="0.00">
                  <c:v>1.5</c:v>
                </c:pt>
                <c:pt idx="143" formatCode="0.00">
                  <c:v>1.73</c:v>
                </c:pt>
                <c:pt idx="144" formatCode="0.00">
                  <c:v>1.93</c:v>
                </c:pt>
                <c:pt idx="145" formatCode="0.00">
                  <c:v>2.11</c:v>
                </c:pt>
                <c:pt idx="146" formatCode="0.00">
                  <c:v>2.27</c:v>
                </c:pt>
                <c:pt idx="147" formatCode="0.00">
                  <c:v>2.4300000000000002</c:v>
                </c:pt>
                <c:pt idx="148" formatCode="0.00">
                  <c:v>2.58</c:v>
                </c:pt>
                <c:pt idx="149" formatCode="0.00">
                  <c:v>2.72</c:v>
                </c:pt>
                <c:pt idx="150" formatCode="0.00">
                  <c:v>2.85</c:v>
                </c:pt>
                <c:pt idx="151" formatCode="0.00">
                  <c:v>2.98</c:v>
                </c:pt>
                <c:pt idx="152" formatCode="0.00">
                  <c:v>3.11</c:v>
                </c:pt>
                <c:pt idx="153" formatCode="0.00">
                  <c:v>3.23</c:v>
                </c:pt>
                <c:pt idx="154" formatCode="0.00">
                  <c:v>3.69</c:v>
                </c:pt>
                <c:pt idx="155" formatCode="0.00">
                  <c:v>4.34</c:v>
                </c:pt>
                <c:pt idx="156" formatCode="0.00">
                  <c:v>4.92</c:v>
                </c:pt>
                <c:pt idx="157" formatCode="0.00">
                  <c:v>5.47</c:v>
                </c:pt>
                <c:pt idx="158" formatCode="0.00">
                  <c:v>5.98</c:v>
                </c:pt>
                <c:pt idx="159" formatCode="0.00">
                  <c:v>6.48</c:v>
                </c:pt>
                <c:pt idx="160" formatCode="0.00">
                  <c:v>6.97</c:v>
                </c:pt>
                <c:pt idx="161" formatCode="0.00">
                  <c:v>7.44</c:v>
                </c:pt>
                <c:pt idx="162" formatCode="0.00">
                  <c:v>7.9</c:v>
                </c:pt>
                <c:pt idx="163" formatCode="0.00">
                  <c:v>9.64</c:v>
                </c:pt>
                <c:pt idx="164" formatCode="0.00">
                  <c:v>11.22</c:v>
                </c:pt>
                <c:pt idx="165" formatCode="0.00">
                  <c:v>12.71</c:v>
                </c:pt>
                <c:pt idx="166" formatCode="0.00">
                  <c:v>14.14</c:v>
                </c:pt>
                <c:pt idx="167" formatCode="0.00">
                  <c:v>15.53</c:v>
                </c:pt>
                <c:pt idx="168" formatCode="0.00">
                  <c:v>16.88</c:v>
                </c:pt>
                <c:pt idx="169" formatCode="0.00">
                  <c:v>21.84</c:v>
                </c:pt>
                <c:pt idx="170" formatCode="0.00">
                  <c:v>26.36</c:v>
                </c:pt>
                <c:pt idx="171" formatCode="0.00">
                  <c:v>30.66</c:v>
                </c:pt>
                <c:pt idx="172" formatCode="0.00">
                  <c:v>34.82</c:v>
                </c:pt>
                <c:pt idx="173" formatCode="0.00">
                  <c:v>38.909999999999997</c:v>
                </c:pt>
                <c:pt idx="174" formatCode="0.00">
                  <c:v>42.96</c:v>
                </c:pt>
                <c:pt idx="175" formatCode="0.00">
                  <c:v>46.98</c:v>
                </c:pt>
                <c:pt idx="176" formatCode="0.00">
                  <c:v>50.99</c:v>
                </c:pt>
                <c:pt idx="177" formatCode="0.00">
                  <c:v>55</c:v>
                </c:pt>
                <c:pt idx="178" formatCode="0.00">
                  <c:v>59.01</c:v>
                </c:pt>
                <c:pt idx="179" formatCode="0.00">
                  <c:v>63.03</c:v>
                </c:pt>
                <c:pt idx="180" formatCode="0.00">
                  <c:v>78.33</c:v>
                </c:pt>
                <c:pt idx="181" formatCode="0.00">
                  <c:v>100.01</c:v>
                </c:pt>
                <c:pt idx="182" formatCode="0.00">
                  <c:v>120.1</c:v>
                </c:pt>
                <c:pt idx="183" formatCode="0.00">
                  <c:v>139.35</c:v>
                </c:pt>
                <c:pt idx="184" formatCode="0.00">
                  <c:v>158.09</c:v>
                </c:pt>
                <c:pt idx="185" formatCode="0.00">
                  <c:v>176.51</c:v>
                </c:pt>
                <c:pt idx="186" formatCode="0.00">
                  <c:v>194.72</c:v>
                </c:pt>
                <c:pt idx="187" formatCode="0.00">
                  <c:v>212.78</c:v>
                </c:pt>
                <c:pt idx="188" formatCode="0.00">
                  <c:v>230.73</c:v>
                </c:pt>
                <c:pt idx="189" formatCode="0.00">
                  <c:v>297.77</c:v>
                </c:pt>
                <c:pt idx="190" formatCode="0.00">
                  <c:v>359.06</c:v>
                </c:pt>
                <c:pt idx="191" formatCode="0.00">
                  <c:v>417.11</c:v>
                </c:pt>
                <c:pt idx="192" formatCode="0.00">
                  <c:v>473.04</c:v>
                </c:pt>
                <c:pt idx="193" formatCode="0.00">
                  <c:v>527.44000000000005</c:v>
                </c:pt>
                <c:pt idx="194" formatCode="0.00">
                  <c:v>580.66999999999996</c:v>
                </c:pt>
                <c:pt idx="195" formatCode="0.00">
                  <c:v>774.07</c:v>
                </c:pt>
                <c:pt idx="196" formatCode="0.00">
                  <c:v>946.05</c:v>
                </c:pt>
                <c:pt idx="197" formatCode="0.0">
                  <c:v>1110</c:v>
                </c:pt>
                <c:pt idx="198" formatCode="0.0">
                  <c:v>1260</c:v>
                </c:pt>
                <c:pt idx="199" formatCode="0.0">
                  <c:v>1400</c:v>
                </c:pt>
                <c:pt idx="200" formatCode="0.0">
                  <c:v>1540</c:v>
                </c:pt>
                <c:pt idx="201" formatCode="0.0">
                  <c:v>1680</c:v>
                </c:pt>
                <c:pt idx="202" formatCode="0.0">
                  <c:v>1810</c:v>
                </c:pt>
                <c:pt idx="203" formatCode="0.0">
                  <c:v>1940</c:v>
                </c:pt>
                <c:pt idx="204" formatCode="0.0">
                  <c:v>2060</c:v>
                </c:pt>
                <c:pt idx="205" formatCode="0.0">
                  <c:v>2180</c:v>
                </c:pt>
                <c:pt idx="206" formatCode="0.0">
                  <c:v>2630</c:v>
                </c:pt>
                <c:pt idx="207" formatCode="0.0">
                  <c:v>3230</c:v>
                </c:pt>
                <c:pt idx="208" formatCode="0.0">
                  <c:v>3390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C7-4832-93B7-6614F7345403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srim238U_EJ212!$D$20:$D$228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srim238U_EJ212!$P$20:$P$228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1.2999999999999999E-3</c:v>
                </c:pt>
                <c:pt idx="2">
                  <c:v>1.2999999999999999E-3</c:v>
                </c:pt>
                <c:pt idx="3">
                  <c:v>1.4E-3</c:v>
                </c:pt>
                <c:pt idx="4">
                  <c:v>1.4E-3</c:v>
                </c:pt>
                <c:pt idx="5">
                  <c:v>1.5E-3</c:v>
                </c:pt>
                <c:pt idx="6">
                  <c:v>1.5E-3</c:v>
                </c:pt>
                <c:pt idx="7">
                  <c:v>1.6000000000000001E-3</c:v>
                </c:pt>
                <c:pt idx="8">
                  <c:v>1.7000000000000001E-3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1.9E-3</c:v>
                </c:pt>
                <c:pt idx="12">
                  <c:v>1.9E-3</c:v>
                </c:pt>
                <c:pt idx="13">
                  <c:v>2E-3</c:v>
                </c:pt>
                <c:pt idx="14">
                  <c:v>2.1999999999999997E-3</c:v>
                </c:pt>
                <c:pt idx="15">
                  <c:v>2.3E-3</c:v>
                </c:pt>
                <c:pt idx="16">
                  <c:v>2.4000000000000002E-3</c:v>
                </c:pt>
                <c:pt idx="17">
                  <c:v>2.5000000000000001E-3</c:v>
                </c:pt>
                <c:pt idx="18">
                  <c:v>2.5000000000000001E-3</c:v>
                </c:pt>
                <c:pt idx="19">
                  <c:v>2.5999999999999999E-3</c:v>
                </c:pt>
                <c:pt idx="20">
                  <c:v>2.7000000000000001E-3</c:v>
                </c:pt>
                <c:pt idx="21">
                  <c:v>2.8E-3</c:v>
                </c:pt>
                <c:pt idx="22">
                  <c:v>2.9000000000000002E-3</c:v>
                </c:pt>
                <c:pt idx="23">
                  <c:v>3.0000000000000001E-3</c:v>
                </c:pt>
                <c:pt idx="24">
                  <c:v>3.0999999999999999E-3</c:v>
                </c:pt>
                <c:pt idx="25">
                  <c:v>3.3E-3</c:v>
                </c:pt>
                <c:pt idx="26">
                  <c:v>3.5000000000000005E-3</c:v>
                </c:pt>
                <c:pt idx="27">
                  <c:v>3.6999999999999997E-3</c:v>
                </c:pt>
                <c:pt idx="28">
                  <c:v>3.8E-3</c:v>
                </c:pt>
                <c:pt idx="29">
                  <c:v>4.0000000000000001E-3</c:v>
                </c:pt>
                <c:pt idx="30">
                  <c:v>4.1000000000000003E-3</c:v>
                </c:pt>
                <c:pt idx="31">
                  <c:v>4.3E-3</c:v>
                </c:pt>
                <c:pt idx="32">
                  <c:v>4.3999999999999994E-3</c:v>
                </c:pt>
                <c:pt idx="33">
                  <c:v>4.7000000000000002E-3</c:v>
                </c:pt>
                <c:pt idx="34">
                  <c:v>5.0000000000000001E-3</c:v>
                </c:pt>
                <c:pt idx="35">
                  <c:v>5.1999999999999998E-3</c:v>
                </c:pt>
                <c:pt idx="36">
                  <c:v>5.4999999999999997E-3</c:v>
                </c:pt>
                <c:pt idx="37">
                  <c:v>5.7000000000000002E-3</c:v>
                </c:pt>
                <c:pt idx="38">
                  <c:v>6.0000000000000001E-3</c:v>
                </c:pt>
                <c:pt idx="39">
                  <c:v>6.4000000000000003E-3</c:v>
                </c:pt>
                <c:pt idx="40">
                  <c:v>6.8000000000000005E-3</c:v>
                </c:pt>
                <c:pt idx="41">
                  <c:v>7.1999999999999998E-3</c:v>
                </c:pt>
                <c:pt idx="42">
                  <c:v>7.6E-3</c:v>
                </c:pt>
                <c:pt idx="43">
                  <c:v>8.0000000000000002E-3</c:v>
                </c:pt>
                <c:pt idx="44">
                  <c:v>8.4000000000000012E-3</c:v>
                </c:pt>
                <c:pt idx="45">
                  <c:v>8.7999999999999988E-3</c:v>
                </c:pt>
                <c:pt idx="46">
                  <c:v>9.1000000000000004E-3</c:v>
                </c:pt>
                <c:pt idx="47">
                  <c:v>9.4000000000000004E-3</c:v>
                </c:pt>
                <c:pt idx="48">
                  <c:v>9.7999999999999997E-3</c:v>
                </c:pt>
                <c:pt idx="49">
                  <c:v>1.0100000000000001E-2</c:v>
                </c:pt>
                <c:pt idx="50">
                  <c:v>1.0800000000000001E-2</c:v>
                </c:pt>
                <c:pt idx="51">
                  <c:v>1.15E-2</c:v>
                </c:pt>
                <c:pt idx="52">
                  <c:v>1.23E-2</c:v>
                </c:pt>
                <c:pt idx="53">
                  <c:v>1.3000000000000001E-2</c:v>
                </c:pt>
                <c:pt idx="54">
                  <c:v>1.37E-2</c:v>
                </c:pt>
                <c:pt idx="55">
                  <c:v>1.44E-2</c:v>
                </c:pt>
                <c:pt idx="56">
                  <c:v>1.4999999999999999E-2</c:v>
                </c:pt>
                <c:pt idx="57">
                  <c:v>1.5699999999999999E-2</c:v>
                </c:pt>
                <c:pt idx="58">
                  <c:v>1.6300000000000002E-2</c:v>
                </c:pt>
                <c:pt idx="59">
                  <c:v>1.7599999999999998E-2</c:v>
                </c:pt>
                <c:pt idx="60">
                  <c:v>1.8700000000000001E-2</c:v>
                </c:pt>
                <c:pt idx="61">
                  <c:v>1.9900000000000001E-2</c:v>
                </c:pt>
                <c:pt idx="62">
                  <c:v>2.1100000000000001E-2</c:v>
                </c:pt>
                <c:pt idx="63">
                  <c:v>2.2200000000000001E-2</c:v>
                </c:pt>
                <c:pt idx="64">
                  <c:v>2.3300000000000001E-2</c:v>
                </c:pt>
                <c:pt idx="65">
                  <c:v>2.5500000000000002E-2</c:v>
                </c:pt>
                <c:pt idx="66">
                  <c:v>2.7600000000000003E-2</c:v>
                </c:pt>
                <c:pt idx="67">
                  <c:v>2.9599999999999998E-2</c:v>
                </c:pt>
                <c:pt idx="68">
                  <c:v>3.1600000000000003E-2</c:v>
                </c:pt>
                <c:pt idx="69">
                  <c:v>3.3600000000000005E-2</c:v>
                </c:pt>
                <c:pt idx="70">
                  <c:v>3.5499999999999997E-2</c:v>
                </c:pt>
                <c:pt idx="71">
                  <c:v>3.7400000000000003E-2</c:v>
                </c:pt>
                <c:pt idx="72">
                  <c:v>3.9199999999999999E-2</c:v>
                </c:pt>
                <c:pt idx="73">
                  <c:v>4.1099999999999998E-2</c:v>
                </c:pt>
                <c:pt idx="74">
                  <c:v>4.2900000000000001E-2</c:v>
                </c:pt>
                <c:pt idx="75">
                  <c:v>4.48E-2</c:v>
                </c:pt>
                <c:pt idx="76">
                  <c:v>4.8399999999999999E-2</c:v>
                </c:pt>
                <c:pt idx="77">
                  <c:v>5.28E-2</c:v>
                </c:pt>
                <c:pt idx="78">
                  <c:v>5.7199999999999994E-2</c:v>
                </c:pt>
                <c:pt idx="79">
                  <c:v>6.1499999999999999E-2</c:v>
                </c:pt>
                <c:pt idx="80">
                  <c:v>6.5799999999999997E-2</c:v>
                </c:pt>
                <c:pt idx="81">
                  <c:v>7.0099999999999996E-2</c:v>
                </c:pt>
                <c:pt idx="82">
                  <c:v>7.4200000000000002E-2</c:v>
                </c:pt>
                <c:pt idx="83">
                  <c:v>7.8399999999999997E-2</c:v>
                </c:pt>
                <c:pt idx="84">
                  <c:v>8.249999999999999E-2</c:v>
                </c:pt>
                <c:pt idx="85">
                  <c:v>9.0499999999999997E-2</c:v>
                </c:pt>
                <c:pt idx="86">
                  <c:v>9.8299999999999998E-2</c:v>
                </c:pt>
                <c:pt idx="87">
                  <c:v>0.10589999999999999</c:v>
                </c:pt>
                <c:pt idx="88">
                  <c:v>0.1133</c:v>
                </c:pt>
                <c:pt idx="89">
                  <c:v>0.12050000000000001</c:v>
                </c:pt>
                <c:pt idx="90">
                  <c:v>0.12759999999999999</c:v>
                </c:pt>
                <c:pt idx="91">
                  <c:v>0.1411</c:v>
                </c:pt>
                <c:pt idx="92">
                  <c:v>0.15409999999999999</c:v>
                </c:pt>
                <c:pt idx="93">
                  <c:v>0.16670000000000001</c:v>
                </c:pt>
                <c:pt idx="94">
                  <c:v>0.1787</c:v>
                </c:pt>
                <c:pt idx="95">
                  <c:v>0.19039999999999999</c:v>
                </c:pt>
                <c:pt idx="96">
                  <c:v>0.20179999999999998</c:v>
                </c:pt>
                <c:pt idx="97">
                  <c:v>0.21290000000000001</c:v>
                </c:pt>
                <c:pt idx="98">
                  <c:v>0.22370000000000001</c:v>
                </c:pt>
                <c:pt idx="99">
                  <c:v>0.23420000000000002</c:v>
                </c:pt>
                <c:pt idx="100">
                  <c:v>0.2445</c:v>
                </c:pt>
                <c:pt idx="101">
                  <c:v>0.25459999999999999</c:v>
                </c:pt>
                <c:pt idx="102">
                  <c:v>0.27400000000000002</c:v>
                </c:pt>
                <c:pt idx="103">
                  <c:v>0.29710000000000003</c:v>
                </c:pt>
                <c:pt idx="104">
                  <c:v>0.31869999999999998</c:v>
                </c:pt>
                <c:pt idx="105">
                  <c:v>0.33900000000000002</c:v>
                </c:pt>
                <c:pt idx="106">
                  <c:v>0.3579</c:v>
                </c:pt>
                <c:pt idx="107">
                  <c:v>0.3755</c:v>
                </c:pt>
                <c:pt idx="108">
                  <c:v>0.39180000000000004</c:v>
                </c:pt>
                <c:pt idx="109">
                  <c:v>0.40679999999999994</c:v>
                </c:pt>
                <c:pt idx="110">
                  <c:v>0.42069999999999996</c:v>
                </c:pt>
                <c:pt idx="111">
                  <c:v>0.44539999999999996</c:v>
                </c:pt>
                <c:pt idx="112">
                  <c:v>0.46660000000000001</c:v>
                </c:pt>
                <c:pt idx="113">
                  <c:v>0.4849</c:v>
                </c:pt>
                <c:pt idx="114">
                  <c:v>0.50069999999999992</c:v>
                </c:pt>
                <c:pt idx="115">
                  <c:v>0.51459999999999995</c:v>
                </c:pt>
                <c:pt idx="116">
                  <c:v>0.52679999999999993</c:v>
                </c:pt>
                <c:pt idx="117">
                  <c:v>0.54749999999999999</c:v>
                </c:pt>
                <c:pt idx="118">
                  <c:v>0.56430000000000002</c:v>
                </c:pt>
                <c:pt idx="119">
                  <c:v>0.57840000000000003</c:v>
                </c:pt>
                <c:pt idx="120">
                  <c:v>0.59040000000000004</c:v>
                </c:pt>
                <c:pt idx="121">
                  <c:v>0.6008</c:v>
                </c:pt>
                <c:pt idx="122">
                  <c:v>0.6099</c:v>
                </c:pt>
                <c:pt idx="123">
                  <c:v>0.61809999999999998</c:v>
                </c:pt>
                <c:pt idx="124">
                  <c:v>0.62549999999999994</c:v>
                </c:pt>
                <c:pt idx="125">
                  <c:v>0.63219999999999998</c:v>
                </c:pt>
                <c:pt idx="126">
                  <c:v>0.63840000000000008</c:v>
                </c:pt>
                <c:pt idx="127">
                  <c:v>0.64410000000000001</c:v>
                </c:pt>
                <c:pt idx="128">
                  <c:v>0.65449999999999997</c:v>
                </c:pt>
                <c:pt idx="129">
                  <c:v>0.66569999999999996</c:v>
                </c:pt>
                <c:pt idx="130">
                  <c:v>0.67569999999999997</c:v>
                </c:pt>
                <c:pt idx="131">
                  <c:v>0.68459999999999999</c:v>
                </c:pt>
                <c:pt idx="132">
                  <c:v>0.69269999999999998</c:v>
                </c:pt>
                <c:pt idx="133">
                  <c:v>0.70019999999999993</c:v>
                </c:pt>
                <c:pt idx="134">
                  <c:v>0.70720000000000005</c:v>
                </c:pt>
                <c:pt idx="135">
                  <c:v>0.7137</c:v>
                </c:pt>
                <c:pt idx="136">
                  <c:v>0.71989999999999998</c:v>
                </c:pt>
                <c:pt idx="137">
                  <c:v>0.73129999999999995</c:v>
                </c:pt>
                <c:pt idx="138">
                  <c:v>0.74180000000000001</c:v>
                </c:pt>
                <c:pt idx="139">
                  <c:v>0.75149999999999995</c:v>
                </c:pt>
                <c:pt idx="140">
                  <c:v>0.76050000000000006</c:v>
                </c:pt>
                <c:pt idx="141">
                  <c:v>0.76900000000000002</c:v>
                </c:pt>
                <c:pt idx="142">
                  <c:v>0.77710000000000001</c:v>
                </c:pt>
                <c:pt idx="143">
                  <c:v>0.7923</c:v>
                </c:pt>
                <c:pt idx="144">
                  <c:v>0.80649999999999999</c:v>
                </c:pt>
                <c:pt idx="145">
                  <c:v>0.82</c:v>
                </c:pt>
                <c:pt idx="146">
                  <c:v>0.83279999999999998</c:v>
                </c:pt>
                <c:pt idx="147">
                  <c:v>0.84519999999999995</c:v>
                </c:pt>
                <c:pt idx="148">
                  <c:v>0.85709999999999997</c:v>
                </c:pt>
                <c:pt idx="149">
                  <c:v>0.86880000000000002</c:v>
                </c:pt>
                <c:pt idx="150">
                  <c:v>0.88019999999999998</c:v>
                </c:pt>
                <c:pt idx="151">
                  <c:v>0.89149999999999996</c:v>
                </c:pt>
                <c:pt idx="152">
                  <c:v>0.90250000000000008</c:v>
                </c:pt>
                <c:pt idx="153" formatCode="0.00">
                  <c:v>0.91349999999999998</c:v>
                </c:pt>
                <c:pt idx="154" formatCode="0.00">
                  <c:v>0.93510000000000004</c:v>
                </c:pt>
                <c:pt idx="155" formatCode="0.00">
                  <c:v>0.96179999999999999</c:v>
                </c:pt>
                <c:pt idx="156" formatCode="0.00">
                  <c:v>0.98829999999999996</c:v>
                </c:pt>
                <c:pt idx="157" formatCode="0.00">
                  <c:v>1.01</c:v>
                </c:pt>
                <c:pt idx="158" formatCode="0.00">
                  <c:v>1.04</c:v>
                </c:pt>
                <c:pt idx="159" formatCode="0.00">
                  <c:v>1.07</c:v>
                </c:pt>
                <c:pt idx="160" formatCode="0.00">
                  <c:v>1.1000000000000001</c:v>
                </c:pt>
                <c:pt idx="161" formatCode="0.00">
                  <c:v>1.1200000000000001</c:v>
                </c:pt>
                <c:pt idx="162" formatCode="0.00">
                  <c:v>1.1499999999999999</c:v>
                </c:pt>
                <c:pt idx="163" formatCode="0.00">
                  <c:v>1.21</c:v>
                </c:pt>
                <c:pt idx="164" formatCode="0.00">
                  <c:v>1.27</c:v>
                </c:pt>
                <c:pt idx="165" formatCode="0.00">
                  <c:v>1.33</c:v>
                </c:pt>
                <c:pt idx="166" formatCode="0.00">
                  <c:v>1.4</c:v>
                </c:pt>
                <c:pt idx="167" formatCode="0.00">
                  <c:v>1.46</c:v>
                </c:pt>
                <c:pt idx="168" formatCode="0.00">
                  <c:v>1.53</c:v>
                </c:pt>
                <c:pt idx="169" formatCode="0.00">
                  <c:v>1.67</c:v>
                </c:pt>
                <c:pt idx="170" formatCode="0.00">
                  <c:v>1.83</c:v>
                </c:pt>
                <c:pt idx="171" formatCode="0.00">
                  <c:v>1.99</c:v>
                </c:pt>
                <c:pt idx="172" formatCode="0.00">
                  <c:v>2.15</c:v>
                </c:pt>
                <c:pt idx="173" formatCode="0.00">
                  <c:v>2.33</c:v>
                </c:pt>
                <c:pt idx="174" formatCode="0.00">
                  <c:v>2.5099999999999998</c:v>
                </c:pt>
                <c:pt idx="175" formatCode="0.00">
                  <c:v>2.71</c:v>
                </c:pt>
                <c:pt idx="176" formatCode="0.00">
                  <c:v>2.9</c:v>
                </c:pt>
                <c:pt idx="177" formatCode="0.00">
                  <c:v>3.11</c:v>
                </c:pt>
                <c:pt idx="178" formatCode="0.00">
                  <c:v>3.32</c:v>
                </c:pt>
                <c:pt idx="179" formatCode="0.00">
                  <c:v>3.54</c:v>
                </c:pt>
                <c:pt idx="180" formatCode="0.00">
                  <c:v>4</c:v>
                </c:pt>
                <c:pt idx="181" formatCode="0.00">
                  <c:v>4.6100000000000003</c:v>
                </c:pt>
                <c:pt idx="182" formatCode="0.00">
                  <c:v>5.25</c:v>
                </c:pt>
                <c:pt idx="183" formatCode="0.00">
                  <c:v>5.92</c:v>
                </c:pt>
                <c:pt idx="184" formatCode="0.00">
                  <c:v>6.63</c:v>
                </c:pt>
                <c:pt idx="185" formatCode="0.00">
                  <c:v>7.36</c:v>
                </c:pt>
                <c:pt idx="186" formatCode="0.00">
                  <c:v>8.1300000000000008</c:v>
                </c:pt>
                <c:pt idx="187" formatCode="0.00">
                  <c:v>8.92</c:v>
                </c:pt>
                <c:pt idx="188" formatCode="0.00">
                  <c:v>9.73</c:v>
                </c:pt>
                <c:pt idx="189" formatCode="0.00">
                  <c:v>11.43</c:v>
                </c:pt>
                <c:pt idx="190" formatCode="0.00">
                  <c:v>13.21</c:v>
                </c:pt>
                <c:pt idx="191" formatCode="0.00">
                  <c:v>15.07</c:v>
                </c:pt>
                <c:pt idx="192" formatCode="0.00">
                  <c:v>16.989999999999998</c:v>
                </c:pt>
                <c:pt idx="193" formatCode="0.00">
                  <c:v>18.98</c:v>
                </c:pt>
                <c:pt idx="194" formatCode="0.00">
                  <c:v>21.02</c:v>
                </c:pt>
                <c:pt idx="195" formatCode="0.00">
                  <c:v>25.24</c:v>
                </c:pt>
                <c:pt idx="196" formatCode="0.00">
                  <c:v>29.63</c:v>
                </c:pt>
                <c:pt idx="197" formatCode="0.00">
                  <c:v>34.15</c:v>
                </c:pt>
                <c:pt idx="198" formatCode="0.00">
                  <c:v>38.770000000000003</c:v>
                </c:pt>
                <c:pt idx="199" formatCode="0.00">
                  <c:v>43.47</c:v>
                </c:pt>
                <c:pt idx="200" formatCode="0.00">
                  <c:v>48.23</c:v>
                </c:pt>
                <c:pt idx="201" formatCode="0.00">
                  <c:v>53.05</c:v>
                </c:pt>
                <c:pt idx="202" formatCode="0.00">
                  <c:v>57.89</c:v>
                </c:pt>
                <c:pt idx="203" formatCode="0.00">
                  <c:v>62.76</c:v>
                </c:pt>
                <c:pt idx="204" formatCode="0.00">
                  <c:v>67.650000000000006</c:v>
                </c:pt>
                <c:pt idx="205" formatCode="0.00">
                  <c:v>72.540000000000006</c:v>
                </c:pt>
                <c:pt idx="206" formatCode="0.00">
                  <c:v>82.31</c:v>
                </c:pt>
                <c:pt idx="207" formatCode="0.00">
                  <c:v>94.46</c:v>
                </c:pt>
                <c:pt idx="208" formatCode="0.00">
                  <c:v>100.72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C7-4832-93B7-6614F7345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28000"/>
        <c:axId val="602929568"/>
      </c:scatterChart>
      <c:valAx>
        <c:axId val="60292800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29568"/>
        <c:crosses val="autoZero"/>
        <c:crossBetween val="midCat"/>
        <c:majorUnit val="10"/>
      </c:valAx>
      <c:valAx>
        <c:axId val="60292956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2800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srim238U_Si!$P$5</c:f>
          <c:strCache>
            <c:ptCount val="1"/>
            <c:pt idx="0">
              <c:v>srim238U_Si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srim238U_Si!$D$20:$D$228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srim238U_Si!$J$20:$J$228</c:f>
              <c:numCache>
                <c:formatCode>0.000</c:formatCode>
                <c:ptCount val="209"/>
                <c:pt idx="0">
                  <c:v>6.8000000000000005E-3</c:v>
                </c:pt>
                <c:pt idx="1">
                  <c:v>7.000000000000001E-3</c:v>
                </c:pt>
                <c:pt idx="2">
                  <c:v>7.2999999999999992E-3</c:v>
                </c:pt>
                <c:pt idx="3">
                  <c:v>7.6E-3</c:v>
                </c:pt>
                <c:pt idx="4">
                  <c:v>7.7999999999999996E-3</c:v>
                </c:pt>
                <c:pt idx="5">
                  <c:v>8.0000000000000002E-3</c:v>
                </c:pt>
                <c:pt idx="6">
                  <c:v>8.3000000000000001E-3</c:v>
                </c:pt>
                <c:pt idx="7">
                  <c:v>8.6999999999999994E-3</c:v>
                </c:pt>
                <c:pt idx="8">
                  <c:v>9.1000000000000004E-3</c:v>
                </c:pt>
                <c:pt idx="9">
                  <c:v>9.4999999999999998E-3</c:v>
                </c:pt>
                <c:pt idx="10">
                  <c:v>9.9000000000000008E-3</c:v>
                </c:pt>
                <c:pt idx="11">
                  <c:v>1.03E-2</c:v>
                </c:pt>
                <c:pt idx="12">
                  <c:v>1.06E-2</c:v>
                </c:pt>
                <c:pt idx="13">
                  <c:v>1.1300000000000001E-2</c:v>
                </c:pt>
                <c:pt idx="14">
                  <c:v>1.1899999999999999E-2</c:v>
                </c:pt>
                <c:pt idx="15">
                  <c:v>1.2500000000000001E-2</c:v>
                </c:pt>
                <c:pt idx="16">
                  <c:v>1.3100000000000001E-2</c:v>
                </c:pt>
                <c:pt idx="17">
                  <c:v>1.37E-2</c:v>
                </c:pt>
                <c:pt idx="18">
                  <c:v>1.4199999999999999E-2</c:v>
                </c:pt>
                <c:pt idx="19">
                  <c:v>1.47E-2</c:v>
                </c:pt>
                <c:pt idx="20">
                  <c:v>1.52E-2</c:v>
                </c:pt>
                <c:pt idx="21">
                  <c:v>1.5699999999999999E-2</c:v>
                </c:pt>
                <c:pt idx="22">
                  <c:v>1.6199999999999999E-2</c:v>
                </c:pt>
                <c:pt idx="23">
                  <c:v>1.67E-2</c:v>
                </c:pt>
                <c:pt idx="24">
                  <c:v>1.7599999999999998E-2</c:v>
                </c:pt>
                <c:pt idx="25">
                  <c:v>1.8700000000000001E-2</c:v>
                </c:pt>
                <c:pt idx="26">
                  <c:v>1.9700000000000002E-2</c:v>
                </c:pt>
                <c:pt idx="27">
                  <c:v>2.0799999999999999E-2</c:v>
                </c:pt>
                <c:pt idx="28">
                  <c:v>2.1700000000000001E-2</c:v>
                </c:pt>
                <c:pt idx="29">
                  <c:v>2.2700000000000001E-2</c:v>
                </c:pt>
                <c:pt idx="30">
                  <c:v>2.3599999999999999E-2</c:v>
                </c:pt>
                <c:pt idx="31">
                  <c:v>2.4500000000000001E-2</c:v>
                </c:pt>
                <c:pt idx="32">
                  <c:v>2.5399999999999999E-2</c:v>
                </c:pt>
                <c:pt idx="33">
                  <c:v>2.7100000000000003E-2</c:v>
                </c:pt>
                <c:pt idx="34">
                  <c:v>2.8799999999999999E-2</c:v>
                </c:pt>
                <c:pt idx="35">
                  <c:v>3.04E-2</c:v>
                </c:pt>
                <c:pt idx="36">
                  <c:v>3.1899999999999998E-2</c:v>
                </c:pt>
                <c:pt idx="37">
                  <c:v>3.3500000000000002E-2</c:v>
                </c:pt>
                <c:pt idx="38">
                  <c:v>3.49E-2</c:v>
                </c:pt>
                <c:pt idx="39">
                  <c:v>3.78E-2</c:v>
                </c:pt>
                <c:pt idx="40">
                  <c:v>4.0600000000000004E-2</c:v>
                </c:pt>
                <c:pt idx="41">
                  <c:v>4.3299999999999998E-2</c:v>
                </c:pt>
                <c:pt idx="42">
                  <c:v>4.5999999999999999E-2</c:v>
                </c:pt>
                <c:pt idx="43">
                  <c:v>4.8599999999999997E-2</c:v>
                </c:pt>
                <c:pt idx="44">
                  <c:v>5.11E-2</c:v>
                </c:pt>
                <c:pt idx="45">
                  <c:v>5.3600000000000002E-2</c:v>
                </c:pt>
                <c:pt idx="46">
                  <c:v>5.6000000000000008E-2</c:v>
                </c:pt>
                <c:pt idx="47">
                  <c:v>5.8399999999999994E-2</c:v>
                </c:pt>
                <c:pt idx="48">
                  <c:v>6.08E-2</c:v>
                </c:pt>
                <c:pt idx="49">
                  <c:v>6.3100000000000003E-2</c:v>
                </c:pt>
                <c:pt idx="50">
                  <c:v>6.770000000000001E-2</c:v>
                </c:pt>
                <c:pt idx="51">
                  <c:v>7.3399999999999993E-2</c:v>
                </c:pt>
                <c:pt idx="52">
                  <c:v>7.8899999999999998E-2</c:v>
                </c:pt>
                <c:pt idx="53">
                  <c:v>8.43E-2</c:v>
                </c:pt>
                <c:pt idx="54">
                  <c:v>8.9599999999999999E-2</c:v>
                </c:pt>
                <c:pt idx="55">
                  <c:v>9.4899999999999998E-2</c:v>
                </c:pt>
                <c:pt idx="56">
                  <c:v>0.10009999999999999</c:v>
                </c:pt>
                <c:pt idx="57">
                  <c:v>0.1052</c:v>
                </c:pt>
                <c:pt idx="58">
                  <c:v>0.1103</c:v>
                </c:pt>
                <c:pt idx="59">
                  <c:v>0.12039999999999999</c:v>
                </c:pt>
                <c:pt idx="60">
                  <c:v>0.1303</c:v>
                </c:pt>
                <c:pt idx="61">
                  <c:v>0.1401</c:v>
                </c:pt>
                <c:pt idx="62">
                  <c:v>0.14979999999999999</c:v>
                </c:pt>
                <c:pt idx="63">
                  <c:v>0.15940000000000001</c:v>
                </c:pt>
                <c:pt idx="64">
                  <c:v>0.16880000000000001</c:v>
                </c:pt>
                <c:pt idx="65">
                  <c:v>0.18759999999999999</c:v>
                </c:pt>
                <c:pt idx="66">
                  <c:v>0.20610000000000001</c:v>
                </c:pt>
                <c:pt idx="67">
                  <c:v>0.22459999999999999</c:v>
                </c:pt>
                <c:pt idx="68">
                  <c:v>0.24289999999999998</c:v>
                </c:pt>
                <c:pt idx="69">
                  <c:v>0.26129999999999998</c:v>
                </c:pt>
                <c:pt idx="70">
                  <c:v>0.2797</c:v>
                </c:pt>
                <c:pt idx="71">
                  <c:v>0.29809999999999998</c:v>
                </c:pt>
                <c:pt idx="72">
                  <c:v>0.31669999999999998</c:v>
                </c:pt>
                <c:pt idx="73">
                  <c:v>0.3352</c:v>
                </c:pt>
                <c:pt idx="74">
                  <c:v>0.35389999999999999</c:v>
                </c:pt>
                <c:pt idx="75">
                  <c:v>0.37269999999999998</c:v>
                </c:pt>
                <c:pt idx="76">
                  <c:v>0.41050000000000003</c:v>
                </c:pt>
                <c:pt idx="77">
                  <c:v>0.45810000000000006</c:v>
                </c:pt>
                <c:pt idx="78">
                  <c:v>0.50609999999999999</c:v>
                </c:pt>
                <c:pt idx="79">
                  <c:v>0.55449999999999999</c:v>
                </c:pt>
                <c:pt idx="80">
                  <c:v>0.60299999999999998</c:v>
                </c:pt>
                <c:pt idx="81">
                  <c:v>0.65159999999999996</c:v>
                </c:pt>
                <c:pt idx="82">
                  <c:v>0.70019999999999993</c:v>
                </c:pt>
                <c:pt idx="83">
                  <c:v>0.74880000000000002</c:v>
                </c:pt>
                <c:pt idx="84">
                  <c:v>0.79730000000000001</c:v>
                </c:pt>
                <c:pt idx="85">
                  <c:v>0.89359999999999995</c:v>
                </c:pt>
                <c:pt idx="86">
                  <c:v>0.98919999999999997</c:v>
                </c:pt>
                <c:pt idx="87" formatCode="0.00">
                  <c:v>1.08</c:v>
                </c:pt>
                <c:pt idx="88" formatCode="0.00">
                  <c:v>1.18</c:v>
                </c:pt>
                <c:pt idx="89" formatCode="0.00">
                  <c:v>1.27</c:v>
                </c:pt>
                <c:pt idx="90" formatCode="0.00">
                  <c:v>1.36</c:v>
                </c:pt>
                <c:pt idx="91" formatCode="0.00">
                  <c:v>1.54</c:v>
                </c:pt>
                <c:pt idx="92" formatCode="0.00">
                  <c:v>1.72</c:v>
                </c:pt>
                <c:pt idx="93" formatCode="0.00">
                  <c:v>1.89</c:v>
                </c:pt>
                <c:pt idx="94" formatCode="0.00">
                  <c:v>2.0699999999999998</c:v>
                </c:pt>
                <c:pt idx="95" formatCode="0.00">
                  <c:v>2.2400000000000002</c:v>
                </c:pt>
                <c:pt idx="96" formatCode="0.00">
                  <c:v>2.41</c:v>
                </c:pt>
                <c:pt idx="97" formatCode="0.00">
                  <c:v>2.58</c:v>
                </c:pt>
                <c:pt idx="98" formatCode="0.00">
                  <c:v>2.75</c:v>
                </c:pt>
                <c:pt idx="99" formatCode="0.00">
                  <c:v>2.92</c:v>
                </c:pt>
                <c:pt idx="100" formatCode="0.00">
                  <c:v>3.09</c:v>
                </c:pt>
                <c:pt idx="101" formatCode="0.00">
                  <c:v>3.26</c:v>
                </c:pt>
                <c:pt idx="102" formatCode="0.00">
                  <c:v>3.6</c:v>
                </c:pt>
                <c:pt idx="103" formatCode="0.00">
                  <c:v>4.03</c:v>
                </c:pt>
                <c:pt idx="104" formatCode="0.00">
                  <c:v>4.45</c:v>
                </c:pt>
                <c:pt idx="105" formatCode="0.00">
                  <c:v>4.87</c:v>
                </c:pt>
                <c:pt idx="106" formatCode="0.00">
                  <c:v>5.28</c:v>
                </c:pt>
                <c:pt idx="107" formatCode="0.00">
                  <c:v>5.68</c:v>
                </c:pt>
                <c:pt idx="108" formatCode="0.00">
                  <c:v>6.08</c:v>
                </c:pt>
                <c:pt idx="109" formatCode="0.00">
                  <c:v>6.46</c:v>
                </c:pt>
                <c:pt idx="110" formatCode="0.00">
                  <c:v>6.83</c:v>
                </c:pt>
                <c:pt idx="111" formatCode="0.00">
                  <c:v>7.54</c:v>
                </c:pt>
                <c:pt idx="112" formatCode="0.00">
                  <c:v>8.2200000000000006</c:v>
                </c:pt>
                <c:pt idx="113" formatCode="0.00">
                  <c:v>8.85</c:v>
                </c:pt>
                <c:pt idx="114" formatCode="0.00">
                  <c:v>9.44</c:v>
                </c:pt>
                <c:pt idx="115" formatCode="0.00">
                  <c:v>10.01</c:v>
                </c:pt>
                <c:pt idx="116" formatCode="0.00">
                  <c:v>10.55</c:v>
                </c:pt>
                <c:pt idx="117" formatCode="0.00">
                  <c:v>11.55</c:v>
                </c:pt>
                <c:pt idx="118" formatCode="0.00">
                  <c:v>12.48</c:v>
                </c:pt>
                <c:pt idx="119" formatCode="0.00">
                  <c:v>13.34</c:v>
                </c:pt>
                <c:pt idx="120" formatCode="0.00">
                  <c:v>14.15</c:v>
                </c:pt>
                <c:pt idx="121" formatCode="0.00">
                  <c:v>14.92</c:v>
                </c:pt>
                <c:pt idx="122" formatCode="0.00">
                  <c:v>15.65</c:v>
                </c:pt>
                <c:pt idx="123" formatCode="0.00">
                  <c:v>16.350000000000001</c:v>
                </c:pt>
                <c:pt idx="124" formatCode="0.00">
                  <c:v>17.02</c:v>
                </c:pt>
                <c:pt idx="125" formatCode="0.00">
                  <c:v>17.68</c:v>
                </c:pt>
                <c:pt idx="126" formatCode="0.00">
                  <c:v>18.309999999999999</c:v>
                </c:pt>
                <c:pt idx="127" formatCode="0.00">
                  <c:v>18.920000000000002</c:v>
                </c:pt>
                <c:pt idx="128" formatCode="0.00">
                  <c:v>20.11</c:v>
                </c:pt>
                <c:pt idx="129" formatCode="0.00">
                  <c:v>21.51</c:v>
                </c:pt>
                <c:pt idx="130" formatCode="0.00">
                  <c:v>22.85</c:v>
                </c:pt>
                <c:pt idx="131" formatCode="0.00">
                  <c:v>24.13</c:v>
                </c:pt>
                <c:pt idx="132" formatCode="0.00">
                  <c:v>25.37</c:v>
                </c:pt>
                <c:pt idx="133" formatCode="0.00">
                  <c:v>26.56</c:v>
                </c:pt>
                <c:pt idx="134" formatCode="0.00">
                  <c:v>27.73</c:v>
                </c:pt>
                <c:pt idx="135" formatCode="0.00">
                  <c:v>28.86</c:v>
                </c:pt>
                <c:pt idx="136" formatCode="0.00">
                  <c:v>29.96</c:v>
                </c:pt>
                <c:pt idx="137" formatCode="0.00">
                  <c:v>32.11</c:v>
                </c:pt>
                <c:pt idx="138" formatCode="0.00">
                  <c:v>34.18</c:v>
                </c:pt>
                <c:pt idx="139" formatCode="0.00">
                  <c:v>36.19</c:v>
                </c:pt>
                <c:pt idx="140" formatCode="0.00">
                  <c:v>38.159999999999997</c:v>
                </c:pt>
                <c:pt idx="141" formatCode="0.00">
                  <c:v>40.11</c:v>
                </c:pt>
                <c:pt idx="142" formatCode="0.00">
                  <c:v>42.02</c:v>
                </c:pt>
                <c:pt idx="143" formatCode="0.00">
                  <c:v>45.79</c:v>
                </c:pt>
                <c:pt idx="144" formatCode="0.00">
                  <c:v>49.48</c:v>
                </c:pt>
                <c:pt idx="145" formatCode="0.00">
                  <c:v>53.14</c:v>
                </c:pt>
                <c:pt idx="146" formatCode="0.00">
                  <c:v>56.76</c:v>
                </c:pt>
                <c:pt idx="147" formatCode="0.00">
                  <c:v>60.37</c:v>
                </c:pt>
                <c:pt idx="148" formatCode="0.00">
                  <c:v>63.98</c:v>
                </c:pt>
                <c:pt idx="149" formatCode="0.00">
                  <c:v>67.58</c:v>
                </c:pt>
                <c:pt idx="150" formatCode="0.00">
                  <c:v>71.19</c:v>
                </c:pt>
                <c:pt idx="151" formatCode="0.00">
                  <c:v>74.819999999999993</c:v>
                </c:pt>
                <c:pt idx="152" formatCode="0.00">
                  <c:v>78.459999999999994</c:v>
                </c:pt>
                <c:pt idx="153" formatCode="0.00">
                  <c:v>82.12</c:v>
                </c:pt>
                <c:pt idx="154" formatCode="0.00">
                  <c:v>89.51</c:v>
                </c:pt>
                <c:pt idx="155" formatCode="0.00">
                  <c:v>98.89</c:v>
                </c:pt>
                <c:pt idx="156" formatCode="0.00">
                  <c:v>108.46</c:v>
                </c:pt>
                <c:pt idx="157" formatCode="0.00">
                  <c:v>118.22</c:v>
                </c:pt>
                <c:pt idx="158" formatCode="0.00">
                  <c:v>128.18</c:v>
                </c:pt>
                <c:pt idx="159" formatCode="0.00">
                  <c:v>138.36000000000001</c:v>
                </c:pt>
                <c:pt idx="160" formatCode="0.00">
                  <c:v>148.75</c:v>
                </c:pt>
                <c:pt idx="161" formatCode="0.00">
                  <c:v>159.36000000000001</c:v>
                </c:pt>
                <c:pt idx="162" formatCode="0.00">
                  <c:v>170.18</c:v>
                </c:pt>
                <c:pt idx="163" formatCode="0.00">
                  <c:v>192.48</c:v>
                </c:pt>
                <c:pt idx="164" formatCode="0.00">
                  <c:v>215.63</c:v>
                </c:pt>
                <c:pt idx="165" formatCode="0.00">
                  <c:v>239.63</c:v>
                </c:pt>
                <c:pt idx="166" formatCode="0.00">
                  <c:v>264.44</c:v>
                </c:pt>
                <c:pt idx="167" formatCode="0.00">
                  <c:v>290.04000000000002</c:v>
                </c:pt>
                <c:pt idx="168" formatCode="0.00">
                  <c:v>316.37</c:v>
                </c:pt>
                <c:pt idx="169" formatCode="0.00">
                  <c:v>371.44</c:v>
                </c:pt>
                <c:pt idx="170" formatCode="0.00">
                  <c:v>429.84</c:v>
                </c:pt>
                <c:pt idx="171" formatCode="0.00">
                  <c:v>491.58</c:v>
                </c:pt>
                <c:pt idx="172" formatCode="0.00">
                  <c:v>556.59</c:v>
                </c:pt>
                <c:pt idx="173" formatCode="0.00">
                  <c:v>624.79999999999995</c:v>
                </c:pt>
                <c:pt idx="174" formatCode="0.00">
                  <c:v>696.16</c:v>
                </c:pt>
                <c:pt idx="175" formatCode="0.00">
                  <c:v>770.59</c:v>
                </c:pt>
                <c:pt idx="176" formatCode="0.00">
                  <c:v>848.05</c:v>
                </c:pt>
                <c:pt idx="177" formatCode="0.0">
                  <c:v>928.48</c:v>
                </c:pt>
                <c:pt idx="178" formatCode="0.0">
                  <c:v>1010</c:v>
                </c:pt>
                <c:pt idx="179" formatCode="0.0">
                  <c:v>1100</c:v>
                </c:pt>
                <c:pt idx="180" formatCode="0.0">
                  <c:v>1280</c:v>
                </c:pt>
                <c:pt idx="181" formatCode="0.0">
                  <c:v>1520</c:v>
                </c:pt>
                <c:pt idx="182" formatCode="0.0">
                  <c:v>1780</c:v>
                </c:pt>
                <c:pt idx="183" formatCode="0.0">
                  <c:v>2050</c:v>
                </c:pt>
                <c:pt idx="184" formatCode="0.0">
                  <c:v>2340</c:v>
                </c:pt>
                <c:pt idx="185" formatCode="0.0">
                  <c:v>2640</c:v>
                </c:pt>
                <c:pt idx="186" formatCode="0.0">
                  <c:v>2960</c:v>
                </c:pt>
                <c:pt idx="187" formatCode="0.0">
                  <c:v>3290</c:v>
                </c:pt>
                <c:pt idx="188" formatCode="0.0">
                  <c:v>3630</c:v>
                </c:pt>
                <c:pt idx="189" formatCode="0.0">
                  <c:v>4350</c:v>
                </c:pt>
                <c:pt idx="190" formatCode="0.0">
                  <c:v>5120</c:v>
                </c:pt>
                <c:pt idx="191" formatCode="0.0">
                  <c:v>5930</c:v>
                </c:pt>
                <c:pt idx="192" formatCode="0.0">
                  <c:v>6780</c:v>
                </c:pt>
                <c:pt idx="193" formatCode="0.0">
                  <c:v>7670</c:v>
                </c:pt>
                <c:pt idx="194" formatCode="0.0">
                  <c:v>8600</c:v>
                </c:pt>
                <c:pt idx="195" formatCode="0.0">
                  <c:v>10550</c:v>
                </c:pt>
                <c:pt idx="196" formatCode="0.0">
                  <c:v>12610</c:v>
                </c:pt>
                <c:pt idx="197" formatCode="0.0">
                  <c:v>14780</c:v>
                </c:pt>
                <c:pt idx="198" formatCode="0.0">
                  <c:v>17040</c:v>
                </c:pt>
                <c:pt idx="199" formatCode="0.0">
                  <c:v>19390</c:v>
                </c:pt>
                <c:pt idx="200" formatCode="0.0">
                  <c:v>21810</c:v>
                </c:pt>
                <c:pt idx="201" formatCode="0.0">
                  <c:v>24300</c:v>
                </c:pt>
                <c:pt idx="202" formatCode="0.0">
                  <c:v>26840</c:v>
                </c:pt>
                <c:pt idx="203" formatCode="0.0">
                  <c:v>29440</c:v>
                </c:pt>
                <c:pt idx="204" formatCode="0.0">
                  <c:v>32090.000000000004</c:v>
                </c:pt>
                <c:pt idx="205" formatCode="0.0">
                  <c:v>34780</c:v>
                </c:pt>
                <c:pt idx="206" formatCode="0.0">
                  <c:v>40280</c:v>
                </c:pt>
                <c:pt idx="207" formatCode="0.0">
                  <c:v>47330</c:v>
                </c:pt>
                <c:pt idx="208" formatCode="0.0">
                  <c:v>51060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D2-4F3D-98CB-C9F01B5AABC7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srim238U_Si!$D$20:$D$228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srim238U_Si!$M$20:$M$228</c:f>
              <c:numCache>
                <c:formatCode>0.000</c:formatCode>
                <c:ptCount val="209"/>
                <c:pt idx="0">
                  <c:v>1.8E-3</c:v>
                </c:pt>
                <c:pt idx="1">
                  <c:v>1.8E-3</c:v>
                </c:pt>
                <c:pt idx="2">
                  <c:v>1.9E-3</c:v>
                </c:pt>
                <c:pt idx="3">
                  <c:v>1.9E-3</c:v>
                </c:pt>
                <c:pt idx="4">
                  <c:v>2E-3</c:v>
                </c:pt>
                <c:pt idx="5">
                  <c:v>2.1000000000000003E-3</c:v>
                </c:pt>
                <c:pt idx="6">
                  <c:v>2.1000000000000003E-3</c:v>
                </c:pt>
                <c:pt idx="7">
                  <c:v>2.1999999999999997E-3</c:v>
                </c:pt>
                <c:pt idx="8">
                  <c:v>2.3E-3</c:v>
                </c:pt>
                <c:pt idx="9">
                  <c:v>2.4000000000000002E-3</c:v>
                </c:pt>
                <c:pt idx="10">
                  <c:v>2.5000000000000001E-3</c:v>
                </c:pt>
                <c:pt idx="11">
                  <c:v>2.5999999999999999E-3</c:v>
                </c:pt>
                <c:pt idx="12">
                  <c:v>2.7000000000000001E-3</c:v>
                </c:pt>
                <c:pt idx="13">
                  <c:v>2.8E-3</c:v>
                </c:pt>
                <c:pt idx="14">
                  <c:v>3.0000000000000001E-3</c:v>
                </c:pt>
                <c:pt idx="15">
                  <c:v>3.0999999999999999E-3</c:v>
                </c:pt>
                <c:pt idx="16">
                  <c:v>3.2000000000000002E-3</c:v>
                </c:pt>
                <c:pt idx="17">
                  <c:v>3.3E-3</c:v>
                </c:pt>
                <c:pt idx="18">
                  <c:v>3.4000000000000002E-3</c:v>
                </c:pt>
                <c:pt idx="19">
                  <c:v>3.5999999999999999E-3</c:v>
                </c:pt>
                <c:pt idx="20">
                  <c:v>3.6999999999999997E-3</c:v>
                </c:pt>
                <c:pt idx="21">
                  <c:v>3.8E-3</c:v>
                </c:pt>
                <c:pt idx="22">
                  <c:v>3.8999999999999998E-3</c:v>
                </c:pt>
                <c:pt idx="23">
                  <c:v>4.0000000000000001E-3</c:v>
                </c:pt>
                <c:pt idx="24">
                  <c:v>4.1000000000000003E-3</c:v>
                </c:pt>
                <c:pt idx="25">
                  <c:v>4.3999999999999994E-3</c:v>
                </c:pt>
                <c:pt idx="26">
                  <c:v>4.5999999999999999E-3</c:v>
                </c:pt>
                <c:pt idx="27">
                  <c:v>4.8000000000000004E-3</c:v>
                </c:pt>
                <c:pt idx="28">
                  <c:v>4.8999999999999998E-3</c:v>
                </c:pt>
                <c:pt idx="29">
                  <c:v>5.0999999999999995E-3</c:v>
                </c:pt>
                <c:pt idx="30">
                  <c:v>5.3E-3</c:v>
                </c:pt>
                <c:pt idx="31">
                  <c:v>5.4999999999999997E-3</c:v>
                </c:pt>
                <c:pt idx="32">
                  <c:v>5.5999999999999999E-3</c:v>
                </c:pt>
                <c:pt idx="33">
                  <c:v>5.8999999999999999E-3</c:v>
                </c:pt>
                <c:pt idx="34">
                  <c:v>6.1999999999999998E-3</c:v>
                </c:pt>
                <c:pt idx="35">
                  <c:v>6.5000000000000006E-3</c:v>
                </c:pt>
                <c:pt idx="36">
                  <c:v>6.8000000000000005E-3</c:v>
                </c:pt>
                <c:pt idx="37">
                  <c:v>7.0999999999999995E-3</c:v>
                </c:pt>
                <c:pt idx="38">
                  <c:v>7.2999999999999992E-3</c:v>
                </c:pt>
                <c:pt idx="39">
                  <c:v>7.7999999999999996E-3</c:v>
                </c:pt>
                <c:pt idx="40">
                  <c:v>8.3000000000000001E-3</c:v>
                </c:pt>
                <c:pt idx="41">
                  <c:v>8.6999999999999994E-3</c:v>
                </c:pt>
                <c:pt idx="42">
                  <c:v>9.1999999999999998E-3</c:v>
                </c:pt>
                <c:pt idx="43">
                  <c:v>9.6000000000000009E-3</c:v>
                </c:pt>
                <c:pt idx="44">
                  <c:v>0.01</c:v>
                </c:pt>
                <c:pt idx="45">
                  <c:v>1.04E-2</c:v>
                </c:pt>
                <c:pt idx="46">
                  <c:v>1.0800000000000001E-2</c:v>
                </c:pt>
                <c:pt idx="47">
                  <c:v>1.11E-2</c:v>
                </c:pt>
                <c:pt idx="48">
                  <c:v>1.15E-2</c:v>
                </c:pt>
                <c:pt idx="49">
                  <c:v>1.18E-2</c:v>
                </c:pt>
                <c:pt idx="50">
                  <c:v>1.26E-2</c:v>
                </c:pt>
                <c:pt idx="51">
                  <c:v>1.34E-2</c:v>
                </c:pt>
                <c:pt idx="52">
                  <c:v>1.4199999999999999E-2</c:v>
                </c:pt>
                <c:pt idx="53">
                  <c:v>1.4999999999999999E-2</c:v>
                </c:pt>
                <c:pt idx="54">
                  <c:v>1.5800000000000002E-2</c:v>
                </c:pt>
                <c:pt idx="55">
                  <c:v>1.66E-2</c:v>
                </c:pt>
                <c:pt idx="56">
                  <c:v>1.7299999999999999E-2</c:v>
                </c:pt>
                <c:pt idx="57">
                  <c:v>1.7999999999999999E-2</c:v>
                </c:pt>
                <c:pt idx="58">
                  <c:v>1.8700000000000001E-2</c:v>
                </c:pt>
                <c:pt idx="59">
                  <c:v>2.01E-2</c:v>
                </c:pt>
                <c:pt idx="60">
                  <c:v>2.1499999999999998E-2</c:v>
                </c:pt>
                <c:pt idx="61">
                  <c:v>2.2800000000000001E-2</c:v>
                </c:pt>
                <c:pt idx="62">
                  <c:v>2.41E-2</c:v>
                </c:pt>
                <c:pt idx="63">
                  <c:v>2.5399999999999999E-2</c:v>
                </c:pt>
                <c:pt idx="64">
                  <c:v>2.6600000000000002E-2</c:v>
                </c:pt>
                <c:pt idx="65">
                  <c:v>2.8999999999999998E-2</c:v>
                </c:pt>
                <c:pt idx="66">
                  <c:v>3.1399999999999997E-2</c:v>
                </c:pt>
                <c:pt idx="67">
                  <c:v>3.3600000000000005E-2</c:v>
                </c:pt>
                <c:pt idx="68">
                  <c:v>3.5900000000000001E-2</c:v>
                </c:pt>
                <c:pt idx="69">
                  <c:v>3.7999999999999999E-2</c:v>
                </c:pt>
                <c:pt idx="70">
                  <c:v>4.02E-2</c:v>
                </c:pt>
                <c:pt idx="71">
                  <c:v>4.2299999999999997E-2</c:v>
                </c:pt>
                <c:pt idx="72">
                  <c:v>4.4400000000000002E-2</c:v>
                </c:pt>
                <c:pt idx="73">
                  <c:v>4.65E-2</c:v>
                </c:pt>
                <c:pt idx="74">
                  <c:v>4.8500000000000001E-2</c:v>
                </c:pt>
                <c:pt idx="75">
                  <c:v>5.0599999999999999E-2</c:v>
                </c:pt>
                <c:pt idx="76">
                  <c:v>5.4700000000000006E-2</c:v>
                </c:pt>
                <c:pt idx="77">
                  <c:v>5.9899999999999995E-2</c:v>
                </c:pt>
                <c:pt idx="78">
                  <c:v>6.4899999999999999E-2</c:v>
                </c:pt>
                <c:pt idx="79">
                  <c:v>6.989999999999999E-2</c:v>
                </c:pt>
                <c:pt idx="80">
                  <c:v>7.4700000000000003E-2</c:v>
                </c:pt>
                <c:pt idx="81">
                  <c:v>7.9399999999999998E-2</c:v>
                </c:pt>
                <c:pt idx="82">
                  <c:v>8.3900000000000002E-2</c:v>
                </c:pt>
                <c:pt idx="83">
                  <c:v>8.8400000000000006E-2</c:v>
                </c:pt>
                <c:pt idx="84">
                  <c:v>9.2700000000000005E-2</c:v>
                </c:pt>
                <c:pt idx="85">
                  <c:v>0.1014</c:v>
                </c:pt>
                <c:pt idx="86">
                  <c:v>0.1096</c:v>
                </c:pt>
                <c:pt idx="87">
                  <c:v>0.11739999999999999</c:v>
                </c:pt>
                <c:pt idx="88">
                  <c:v>0.12470000000000001</c:v>
                </c:pt>
                <c:pt idx="89">
                  <c:v>0.13159999999999999</c:v>
                </c:pt>
                <c:pt idx="90">
                  <c:v>0.13819999999999999</c:v>
                </c:pt>
                <c:pt idx="91">
                  <c:v>0.1515</c:v>
                </c:pt>
                <c:pt idx="92">
                  <c:v>0.1636</c:v>
                </c:pt>
                <c:pt idx="93">
                  <c:v>0.17480000000000001</c:v>
                </c:pt>
                <c:pt idx="94">
                  <c:v>0.18529999999999999</c:v>
                </c:pt>
                <c:pt idx="95">
                  <c:v>0.19519999999999998</c:v>
                </c:pt>
                <c:pt idx="96">
                  <c:v>0.20459999999999998</c:v>
                </c:pt>
                <c:pt idx="97">
                  <c:v>0.21349999999999997</c:v>
                </c:pt>
                <c:pt idx="98">
                  <c:v>0.22210000000000002</c:v>
                </c:pt>
                <c:pt idx="99">
                  <c:v>0.23039999999999999</c:v>
                </c:pt>
                <c:pt idx="100">
                  <c:v>0.2384</c:v>
                </c:pt>
                <c:pt idx="101">
                  <c:v>0.24620000000000003</c:v>
                </c:pt>
                <c:pt idx="102">
                  <c:v>0.26319999999999999</c:v>
                </c:pt>
                <c:pt idx="103">
                  <c:v>0.28420000000000001</c:v>
                </c:pt>
                <c:pt idx="104">
                  <c:v>0.30359999999999998</c:v>
                </c:pt>
                <c:pt idx="105">
                  <c:v>0.32150000000000001</c:v>
                </c:pt>
                <c:pt idx="106">
                  <c:v>0.33809999999999996</c:v>
                </c:pt>
                <c:pt idx="107">
                  <c:v>0.35339999999999999</c:v>
                </c:pt>
                <c:pt idx="108">
                  <c:v>0.36749999999999999</c:v>
                </c:pt>
                <c:pt idx="109">
                  <c:v>0.3805</c:v>
                </c:pt>
                <c:pt idx="110">
                  <c:v>0.39239999999999997</c:v>
                </c:pt>
                <c:pt idx="111">
                  <c:v>0.41959999999999997</c:v>
                </c:pt>
                <c:pt idx="112">
                  <c:v>0.44259999999999999</c:v>
                </c:pt>
                <c:pt idx="113">
                  <c:v>0.46210000000000007</c:v>
                </c:pt>
                <c:pt idx="114">
                  <c:v>0.47899999999999998</c:v>
                </c:pt>
                <c:pt idx="115">
                  <c:v>0.49359999999999998</c:v>
                </c:pt>
                <c:pt idx="116">
                  <c:v>0.50650000000000006</c:v>
                </c:pt>
                <c:pt idx="117">
                  <c:v>0.53760000000000008</c:v>
                </c:pt>
                <c:pt idx="118">
                  <c:v>0.56259999999999999</c:v>
                </c:pt>
                <c:pt idx="119">
                  <c:v>0.58339999999999992</c:v>
                </c:pt>
                <c:pt idx="120">
                  <c:v>0.60099999999999998</c:v>
                </c:pt>
                <c:pt idx="121">
                  <c:v>0.61630000000000007</c:v>
                </c:pt>
                <c:pt idx="122">
                  <c:v>0.62980000000000003</c:v>
                </c:pt>
                <c:pt idx="123">
                  <c:v>0.64189999999999992</c:v>
                </c:pt>
                <c:pt idx="124">
                  <c:v>0.65270000000000006</c:v>
                </c:pt>
                <c:pt idx="125">
                  <c:v>0.66269999999999996</c:v>
                </c:pt>
                <c:pt idx="126">
                  <c:v>0.67179999999999995</c:v>
                </c:pt>
                <c:pt idx="127">
                  <c:v>0.68019999999999992</c:v>
                </c:pt>
                <c:pt idx="128">
                  <c:v>0.70540000000000003</c:v>
                </c:pt>
                <c:pt idx="129">
                  <c:v>0.73780000000000001</c:v>
                </c:pt>
                <c:pt idx="130">
                  <c:v>0.76590000000000003</c:v>
                </c:pt>
                <c:pt idx="131">
                  <c:v>0.79059999999999997</c:v>
                </c:pt>
                <c:pt idx="132">
                  <c:v>0.81289999999999996</c:v>
                </c:pt>
                <c:pt idx="133">
                  <c:v>0.83299999999999996</c:v>
                </c:pt>
                <c:pt idx="134">
                  <c:v>0.85150000000000003</c:v>
                </c:pt>
                <c:pt idx="135">
                  <c:v>0.86860000000000004</c:v>
                </c:pt>
                <c:pt idx="136">
                  <c:v>0.88460000000000005</c:v>
                </c:pt>
                <c:pt idx="137">
                  <c:v>0.9385</c:v>
                </c:pt>
                <c:pt idx="138">
                  <c:v>0.98580000000000001</c:v>
                </c:pt>
                <c:pt idx="139" formatCode="0.00">
                  <c:v>1.03</c:v>
                </c:pt>
                <c:pt idx="140" formatCode="0.00">
                  <c:v>1.07</c:v>
                </c:pt>
                <c:pt idx="141" formatCode="0.00">
                  <c:v>1.1000000000000001</c:v>
                </c:pt>
                <c:pt idx="142" formatCode="0.00">
                  <c:v>1.1399999999999999</c:v>
                </c:pt>
                <c:pt idx="143" formatCode="0.00">
                  <c:v>1.26</c:v>
                </c:pt>
                <c:pt idx="144" formatCode="0.00">
                  <c:v>1.37</c:v>
                </c:pt>
                <c:pt idx="145" formatCode="0.00">
                  <c:v>1.46</c:v>
                </c:pt>
                <c:pt idx="146" formatCode="0.00">
                  <c:v>1.55</c:v>
                </c:pt>
                <c:pt idx="147" formatCode="0.00">
                  <c:v>1.64</c:v>
                </c:pt>
                <c:pt idx="148" formatCode="0.00">
                  <c:v>1.71</c:v>
                </c:pt>
                <c:pt idx="149" formatCode="0.00">
                  <c:v>1.79</c:v>
                </c:pt>
                <c:pt idx="150" formatCode="0.00">
                  <c:v>1.86</c:v>
                </c:pt>
                <c:pt idx="151" formatCode="0.00">
                  <c:v>1.93</c:v>
                </c:pt>
                <c:pt idx="152" formatCode="0.00">
                  <c:v>2</c:v>
                </c:pt>
                <c:pt idx="153" formatCode="0.00">
                  <c:v>2.0699999999999998</c:v>
                </c:pt>
                <c:pt idx="154" formatCode="0.00">
                  <c:v>2.3199999999999998</c:v>
                </c:pt>
                <c:pt idx="155" formatCode="0.00">
                  <c:v>2.67</c:v>
                </c:pt>
                <c:pt idx="156" formatCode="0.00">
                  <c:v>3</c:v>
                </c:pt>
                <c:pt idx="157" formatCode="0.00">
                  <c:v>3.3</c:v>
                </c:pt>
                <c:pt idx="158" formatCode="0.00">
                  <c:v>3.59</c:v>
                </c:pt>
                <c:pt idx="159" formatCode="0.00">
                  <c:v>3.87</c:v>
                </c:pt>
                <c:pt idx="160" formatCode="0.00">
                  <c:v>4.1399999999999997</c:v>
                </c:pt>
                <c:pt idx="161" formatCode="0.00">
                  <c:v>4.41</c:v>
                </c:pt>
                <c:pt idx="162" formatCode="0.00">
                  <c:v>4.67</c:v>
                </c:pt>
                <c:pt idx="163" formatCode="0.00">
                  <c:v>5.63</c:v>
                </c:pt>
                <c:pt idx="164" formatCode="0.00">
                  <c:v>6.52</c:v>
                </c:pt>
                <c:pt idx="165" formatCode="0.00">
                  <c:v>7.35</c:v>
                </c:pt>
                <c:pt idx="166" formatCode="0.00">
                  <c:v>8.15</c:v>
                </c:pt>
                <c:pt idx="167" formatCode="0.00">
                  <c:v>8.92</c:v>
                </c:pt>
                <c:pt idx="168" formatCode="0.00">
                  <c:v>9.67</c:v>
                </c:pt>
                <c:pt idx="169" formatCode="0.00">
                  <c:v>12.42</c:v>
                </c:pt>
                <c:pt idx="170" formatCode="0.00">
                  <c:v>14.92</c:v>
                </c:pt>
                <c:pt idx="171" formatCode="0.00">
                  <c:v>17.29</c:v>
                </c:pt>
                <c:pt idx="172" formatCode="0.00">
                  <c:v>19.579999999999998</c:v>
                </c:pt>
                <c:pt idx="173" formatCode="0.00">
                  <c:v>21.83</c:v>
                </c:pt>
                <c:pt idx="174" formatCode="0.00">
                  <c:v>24.06</c:v>
                </c:pt>
                <c:pt idx="175" formatCode="0.00">
                  <c:v>26.26</c:v>
                </c:pt>
                <c:pt idx="176" formatCode="0.00">
                  <c:v>28.46</c:v>
                </c:pt>
                <c:pt idx="177" formatCode="0.00">
                  <c:v>30.65</c:v>
                </c:pt>
                <c:pt idx="178" formatCode="0.00">
                  <c:v>32.840000000000003</c:v>
                </c:pt>
                <c:pt idx="179" formatCode="0.00">
                  <c:v>35.03</c:v>
                </c:pt>
                <c:pt idx="180" formatCode="0.00">
                  <c:v>43.38</c:v>
                </c:pt>
                <c:pt idx="181" formatCode="0.00">
                  <c:v>55.19</c:v>
                </c:pt>
                <c:pt idx="182" formatCode="0.00">
                  <c:v>66.13</c:v>
                </c:pt>
                <c:pt idx="183" formatCode="0.00">
                  <c:v>76.59</c:v>
                </c:pt>
                <c:pt idx="184" formatCode="0.00">
                  <c:v>86.76</c:v>
                </c:pt>
                <c:pt idx="185" formatCode="0.00">
                  <c:v>96.74</c:v>
                </c:pt>
                <c:pt idx="186" formatCode="0.00">
                  <c:v>106.6</c:v>
                </c:pt>
                <c:pt idx="187" formatCode="0.00">
                  <c:v>116.37</c:v>
                </c:pt>
                <c:pt idx="188" formatCode="0.00">
                  <c:v>126.07</c:v>
                </c:pt>
                <c:pt idx="189" formatCode="0.00">
                  <c:v>162.25</c:v>
                </c:pt>
                <c:pt idx="190" formatCode="0.00">
                  <c:v>195.29</c:v>
                </c:pt>
                <c:pt idx="191" formatCode="0.00">
                  <c:v>226.54</c:v>
                </c:pt>
                <c:pt idx="192" formatCode="0.00">
                  <c:v>256.60000000000002</c:v>
                </c:pt>
                <c:pt idx="193" formatCode="0.00">
                  <c:v>285.81</c:v>
                </c:pt>
                <c:pt idx="194" formatCode="0.00">
                  <c:v>314.36</c:v>
                </c:pt>
                <c:pt idx="195" formatCode="0.00">
                  <c:v>417.94</c:v>
                </c:pt>
                <c:pt idx="196" formatCode="0.00">
                  <c:v>509.9</c:v>
                </c:pt>
                <c:pt idx="197" formatCode="0.00">
                  <c:v>595.15</c:v>
                </c:pt>
                <c:pt idx="198" formatCode="0.00">
                  <c:v>675.77</c:v>
                </c:pt>
                <c:pt idx="199" formatCode="0.00">
                  <c:v>752.85</c:v>
                </c:pt>
                <c:pt idx="200" formatCode="0.00">
                  <c:v>827.04</c:v>
                </c:pt>
                <c:pt idx="201" formatCode="0.0">
                  <c:v>898.73</c:v>
                </c:pt>
                <c:pt idx="202" formatCode="0.0">
                  <c:v>968.22</c:v>
                </c:pt>
                <c:pt idx="203" formatCode="0.0">
                  <c:v>1040</c:v>
                </c:pt>
                <c:pt idx="204" formatCode="0.0">
                  <c:v>1100</c:v>
                </c:pt>
                <c:pt idx="205" formatCode="0.0">
                  <c:v>1170</c:v>
                </c:pt>
                <c:pt idx="206" formatCode="0.0">
                  <c:v>1400</c:v>
                </c:pt>
                <c:pt idx="207" formatCode="0.0">
                  <c:v>1720</c:v>
                </c:pt>
                <c:pt idx="208" formatCode="0.0">
                  <c:v>1800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D2-4F3D-98CB-C9F01B5AABC7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srim238U_Si!$D$20:$D$228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srim238U_Si!$P$20:$P$228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1.2999999999999999E-3</c:v>
                </c:pt>
                <c:pt idx="2">
                  <c:v>1.2999999999999999E-3</c:v>
                </c:pt>
                <c:pt idx="3">
                  <c:v>1.4E-3</c:v>
                </c:pt>
                <c:pt idx="4">
                  <c:v>1.4E-3</c:v>
                </c:pt>
                <c:pt idx="5">
                  <c:v>1.5E-3</c:v>
                </c:pt>
                <c:pt idx="6">
                  <c:v>1.5E-3</c:v>
                </c:pt>
                <c:pt idx="7">
                  <c:v>1.6000000000000001E-3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1.8E-3</c:v>
                </c:pt>
                <c:pt idx="12">
                  <c:v>1.9E-3</c:v>
                </c:pt>
                <c:pt idx="13">
                  <c:v>2E-3</c:v>
                </c:pt>
                <c:pt idx="14">
                  <c:v>2.1000000000000003E-3</c:v>
                </c:pt>
                <c:pt idx="15">
                  <c:v>2.1999999999999997E-3</c:v>
                </c:pt>
                <c:pt idx="16">
                  <c:v>2.3E-3</c:v>
                </c:pt>
                <c:pt idx="17">
                  <c:v>2.4000000000000002E-3</c:v>
                </c:pt>
                <c:pt idx="18">
                  <c:v>2.5000000000000001E-3</c:v>
                </c:pt>
                <c:pt idx="19">
                  <c:v>2.5999999999999999E-3</c:v>
                </c:pt>
                <c:pt idx="20">
                  <c:v>2.7000000000000001E-3</c:v>
                </c:pt>
                <c:pt idx="21">
                  <c:v>2.7000000000000001E-3</c:v>
                </c:pt>
                <c:pt idx="22">
                  <c:v>2.8E-3</c:v>
                </c:pt>
                <c:pt idx="23">
                  <c:v>2.9000000000000002E-3</c:v>
                </c:pt>
                <c:pt idx="24">
                  <c:v>3.0000000000000001E-3</c:v>
                </c:pt>
                <c:pt idx="25">
                  <c:v>3.2000000000000002E-3</c:v>
                </c:pt>
                <c:pt idx="26">
                  <c:v>3.4000000000000002E-3</c:v>
                </c:pt>
                <c:pt idx="27">
                  <c:v>3.5999999999999999E-3</c:v>
                </c:pt>
                <c:pt idx="28">
                  <c:v>3.6999999999999997E-3</c:v>
                </c:pt>
                <c:pt idx="29">
                  <c:v>3.8999999999999998E-3</c:v>
                </c:pt>
                <c:pt idx="30">
                  <c:v>4.0000000000000001E-3</c:v>
                </c:pt>
                <c:pt idx="31">
                  <c:v>4.2000000000000006E-3</c:v>
                </c:pt>
                <c:pt idx="32">
                  <c:v>4.3E-3</c:v>
                </c:pt>
                <c:pt idx="33">
                  <c:v>4.5999999999999999E-3</c:v>
                </c:pt>
                <c:pt idx="34">
                  <c:v>4.8000000000000004E-3</c:v>
                </c:pt>
                <c:pt idx="35">
                  <c:v>5.0999999999999995E-3</c:v>
                </c:pt>
                <c:pt idx="36">
                  <c:v>5.3E-3</c:v>
                </c:pt>
                <c:pt idx="37">
                  <c:v>5.4999999999999997E-3</c:v>
                </c:pt>
                <c:pt idx="38">
                  <c:v>5.8000000000000005E-3</c:v>
                </c:pt>
                <c:pt idx="39">
                  <c:v>6.1999999999999998E-3</c:v>
                </c:pt>
                <c:pt idx="40">
                  <c:v>6.6E-3</c:v>
                </c:pt>
                <c:pt idx="41">
                  <c:v>7.000000000000001E-3</c:v>
                </c:pt>
                <c:pt idx="42">
                  <c:v>7.3999999999999995E-3</c:v>
                </c:pt>
                <c:pt idx="43">
                  <c:v>7.7999999999999996E-3</c:v>
                </c:pt>
                <c:pt idx="44">
                  <c:v>8.0999999999999996E-3</c:v>
                </c:pt>
                <c:pt idx="45">
                  <c:v>8.5000000000000006E-3</c:v>
                </c:pt>
                <c:pt idx="46">
                  <c:v>8.7999999999999988E-3</c:v>
                </c:pt>
                <c:pt idx="47">
                  <c:v>9.1999999999999998E-3</c:v>
                </c:pt>
                <c:pt idx="48">
                  <c:v>9.4999999999999998E-3</c:v>
                </c:pt>
                <c:pt idx="49">
                  <c:v>9.9000000000000008E-3</c:v>
                </c:pt>
                <c:pt idx="50">
                  <c:v>1.0499999999999999E-2</c:v>
                </c:pt>
                <c:pt idx="51">
                  <c:v>1.1300000000000001E-2</c:v>
                </c:pt>
                <c:pt idx="52">
                  <c:v>1.2E-2</c:v>
                </c:pt>
                <c:pt idx="53">
                  <c:v>1.2800000000000001E-2</c:v>
                </c:pt>
                <c:pt idx="54">
                  <c:v>1.3500000000000002E-2</c:v>
                </c:pt>
                <c:pt idx="55">
                  <c:v>1.4199999999999999E-2</c:v>
                </c:pt>
                <c:pt idx="56">
                  <c:v>1.4799999999999999E-2</c:v>
                </c:pt>
                <c:pt idx="57">
                  <c:v>1.55E-2</c:v>
                </c:pt>
                <c:pt idx="58">
                  <c:v>1.6199999999999999E-2</c:v>
                </c:pt>
                <c:pt idx="59">
                  <c:v>1.7499999999999998E-2</c:v>
                </c:pt>
                <c:pt idx="60">
                  <c:v>1.8700000000000001E-2</c:v>
                </c:pt>
                <c:pt idx="61">
                  <c:v>1.9900000000000001E-2</c:v>
                </c:pt>
                <c:pt idx="62">
                  <c:v>2.1100000000000001E-2</c:v>
                </c:pt>
                <c:pt idx="63">
                  <c:v>2.23E-2</c:v>
                </c:pt>
                <c:pt idx="64">
                  <c:v>2.3400000000000001E-2</c:v>
                </c:pt>
                <c:pt idx="65">
                  <c:v>2.5600000000000001E-2</c:v>
                </c:pt>
                <c:pt idx="66">
                  <c:v>2.7800000000000002E-2</c:v>
                </c:pt>
                <c:pt idx="67">
                  <c:v>2.9899999999999999E-2</c:v>
                </c:pt>
                <c:pt idx="68">
                  <c:v>3.2000000000000001E-2</c:v>
                </c:pt>
                <c:pt idx="69">
                  <c:v>3.4000000000000002E-2</c:v>
                </c:pt>
                <c:pt idx="70">
                  <c:v>3.5999999999999997E-2</c:v>
                </c:pt>
                <c:pt idx="71">
                  <c:v>3.7999999999999999E-2</c:v>
                </c:pt>
                <c:pt idx="72">
                  <c:v>0.04</c:v>
                </c:pt>
                <c:pt idx="73">
                  <c:v>4.19E-2</c:v>
                </c:pt>
                <c:pt idx="74">
                  <c:v>4.3900000000000002E-2</c:v>
                </c:pt>
                <c:pt idx="75">
                  <c:v>4.58E-2</c:v>
                </c:pt>
                <c:pt idx="76">
                  <c:v>4.9700000000000001E-2</c:v>
                </c:pt>
                <c:pt idx="77">
                  <c:v>5.4500000000000007E-2</c:v>
                </c:pt>
                <c:pt idx="78">
                  <c:v>5.9199999999999996E-2</c:v>
                </c:pt>
                <c:pt idx="79">
                  <c:v>6.3899999999999998E-2</c:v>
                </c:pt>
                <c:pt idx="80">
                  <c:v>6.8600000000000008E-2</c:v>
                </c:pt>
                <c:pt idx="81">
                  <c:v>7.3200000000000001E-2</c:v>
                </c:pt>
                <c:pt idx="82">
                  <c:v>7.7800000000000008E-2</c:v>
                </c:pt>
                <c:pt idx="83">
                  <c:v>8.2299999999999998E-2</c:v>
                </c:pt>
                <c:pt idx="84">
                  <c:v>8.6800000000000002E-2</c:v>
                </c:pt>
                <c:pt idx="85">
                  <c:v>9.5599999999999991E-2</c:v>
                </c:pt>
                <c:pt idx="86">
                  <c:v>0.1041</c:v>
                </c:pt>
                <c:pt idx="87">
                  <c:v>0.11240000000000001</c:v>
                </c:pt>
                <c:pt idx="88">
                  <c:v>0.12039999999999999</c:v>
                </c:pt>
                <c:pt idx="89">
                  <c:v>0.12820000000000001</c:v>
                </c:pt>
                <c:pt idx="90">
                  <c:v>0.1358</c:v>
                </c:pt>
                <c:pt idx="91">
                  <c:v>0.15029999999999999</c:v>
                </c:pt>
                <c:pt idx="92">
                  <c:v>0.16399999999999998</c:v>
                </c:pt>
                <c:pt idx="93">
                  <c:v>0.17709999999999998</c:v>
                </c:pt>
                <c:pt idx="94">
                  <c:v>0.18970000000000001</c:v>
                </c:pt>
                <c:pt idx="95">
                  <c:v>0.20179999999999998</c:v>
                </c:pt>
                <c:pt idx="96">
                  <c:v>0.21349999999999997</c:v>
                </c:pt>
                <c:pt idx="97">
                  <c:v>0.22490000000000002</c:v>
                </c:pt>
                <c:pt idx="98">
                  <c:v>0.2359</c:v>
                </c:pt>
                <c:pt idx="99">
                  <c:v>0.2467</c:v>
                </c:pt>
                <c:pt idx="100">
                  <c:v>0.25729999999999997</c:v>
                </c:pt>
                <c:pt idx="101">
                  <c:v>0.26769999999999999</c:v>
                </c:pt>
                <c:pt idx="102">
                  <c:v>0.2878</c:v>
                </c:pt>
                <c:pt idx="103">
                  <c:v>0.31190000000000001</c:v>
                </c:pt>
                <c:pt idx="104">
                  <c:v>0.33500000000000002</c:v>
                </c:pt>
                <c:pt idx="105">
                  <c:v>0.35699999999999998</c:v>
                </c:pt>
                <c:pt idx="106">
                  <c:v>0.378</c:v>
                </c:pt>
                <c:pt idx="107">
                  <c:v>0.39790000000000003</c:v>
                </c:pt>
                <c:pt idx="108">
                  <c:v>0.4168</c:v>
                </c:pt>
                <c:pt idx="109">
                  <c:v>0.43459999999999999</c:v>
                </c:pt>
                <c:pt idx="110">
                  <c:v>0.45149999999999996</c:v>
                </c:pt>
                <c:pt idx="111">
                  <c:v>0.4824</c:v>
                </c:pt>
                <c:pt idx="112">
                  <c:v>0.51</c:v>
                </c:pt>
                <c:pt idx="113">
                  <c:v>0.53459999999999996</c:v>
                </c:pt>
                <c:pt idx="114">
                  <c:v>0.55659999999999998</c:v>
                </c:pt>
                <c:pt idx="115">
                  <c:v>0.57640000000000002</c:v>
                </c:pt>
                <c:pt idx="116">
                  <c:v>0.59440000000000004</c:v>
                </c:pt>
                <c:pt idx="117">
                  <c:v>0.62560000000000004</c:v>
                </c:pt>
                <c:pt idx="118">
                  <c:v>0.65179999999999993</c:v>
                </c:pt>
                <c:pt idx="119">
                  <c:v>0.6744</c:v>
                </c:pt>
                <c:pt idx="120">
                  <c:v>0.69400000000000006</c:v>
                </c:pt>
                <c:pt idx="121">
                  <c:v>0.71140000000000003</c:v>
                </c:pt>
                <c:pt idx="122">
                  <c:v>0.72689999999999999</c:v>
                </c:pt>
                <c:pt idx="123">
                  <c:v>0.74080000000000001</c:v>
                </c:pt>
                <c:pt idx="124">
                  <c:v>0.75350000000000006</c:v>
                </c:pt>
                <c:pt idx="125">
                  <c:v>0.7651</c:v>
                </c:pt>
                <c:pt idx="126">
                  <c:v>0.77580000000000005</c:v>
                </c:pt>
                <c:pt idx="127">
                  <c:v>0.78559999999999997</c:v>
                </c:pt>
                <c:pt idx="128">
                  <c:v>0.80340000000000011</c:v>
                </c:pt>
                <c:pt idx="129">
                  <c:v>0.82269999999999999</c:v>
                </c:pt>
                <c:pt idx="130">
                  <c:v>0.83949999999999991</c:v>
                </c:pt>
                <c:pt idx="131">
                  <c:v>0.85429999999999995</c:v>
                </c:pt>
                <c:pt idx="132">
                  <c:v>0.86750000000000005</c:v>
                </c:pt>
                <c:pt idx="133">
                  <c:v>0.87949999999999995</c:v>
                </c:pt>
                <c:pt idx="134">
                  <c:v>0.89049999999999996</c:v>
                </c:pt>
                <c:pt idx="135" formatCode="0.00">
                  <c:v>0.90060000000000007</c:v>
                </c:pt>
                <c:pt idx="136" formatCode="0.00">
                  <c:v>0.90990000000000004</c:v>
                </c:pt>
                <c:pt idx="137" formatCode="0.00">
                  <c:v>0.92669999999999997</c:v>
                </c:pt>
                <c:pt idx="138" formatCode="0.00">
                  <c:v>0.94159999999999999</c:v>
                </c:pt>
                <c:pt idx="139" formatCode="0.00">
                  <c:v>0.95500000000000007</c:v>
                </c:pt>
                <c:pt idx="140" formatCode="0.00">
                  <c:v>0.96730000000000005</c:v>
                </c:pt>
                <c:pt idx="141" formatCode="0.00">
                  <c:v>0.97870000000000013</c:v>
                </c:pt>
                <c:pt idx="142" formatCode="0.00">
                  <c:v>0.98930000000000007</c:v>
                </c:pt>
                <c:pt idx="143" formatCode="0.00">
                  <c:v>1.01</c:v>
                </c:pt>
                <c:pt idx="144" formatCode="0.00">
                  <c:v>1.03</c:v>
                </c:pt>
                <c:pt idx="145" formatCode="0.00">
                  <c:v>1.04</c:v>
                </c:pt>
                <c:pt idx="146" formatCode="0.00">
                  <c:v>1.06</c:v>
                </c:pt>
                <c:pt idx="147" formatCode="0.00">
                  <c:v>1.07</c:v>
                </c:pt>
                <c:pt idx="148" formatCode="0.00">
                  <c:v>1.0900000000000001</c:v>
                </c:pt>
                <c:pt idx="149" formatCode="0.00">
                  <c:v>1.1000000000000001</c:v>
                </c:pt>
                <c:pt idx="150" formatCode="0.00">
                  <c:v>1.1100000000000001</c:v>
                </c:pt>
                <c:pt idx="151" formatCode="0.00">
                  <c:v>1.1200000000000001</c:v>
                </c:pt>
                <c:pt idx="152" formatCode="0.00">
                  <c:v>1.1299999999999999</c:v>
                </c:pt>
                <c:pt idx="153" formatCode="0.00">
                  <c:v>1.1499999999999999</c:v>
                </c:pt>
                <c:pt idx="154" formatCode="0.00">
                  <c:v>1.17</c:v>
                </c:pt>
                <c:pt idx="155" formatCode="0.00">
                  <c:v>1.2</c:v>
                </c:pt>
                <c:pt idx="156" formatCode="0.00">
                  <c:v>1.22</c:v>
                </c:pt>
                <c:pt idx="157" formatCode="0.00">
                  <c:v>1.25</c:v>
                </c:pt>
                <c:pt idx="158" formatCode="0.00">
                  <c:v>1.28</c:v>
                </c:pt>
                <c:pt idx="159" formatCode="0.00">
                  <c:v>1.3</c:v>
                </c:pt>
                <c:pt idx="160" formatCode="0.00">
                  <c:v>1.33</c:v>
                </c:pt>
                <c:pt idx="161" formatCode="0.00">
                  <c:v>1.36</c:v>
                </c:pt>
                <c:pt idx="162" formatCode="0.00">
                  <c:v>1.38</c:v>
                </c:pt>
                <c:pt idx="163" formatCode="0.00">
                  <c:v>1.44</c:v>
                </c:pt>
                <c:pt idx="164" formatCode="0.00">
                  <c:v>1.5</c:v>
                </c:pt>
                <c:pt idx="165" formatCode="0.00">
                  <c:v>1.56</c:v>
                </c:pt>
                <c:pt idx="166" formatCode="0.00">
                  <c:v>1.62</c:v>
                </c:pt>
                <c:pt idx="167" formatCode="0.00">
                  <c:v>1.68</c:v>
                </c:pt>
                <c:pt idx="168" formatCode="0.00">
                  <c:v>1.74</c:v>
                </c:pt>
                <c:pt idx="169" formatCode="0.00">
                  <c:v>1.87</c:v>
                </c:pt>
                <c:pt idx="170" formatCode="0.00">
                  <c:v>2.0099999999999998</c:v>
                </c:pt>
                <c:pt idx="171" formatCode="0.00">
                  <c:v>2.16</c:v>
                </c:pt>
                <c:pt idx="172" formatCode="0.00">
                  <c:v>2.3199999999999998</c:v>
                </c:pt>
                <c:pt idx="173" formatCode="0.00">
                  <c:v>2.48</c:v>
                </c:pt>
                <c:pt idx="174" formatCode="0.00">
                  <c:v>2.65</c:v>
                </c:pt>
                <c:pt idx="175" formatCode="0.00">
                  <c:v>2.83</c:v>
                </c:pt>
                <c:pt idx="176" formatCode="0.00">
                  <c:v>3.01</c:v>
                </c:pt>
                <c:pt idx="177" formatCode="0.00">
                  <c:v>3.21</c:v>
                </c:pt>
                <c:pt idx="178" formatCode="0.00">
                  <c:v>3.4</c:v>
                </c:pt>
                <c:pt idx="179" formatCode="0.00">
                  <c:v>3.61</c:v>
                </c:pt>
                <c:pt idx="180" formatCode="0.00">
                  <c:v>4.03</c:v>
                </c:pt>
                <c:pt idx="181" formatCode="0.00">
                  <c:v>4.5999999999999996</c:v>
                </c:pt>
                <c:pt idx="182" formatCode="0.00">
                  <c:v>5.19</c:v>
                </c:pt>
                <c:pt idx="183" formatCode="0.00">
                  <c:v>5.82</c:v>
                </c:pt>
                <c:pt idx="184" formatCode="0.00">
                  <c:v>6.48</c:v>
                </c:pt>
                <c:pt idx="185" formatCode="0.00">
                  <c:v>7.16</c:v>
                </c:pt>
                <c:pt idx="186" formatCode="0.00">
                  <c:v>7.87</c:v>
                </c:pt>
                <c:pt idx="187" formatCode="0.00">
                  <c:v>8.61</c:v>
                </c:pt>
                <c:pt idx="188" formatCode="0.00">
                  <c:v>9.36</c:v>
                </c:pt>
                <c:pt idx="189" formatCode="0.00">
                  <c:v>10.94</c:v>
                </c:pt>
                <c:pt idx="190" formatCode="0.00">
                  <c:v>12.59</c:v>
                </c:pt>
                <c:pt idx="191" formatCode="0.00">
                  <c:v>14.3</c:v>
                </c:pt>
                <c:pt idx="192" formatCode="0.00">
                  <c:v>16.079999999999998</c:v>
                </c:pt>
                <c:pt idx="193" formatCode="0.00">
                  <c:v>17.91</c:v>
                </c:pt>
                <c:pt idx="194" formatCode="0.00">
                  <c:v>19.79</c:v>
                </c:pt>
                <c:pt idx="195" formatCode="0.00">
                  <c:v>23.68</c:v>
                </c:pt>
                <c:pt idx="196" formatCode="0.00">
                  <c:v>27.71</c:v>
                </c:pt>
                <c:pt idx="197" formatCode="0.00">
                  <c:v>31.84</c:v>
                </c:pt>
                <c:pt idx="198" formatCode="0.00">
                  <c:v>36.07</c:v>
                </c:pt>
                <c:pt idx="199" formatCode="0.00">
                  <c:v>40.36</c:v>
                </c:pt>
                <c:pt idx="200" formatCode="0.00">
                  <c:v>44.7</c:v>
                </c:pt>
                <c:pt idx="201" formatCode="0.00">
                  <c:v>49.08</c:v>
                </c:pt>
                <c:pt idx="202" formatCode="0.00">
                  <c:v>53.49</c:v>
                </c:pt>
                <c:pt idx="203" formatCode="0.00">
                  <c:v>57.91</c:v>
                </c:pt>
                <c:pt idx="204" formatCode="0.00">
                  <c:v>62.34</c:v>
                </c:pt>
                <c:pt idx="205" formatCode="0.00">
                  <c:v>66.760000000000005</c:v>
                </c:pt>
                <c:pt idx="206" formatCode="0.00">
                  <c:v>75.59</c:v>
                </c:pt>
                <c:pt idx="207" formatCode="0.00">
                  <c:v>86.54</c:v>
                </c:pt>
                <c:pt idx="208" formatCode="0.00">
                  <c:v>92.18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D2-4F3D-98CB-C9F01B5AA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08400"/>
        <c:axId val="602909184"/>
      </c:scatterChart>
      <c:valAx>
        <c:axId val="60290840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09184"/>
        <c:crosses val="autoZero"/>
        <c:crossBetween val="midCat"/>
        <c:majorUnit val="10"/>
      </c:valAx>
      <c:valAx>
        <c:axId val="60290918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0840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srim238U_Al!$P$5</c:f>
          <c:strCache>
            <c:ptCount val="1"/>
            <c:pt idx="0">
              <c:v>srim238U_Al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srim238U_Al!$D$20:$D$228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srim238U_Al!$E$20:$E$228</c:f>
              <c:numCache>
                <c:formatCode>0.000E+00</c:formatCode>
                <c:ptCount val="209"/>
                <c:pt idx="0">
                  <c:v>0.37780000000000002</c:v>
                </c:pt>
                <c:pt idx="1">
                  <c:v>0.3962</c:v>
                </c:pt>
                <c:pt idx="2">
                  <c:v>0.4138</c:v>
                </c:pt>
                <c:pt idx="3">
                  <c:v>0.43070000000000003</c:v>
                </c:pt>
                <c:pt idx="4">
                  <c:v>0.44700000000000001</c:v>
                </c:pt>
                <c:pt idx="5">
                  <c:v>0.4627</c:v>
                </c:pt>
                <c:pt idx="6">
                  <c:v>0.4778</c:v>
                </c:pt>
                <c:pt idx="7">
                  <c:v>0.50680000000000003</c:v>
                </c:pt>
                <c:pt idx="8">
                  <c:v>0.53420000000000001</c:v>
                </c:pt>
                <c:pt idx="9">
                  <c:v>0.56030000000000002</c:v>
                </c:pt>
                <c:pt idx="10">
                  <c:v>0.58520000000000005</c:v>
                </c:pt>
                <c:pt idx="11">
                  <c:v>0.60909999999999997</c:v>
                </c:pt>
                <c:pt idx="12">
                  <c:v>0.6321</c:v>
                </c:pt>
                <c:pt idx="13">
                  <c:v>0.67579999999999996</c:v>
                </c:pt>
                <c:pt idx="14">
                  <c:v>0.7167</c:v>
                </c:pt>
                <c:pt idx="15">
                  <c:v>0.75549999999999995</c:v>
                </c:pt>
                <c:pt idx="16">
                  <c:v>0.79239999999999999</c:v>
                </c:pt>
                <c:pt idx="17">
                  <c:v>0.8276</c:v>
                </c:pt>
                <c:pt idx="18">
                  <c:v>0.86140000000000005</c:v>
                </c:pt>
                <c:pt idx="19">
                  <c:v>0.89390000000000003</c:v>
                </c:pt>
                <c:pt idx="20">
                  <c:v>0.92530000000000001</c:v>
                </c:pt>
                <c:pt idx="21">
                  <c:v>0.95569999999999999</c:v>
                </c:pt>
                <c:pt idx="22">
                  <c:v>0.98509999999999998</c:v>
                </c:pt>
                <c:pt idx="23">
                  <c:v>1.014</c:v>
                </c:pt>
                <c:pt idx="24">
                  <c:v>1.0680000000000001</c:v>
                </c:pt>
                <c:pt idx="25">
                  <c:v>1.133</c:v>
                </c:pt>
                <c:pt idx="26">
                  <c:v>1.1950000000000001</c:v>
                </c:pt>
                <c:pt idx="27">
                  <c:v>1.2529999999999999</c:v>
                </c:pt>
                <c:pt idx="28">
                  <c:v>1.3089999999999999</c:v>
                </c:pt>
                <c:pt idx="29">
                  <c:v>1.3620000000000001</c:v>
                </c:pt>
                <c:pt idx="30">
                  <c:v>1.413</c:v>
                </c:pt>
                <c:pt idx="31">
                  <c:v>1.4630000000000001</c:v>
                </c:pt>
                <c:pt idx="32">
                  <c:v>1.5109999999999999</c:v>
                </c:pt>
                <c:pt idx="33">
                  <c:v>1.603</c:v>
                </c:pt>
                <c:pt idx="34">
                  <c:v>1.6890000000000001</c:v>
                </c:pt>
                <c:pt idx="35">
                  <c:v>1.772</c:v>
                </c:pt>
                <c:pt idx="36">
                  <c:v>1.851</c:v>
                </c:pt>
                <c:pt idx="37">
                  <c:v>1.9259999999999999</c:v>
                </c:pt>
                <c:pt idx="38">
                  <c:v>1.9990000000000001</c:v>
                </c:pt>
                <c:pt idx="39">
                  <c:v>2.137</c:v>
                </c:pt>
                <c:pt idx="40">
                  <c:v>2.2669999999999999</c:v>
                </c:pt>
                <c:pt idx="41">
                  <c:v>2.3889999999999998</c:v>
                </c:pt>
                <c:pt idx="42">
                  <c:v>2.5059999999999998</c:v>
                </c:pt>
                <c:pt idx="43">
                  <c:v>2.617</c:v>
                </c:pt>
                <c:pt idx="44">
                  <c:v>2.7240000000000002</c:v>
                </c:pt>
                <c:pt idx="45">
                  <c:v>2.827</c:v>
                </c:pt>
                <c:pt idx="46">
                  <c:v>2.9260000000000002</c:v>
                </c:pt>
                <c:pt idx="47">
                  <c:v>3.0219999999999998</c:v>
                </c:pt>
                <c:pt idx="48">
                  <c:v>3.1150000000000002</c:v>
                </c:pt>
                <c:pt idx="49">
                  <c:v>3.2050000000000001</c:v>
                </c:pt>
                <c:pt idx="50">
                  <c:v>3.379</c:v>
                </c:pt>
                <c:pt idx="51">
                  <c:v>3.5840000000000001</c:v>
                </c:pt>
                <c:pt idx="52">
                  <c:v>3.778</c:v>
                </c:pt>
                <c:pt idx="53">
                  <c:v>3.9620000000000002</c:v>
                </c:pt>
                <c:pt idx="54">
                  <c:v>4.1379999999999999</c:v>
                </c:pt>
                <c:pt idx="55">
                  <c:v>4.3070000000000004</c:v>
                </c:pt>
                <c:pt idx="56">
                  <c:v>4.47</c:v>
                </c:pt>
                <c:pt idx="57">
                  <c:v>4.6269999999999998</c:v>
                </c:pt>
                <c:pt idx="58">
                  <c:v>4.7779999999999996</c:v>
                </c:pt>
                <c:pt idx="59">
                  <c:v>5.0679999999999996</c:v>
                </c:pt>
                <c:pt idx="60">
                  <c:v>5.3380000000000001</c:v>
                </c:pt>
                <c:pt idx="61">
                  <c:v>5.6479999999999997</c:v>
                </c:pt>
                <c:pt idx="62">
                  <c:v>5.9859999999999998</c:v>
                </c:pt>
                <c:pt idx="63">
                  <c:v>6.3239999999999998</c:v>
                </c:pt>
                <c:pt idx="64">
                  <c:v>6.6440000000000001</c:v>
                </c:pt>
                <c:pt idx="65">
                  <c:v>7.1989999999999998</c:v>
                </c:pt>
                <c:pt idx="66">
                  <c:v>7.633</c:v>
                </c:pt>
                <c:pt idx="67">
                  <c:v>7.9580000000000002</c:v>
                </c:pt>
                <c:pt idx="68">
                  <c:v>8.1959999999999997</c:v>
                </c:pt>
                <c:pt idx="69">
                  <c:v>8.3689999999999998</c:v>
                </c:pt>
                <c:pt idx="70">
                  <c:v>8.4939999999999998</c:v>
                </c:pt>
                <c:pt idx="71">
                  <c:v>8.5879999999999992</c:v>
                </c:pt>
                <c:pt idx="72">
                  <c:v>8.6590000000000007</c:v>
                </c:pt>
                <c:pt idx="73">
                  <c:v>8.7170000000000005</c:v>
                </c:pt>
                <c:pt idx="74">
                  <c:v>8.7669999999999995</c:v>
                </c:pt>
                <c:pt idx="75">
                  <c:v>8.8140000000000001</c:v>
                </c:pt>
                <c:pt idx="76">
                  <c:v>8.9090000000000007</c:v>
                </c:pt>
                <c:pt idx="77">
                  <c:v>9.0440000000000005</c:v>
                </c:pt>
                <c:pt idx="78">
                  <c:v>9.2080000000000002</c:v>
                </c:pt>
                <c:pt idx="79">
                  <c:v>9.4009999999999998</c:v>
                </c:pt>
                <c:pt idx="80">
                  <c:v>9.6199999999999992</c:v>
                </c:pt>
                <c:pt idx="81">
                  <c:v>9.86</c:v>
                </c:pt>
                <c:pt idx="82">
                  <c:v>10.119999999999999</c:v>
                </c:pt>
                <c:pt idx="83">
                  <c:v>10.39</c:v>
                </c:pt>
                <c:pt idx="84">
                  <c:v>10.67</c:v>
                </c:pt>
                <c:pt idx="85">
                  <c:v>11.23</c:v>
                </c:pt>
                <c:pt idx="86">
                  <c:v>11.8</c:v>
                </c:pt>
                <c:pt idx="87">
                  <c:v>12.35</c:v>
                </c:pt>
                <c:pt idx="88">
                  <c:v>12.88</c:v>
                </c:pt>
                <c:pt idx="89">
                  <c:v>13.37</c:v>
                </c:pt>
                <c:pt idx="90">
                  <c:v>13.83</c:v>
                </c:pt>
                <c:pt idx="91">
                  <c:v>14.65</c:v>
                </c:pt>
                <c:pt idx="92">
                  <c:v>15.33</c:v>
                </c:pt>
                <c:pt idx="93">
                  <c:v>15.9</c:v>
                </c:pt>
                <c:pt idx="94">
                  <c:v>16.36</c:v>
                </c:pt>
                <c:pt idx="95">
                  <c:v>16.739999999999998</c:v>
                </c:pt>
                <c:pt idx="96">
                  <c:v>17.05</c:v>
                </c:pt>
                <c:pt idx="97">
                  <c:v>17.309999999999999</c:v>
                </c:pt>
                <c:pt idx="98">
                  <c:v>17.53</c:v>
                </c:pt>
                <c:pt idx="99">
                  <c:v>17.73</c:v>
                </c:pt>
                <c:pt idx="100">
                  <c:v>17.91</c:v>
                </c:pt>
                <c:pt idx="101">
                  <c:v>18.079999999999998</c:v>
                </c:pt>
                <c:pt idx="102">
                  <c:v>18.41</c:v>
                </c:pt>
                <c:pt idx="103">
                  <c:v>18.87</c:v>
                </c:pt>
                <c:pt idx="104">
                  <c:v>19.399999999999999</c:v>
                </c:pt>
                <c:pt idx="105">
                  <c:v>20.010000000000002</c:v>
                </c:pt>
                <c:pt idx="106">
                  <c:v>20.72</c:v>
                </c:pt>
                <c:pt idx="107">
                  <c:v>21.5</c:v>
                </c:pt>
                <c:pt idx="108">
                  <c:v>22.37</c:v>
                </c:pt>
                <c:pt idx="109">
                  <c:v>23.29</c:v>
                </c:pt>
                <c:pt idx="110">
                  <c:v>24.27</c:v>
                </c:pt>
                <c:pt idx="111">
                  <c:v>26.33</c:v>
                </c:pt>
                <c:pt idx="112">
                  <c:v>28.49</c:v>
                </c:pt>
                <c:pt idx="113">
                  <c:v>30.69</c:v>
                </c:pt>
                <c:pt idx="114">
                  <c:v>32.89</c:v>
                </c:pt>
                <c:pt idx="115">
                  <c:v>35.06</c:v>
                </c:pt>
                <c:pt idx="116">
                  <c:v>37.18</c:v>
                </c:pt>
                <c:pt idx="117">
                  <c:v>41.23</c:v>
                </c:pt>
                <c:pt idx="118">
                  <c:v>45.02</c:v>
                </c:pt>
                <c:pt idx="119">
                  <c:v>48.53</c:v>
                </c:pt>
                <c:pt idx="120">
                  <c:v>51.78</c:v>
                </c:pt>
                <c:pt idx="121">
                  <c:v>54.79</c:v>
                </c:pt>
                <c:pt idx="122">
                  <c:v>57.59</c:v>
                </c:pt>
                <c:pt idx="123">
                  <c:v>60.19</c:v>
                </c:pt>
                <c:pt idx="124">
                  <c:v>62.63</c:v>
                </c:pt>
                <c:pt idx="125">
                  <c:v>64.91</c:v>
                </c:pt>
                <c:pt idx="126">
                  <c:v>67.05</c:v>
                </c:pt>
                <c:pt idx="127">
                  <c:v>69.08</c:v>
                </c:pt>
                <c:pt idx="128">
                  <c:v>72.8</c:v>
                </c:pt>
                <c:pt idx="129">
                  <c:v>76.95</c:v>
                </c:pt>
                <c:pt idx="130">
                  <c:v>80.650000000000006</c:v>
                </c:pt>
                <c:pt idx="131">
                  <c:v>83.98</c:v>
                </c:pt>
                <c:pt idx="132">
                  <c:v>86.99</c:v>
                </c:pt>
                <c:pt idx="133">
                  <c:v>89.73</c:v>
                </c:pt>
                <c:pt idx="134">
                  <c:v>92.25</c:v>
                </c:pt>
                <c:pt idx="135">
                  <c:v>94.56</c:v>
                </c:pt>
                <c:pt idx="136">
                  <c:v>96.7</c:v>
                </c:pt>
                <c:pt idx="137">
                  <c:v>100.5</c:v>
                </c:pt>
                <c:pt idx="138">
                  <c:v>103.9</c:v>
                </c:pt>
                <c:pt idx="139">
                  <c:v>106</c:v>
                </c:pt>
                <c:pt idx="140">
                  <c:v>107.7</c:v>
                </c:pt>
                <c:pt idx="141">
                  <c:v>109.4</c:v>
                </c:pt>
                <c:pt idx="142">
                  <c:v>110.9</c:v>
                </c:pt>
                <c:pt idx="143">
                  <c:v>113.2</c:v>
                </c:pt>
                <c:pt idx="144">
                  <c:v>114.8</c:v>
                </c:pt>
                <c:pt idx="145">
                  <c:v>115.9</c:v>
                </c:pt>
                <c:pt idx="146">
                  <c:v>116.5</c:v>
                </c:pt>
                <c:pt idx="147">
                  <c:v>116.8</c:v>
                </c:pt>
                <c:pt idx="148">
                  <c:v>116.8</c:v>
                </c:pt>
                <c:pt idx="149">
                  <c:v>116.6</c:v>
                </c:pt>
                <c:pt idx="150">
                  <c:v>116.3</c:v>
                </c:pt>
                <c:pt idx="151">
                  <c:v>115.8</c:v>
                </c:pt>
                <c:pt idx="152">
                  <c:v>115.2</c:v>
                </c:pt>
                <c:pt idx="153">
                  <c:v>114.5</c:v>
                </c:pt>
                <c:pt idx="154">
                  <c:v>113</c:v>
                </c:pt>
                <c:pt idx="155">
                  <c:v>110.9</c:v>
                </c:pt>
                <c:pt idx="156">
                  <c:v>108.7</c:v>
                </c:pt>
                <c:pt idx="157">
                  <c:v>106.4</c:v>
                </c:pt>
                <c:pt idx="158">
                  <c:v>104.2</c:v>
                </c:pt>
                <c:pt idx="159">
                  <c:v>102</c:v>
                </c:pt>
                <c:pt idx="160">
                  <c:v>99.92</c:v>
                </c:pt>
                <c:pt idx="161">
                  <c:v>97.88</c:v>
                </c:pt>
                <c:pt idx="162">
                  <c:v>95.92</c:v>
                </c:pt>
                <c:pt idx="163">
                  <c:v>92.25</c:v>
                </c:pt>
                <c:pt idx="164">
                  <c:v>88.9</c:v>
                </c:pt>
                <c:pt idx="165">
                  <c:v>85.86</c:v>
                </c:pt>
                <c:pt idx="166">
                  <c:v>83.11</c:v>
                </c:pt>
                <c:pt idx="167">
                  <c:v>80.650000000000006</c:v>
                </c:pt>
                <c:pt idx="168">
                  <c:v>78.45</c:v>
                </c:pt>
                <c:pt idx="169">
                  <c:v>73.83</c:v>
                </c:pt>
                <c:pt idx="170">
                  <c:v>69.680000000000007</c:v>
                </c:pt>
                <c:pt idx="171">
                  <c:v>66.05</c:v>
                </c:pt>
                <c:pt idx="172">
                  <c:v>62.84</c:v>
                </c:pt>
                <c:pt idx="173">
                  <c:v>59.97</c:v>
                </c:pt>
                <c:pt idx="174">
                  <c:v>57.41</c:v>
                </c:pt>
                <c:pt idx="175">
                  <c:v>55.1</c:v>
                </c:pt>
                <c:pt idx="176">
                  <c:v>53</c:v>
                </c:pt>
                <c:pt idx="177">
                  <c:v>51.1</c:v>
                </c:pt>
                <c:pt idx="178">
                  <c:v>49.35</c:v>
                </c:pt>
                <c:pt idx="179">
                  <c:v>47.75</c:v>
                </c:pt>
                <c:pt idx="180">
                  <c:v>44.92</c:v>
                </c:pt>
                <c:pt idx="181">
                  <c:v>41.92</c:v>
                </c:pt>
                <c:pt idx="182">
                  <c:v>39.4</c:v>
                </c:pt>
                <c:pt idx="183">
                  <c:v>37.25</c:v>
                </c:pt>
                <c:pt idx="184">
                  <c:v>35.39</c:v>
                </c:pt>
                <c:pt idx="185">
                  <c:v>33.770000000000003</c:v>
                </c:pt>
                <c:pt idx="186">
                  <c:v>32.35</c:v>
                </c:pt>
                <c:pt idx="187">
                  <c:v>31.09</c:v>
                </c:pt>
                <c:pt idx="188">
                  <c:v>29.96</c:v>
                </c:pt>
                <c:pt idx="189">
                  <c:v>28.03</c:v>
                </c:pt>
                <c:pt idx="190">
                  <c:v>26.44</c:v>
                </c:pt>
                <c:pt idx="191">
                  <c:v>25.12</c:v>
                </c:pt>
                <c:pt idx="192">
                  <c:v>23.99</c:v>
                </c:pt>
                <c:pt idx="193">
                  <c:v>23.02</c:v>
                </c:pt>
                <c:pt idx="194">
                  <c:v>22.19</c:v>
                </c:pt>
                <c:pt idx="195">
                  <c:v>20.81</c:v>
                </c:pt>
                <c:pt idx="196">
                  <c:v>19.72</c:v>
                </c:pt>
                <c:pt idx="197">
                  <c:v>18.84</c:v>
                </c:pt>
                <c:pt idx="198">
                  <c:v>18.12</c:v>
                </c:pt>
                <c:pt idx="199">
                  <c:v>17.53</c:v>
                </c:pt>
                <c:pt idx="200">
                  <c:v>17.03</c:v>
                </c:pt>
                <c:pt idx="201">
                  <c:v>16.600000000000001</c:v>
                </c:pt>
                <c:pt idx="202">
                  <c:v>16.239999999999998</c:v>
                </c:pt>
                <c:pt idx="203">
                  <c:v>15.92</c:v>
                </c:pt>
                <c:pt idx="204">
                  <c:v>15.65</c:v>
                </c:pt>
                <c:pt idx="205">
                  <c:v>15.41</c:v>
                </c:pt>
                <c:pt idx="206">
                  <c:v>15.01</c:v>
                </c:pt>
                <c:pt idx="207">
                  <c:v>14.63</c:v>
                </c:pt>
                <c:pt idx="208">
                  <c:v>14.49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00-44A3-A2B5-5518E1F1D44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srim238U_Al!$D$20:$D$228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srim238U_Al!$F$20:$F$228</c:f>
              <c:numCache>
                <c:formatCode>0.000E+00</c:formatCode>
                <c:ptCount val="209"/>
                <c:pt idx="0">
                  <c:v>3.01</c:v>
                </c:pt>
                <c:pt idx="1">
                  <c:v>3.161</c:v>
                </c:pt>
                <c:pt idx="2">
                  <c:v>3.3039999999999998</c:v>
                </c:pt>
                <c:pt idx="3">
                  <c:v>3.44</c:v>
                </c:pt>
                <c:pt idx="4">
                  <c:v>3.57</c:v>
                </c:pt>
                <c:pt idx="5">
                  <c:v>3.694</c:v>
                </c:pt>
                <c:pt idx="6">
                  <c:v>3.8130000000000002</c:v>
                </c:pt>
                <c:pt idx="7">
                  <c:v>4.0369999999999999</c:v>
                </c:pt>
                <c:pt idx="8">
                  <c:v>4.2469999999999999</c:v>
                </c:pt>
                <c:pt idx="9">
                  <c:v>4.4429999999999996</c:v>
                </c:pt>
                <c:pt idx="10">
                  <c:v>4.6269999999999998</c:v>
                </c:pt>
                <c:pt idx="11">
                  <c:v>4.8010000000000002</c:v>
                </c:pt>
                <c:pt idx="12">
                  <c:v>4.9669999999999996</c:v>
                </c:pt>
                <c:pt idx="13">
                  <c:v>5.274</c:v>
                </c:pt>
                <c:pt idx="14">
                  <c:v>5.556</c:v>
                </c:pt>
                <c:pt idx="15">
                  <c:v>5.8159999999999998</c:v>
                </c:pt>
                <c:pt idx="16">
                  <c:v>6.0570000000000004</c:v>
                </c:pt>
                <c:pt idx="17">
                  <c:v>6.282</c:v>
                </c:pt>
                <c:pt idx="18">
                  <c:v>6.4939999999999998</c:v>
                </c:pt>
                <c:pt idx="19">
                  <c:v>6.6929999999999996</c:v>
                </c:pt>
                <c:pt idx="20">
                  <c:v>6.8810000000000002</c:v>
                </c:pt>
                <c:pt idx="21">
                  <c:v>7.06</c:v>
                </c:pt>
                <c:pt idx="22">
                  <c:v>7.23</c:v>
                </c:pt>
                <c:pt idx="23">
                  <c:v>7.3920000000000003</c:v>
                </c:pt>
                <c:pt idx="24">
                  <c:v>7.694</c:v>
                </c:pt>
                <c:pt idx="25">
                  <c:v>8.0389999999999997</c:v>
                </c:pt>
                <c:pt idx="26">
                  <c:v>8.3520000000000003</c:v>
                </c:pt>
                <c:pt idx="27">
                  <c:v>8.6389999999999993</c:v>
                </c:pt>
                <c:pt idx="28">
                  <c:v>8.9030000000000005</c:v>
                </c:pt>
                <c:pt idx="29">
                  <c:v>9.1479999999999997</c:v>
                </c:pt>
                <c:pt idx="30">
                  <c:v>9.375</c:v>
                </c:pt>
                <c:pt idx="31">
                  <c:v>9.5879999999999992</c:v>
                </c:pt>
                <c:pt idx="32">
                  <c:v>9.7880000000000003</c:v>
                </c:pt>
                <c:pt idx="33">
                  <c:v>10.15</c:v>
                </c:pt>
                <c:pt idx="34">
                  <c:v>10.48</c:v>
                </c:pt>
                <c:pt idx="35">
                  <c:v>10.78</c:v>
                </c:pt>
                <c:pt idx="36">
                  <c:v>11.04</c:v>
                </c:pt>
                <c:pt idx="37">
                  <c:v>11.29</c:v>
                </c:pt>
                <c:pt idx="38">
                  <c:v>11.51</c:v>
                </c:pt>
                <c:pt idx="39">
                  <c:v>11.91</c:v>
                </c:pt>
                <c:pt idx="40">
                  <c:v>12.26</c:v>
                </c:pt>
                <c:pt idx="41">
                  <c:v>12.56</c:v>
                </c:pt>
                <c:pt idx="42">
                  <c:v>12.83</c:v>
                </c:pt>
                <c:pt idx="43">
                  <c:v>13.07</c:v>
                </c:pt>
                <c:pt idx="44">
                  <c:v>13.28</c:v>
                </c:pt>
                <c:pt idx="45">
                  <c:v>13.47</c:v>
                </c:pt>
                <c:pt idx="46">
                  <c:v>13.65</c:v>
                </c:pt>
                <c:pt idx="47">
                  <c:v>13.8</c:v>
                </c:pt>
                <c:pt idx="48">
                  <c:v>13.94</c:v>
                </c:pt>
                <c:pt idx="49">
                  <c:v>14.07</c:v>
                </c:pt>
                <c:pt idx="50">
                  <c:v>14.3</c:v>
                </c:pt>
                <c:pt idx="51">
                  <c:v>14.54</c:v>
                </c:pt>
                <c:pt idx="52">
                  <c:v>14.73</c:v>
                </c:pt>
                <c:pt idx="53">
                  <c:v>14.88</c:v>
                </c:pt>
                <c:pt idx="54">
                  <c:v>15.01</c:v>
                </c:pt>
                <c:pt idx="55">
                  <c:v>15.12</c:v>
                </c:pt>
                <c:pt idx="56">
                  <c:v>15.2</c:v>
                </c:pt>
                <c:pt idx="57">
                  <c:v>15.27</c:v>
                </c:pt>
                <c:pt idx="58">
                  <c:v>15.32</c:v>
                </c:pt>
                <c:pt idx="59">
                  <c:v>15.4</c:v>
                </c:pt>
                <c:pt idx="60">
                  <c:v>15.43</c:v>
                </c:pt>
                <c:pt idx="61">
                  <c:v>15.44</c:v>
                </c:pt>
                <c:pt idx="62">
                  <c:v>15.43</c:v>
                </c:pt>
                <c:pt idx="63">
                  <c:v>15.41</c:v>
                </c:pt>
                <c:pt idx="64">
                  <c:v>15.37</c:v>
                </c:pt>
                <c:pt idx="65">
                  <c:v>15.25</c:v>
                </c:pt>
                <c:pt idx="66">
                  <c:v>15.12</c:v>
                </c:pt>
                <c:pt idx="67">
                  <c:v>14.96</c:v>
                </c:pt>
                <c:pt idx="68">
                  <c:v>14.79</c:v>
                </c:pt>
                <c:pt idx="69">
                  <c:v>14.62</c:v>
                </c:pt>
                <c:pt idx="70">
                  <c:v>14.45</c:v>
                </c:pt>
                <c:pt idx="71">
                  <c:v>14.27</c:v>
                </c:pt>
                <c:pt idx="72">
                  <c:v>14.09</c:v>
                </c:pt>
                <c:pt idx="73">
                  <c:v>13.92</c:v>
                </c:pt>
                <c:pt idx="74">
                  <c:v>13.74</c:v>
                </c:pt>
                <c:pt idx="75">
                  <c:v>13.57</c:v>
                </c:pt>
                <c:pt idx="76">
                  <c:v>13.24</c:v>
                </c:pt>
                <c:pt idx="77">
                  <c:v>12.84</c:v>
                </c:pt>
                <c:pt idx="78">
                  <c:v>12.47</c:v>
                </c:pt>
                <c:pt idx="79">
                  <c:v>12.12</c:v>
                </c:pt>
                <c:pt idx="80">
                  <c:v>11.78</c:v>
                </c:pt>
                <c:pt idx="81">
                  <c:v>11.47</c:v>
                </c:pt>
                <c:pt idx="82">
                  <c:v>11.18</c:v>
                </c:pt>
                <c:pt idx="83">
                  <c:v>10.9</c:v>
                </c:pt>
                <c:pt idx="84">
                  <c:v>10.64</c:v>
                </c:pt>
                <c:pt idx="85">
                  <c:v>10.16</c:v>
                </c:pt>
                <c:pt idx="86">
                  <c:v>9.7219999999999995</c:v>
                </c:pt>
                <c:pt idx="87">
                  <c:v>9.3290000000000006</c:v>
                </c:pt>
                <c:pt idx="88">
                  <c:v>8.9719999999999995</c:v>
                </c:pt>
                <c:pt idx="89">
                  <c:v>8.6460000000000008</c:v>
                </c:pt>
                <c:pt idx="90">
                  <c:v>8.3469999999999995</c:v>
                </c:pt>
                <c:pt idx="91">
                  <c:v>7.8159999999999998</c:v>
                </c:pt>
                <c:pt idx="92">
                  <c:v>7.359</c:v>
                </c:pt>
                <c:pt idx="93">
                  <c:v>6.96</c:v>
                </c:pt>
                <c:pt idx="94">
                  <c:v>6.609</c:v>
                </c:pt>
                <c:pt idx="95">
                  <c:v>6.2969999999999997</c:v>
                </c:pt>
                <c:pt idx="96">
                  <c:v>6.0170000000000003</c:v>
                </c:pt>
                <c:pt idx="97">
                  <c:v>5.7649999999999997</c:v>
                </c:pt>
                <c:pt idx="98">
                  <c:v>5.5369999999999999</c:v>
                </c:pt>
                <c:pt idx="99">
                  <c:v>5.3280000000000003</c:v>
                </c:pt>
                <c:pt idx="100">
                  <c:v>5.1369999999999996</c:v>
                </c:pt>
                <c:pt idx="101">
                  <c:v>4.9610000000000003</c:v>
                </c:pt>
                <c:pt idx="102">
                  <c:v>4.6479999999999997</c:v>
                </c:pt>
                <c:pt idx="103">
                  <c:v>4.3150000000000004</c:v>
                </c:pt>
                <c:pt idx="104">
                  <c:v>4.0330000000000004</c:v>
                </c:pt>
                <c:pt idx="105">
                  <c:v>3.79</c:v>
                </c:pt>
                <c:pt idx="106">
                  <c:v>3.5779999999999998</c:v>
                </c:pt>
                <c:pt idx="107">
                  <c:v>3.391</c:v>
                </c:pt>
                <c:pt idx="108">
                  <c:v>3.2250000000000001</c:v>
                </c:pt>
                <c:pt idx="109">
                  <c:v>3.077</c:v>
                </c:pt>
                <c:pt idx="110">
                  <c:v>2.9430000000000001</c:v>
                </c:pt>
                <c:pt idx="111">
                  <c:v>2.7109999999999999</c:v>
                </c:pt>
                <c:pt idx="112">
                  <c:v>2.5169999999999999</c:v>
                </c:pt>
                <c:pt idx="113">
                  <c:v>2.3519999999999999</c:v>
                </c:pt>
                <c:pt idx="114">
                  <c:v>2.2090000000000001</c:v>
                </c:pt>
                <c:pt idx="115">
                  <c:v>2.085</c:v>
                </c:pt>
                <c:pt idx="116">
                  <c:v>1.9750000000000001</c:v>
                </c:pt>
                <c:pt idx="117">
                  <c:v>1.79</c:v>
                </c:pt>
                <c:pt idx="118">
                  <c:v>1.64</c:v>
                </c:pt>
                <c:pt idx="119">
                  <c:v>1.5149999999999999</c:v>
                </c:pt>
                <c:pt idx="120">
                  <c:v>1.409</c:v>
                </c:pt>
                <c:pt idx="121">
                  <c:v>1.319</c:v>
                </c:pt>
                <c:pt idx="122">
                  <c:v>1.24</c:v>
                </c:pt>
                <c:pt idx="123">
                  <c:v>1.1719999999999999</c:v>
                </c:pt>
                <c:pt idx="124">
                  <c:v>1.111</c:v>
                </c:pt>
                <c:pt idx="125">
                  <c:v>1.056</c:v>
                </c:pt>
                <c:pt idx="126">
                  <c:v>1.0069999999999999</c:v>
                </c:pt>
                <c:pt idx="127">
                  <c:v>0.96330000000000005</c:v>
                </c:pt>
                <c:pt idx="128">
                  <c:v>0.88670000000000004</c:v>
                </c:pt>
                <c:pt idx="129">
                  <c:v>0.80769999999999997</c:v>
                </c:pt>
                <c:pt idx="130">
                  <c:v>0.74270000000000003</c:v>
                </c:pt>
                <c:pt idx="131">
                  <c:v>0.68820000000000003</c:v>
                </c:pt>
                <c:pt idx="132">
                  <c:v>0.64170000000000005</c:v>
                </c:pt>
                <c:pt idx="133">
                  <c:v>0.60150000000000003</c:v>
                </c:pt>
                <c:pt idx="134">
                  <c:v>0.5665</c:v>
                </c:pt>
                <c:pt idx="135">
                  <c:v>0.53559999999999997</c:v>
                </c:pt>
                <c:pt idx="136">
                  <c:v>0.5081</c:v>
                </c:pt>
                <c:pt idx="137">
                  <c:v>0.46150000000000002</c:v>
                </c:pt>
                <c:pt idx="138">
                  <c:v>0.42320000000000002</c:v>
                </c:pt>
                <c:pt idx="139">
                  <c:v>0.39119999999999999</c:v>
                </c:pt>
                <c:pt idx="140">
                  <c:v>0.36399999999999999</c:v>
                </c:pt>
                <c:pt idx="141">
                  <c:v>0.34060000000000001</c:v>
                </c:pt>
                <c:pt idx="142">
                  <c:v>0.32019999999999998</c:v>
                </c:pt>
                <c:pt idx="143">
                  <c:v>0.28639999999999999</c:v>
                </c:pt>
                <c:pt idx="144">
                  <c:v>0.25950000000000001</c:v>
                </c:pt>
                <c:pt idx="145">
                  <c:v>0.23749999999999999</c:v>
                </c:pt>
                <c:pt idx="146">
                  <c:v>0.21909999999999999</c:v>
                </c:pt>
                <c:pt idx="147">
                  <c:v>0.2036</c:v>
                </c:pt>
                <c:pt idx="148">
                  <c:v>0.19020000000000001</c:v>
                </c:pt>
                <c:pt idx="149">
                  <c:v>0.17860000000000001</c:v>
                </c:pt>
                <c:pt idx="150">
                  <c:v>0.16839999999999999</c:v>
                </c:pt>
                <c:pt idx="151">
                  <c:v>0.15939999999999999</c:v>
                </c:pt>
                <c:pt idx="152">
                  <c:v>0.15129999999999999</c:v>
                </c:pt>
                <c:pt idx="153">
                  <c:v>0.14410000000000001</c:v>
                </c:pt>
                <c:pt idx="154">
                  <c:v>0.13170000000000001</c:v>
                </c:pt>
                <c:pt idx="155">
                  <c:v>0.11899999999999999</c:v>
                </c:pt>
                <c:pt idx="156">
                  <c:v>0.1086</c:v>
                </c:pt>
                <c:pt idx="157">
                  <c:v>0.10009999999999999</c:v>
                </c:pt>
                <c:pt idx="158">
                  <c:v>9.2799999999999994E-2</c:v>
                </c:pt>
                <c:pt idx="159">
                  <c:v>8.6569999999999994E-2</c:v>
                </c:pt>
                <c:pt idx="160">
                  <c:v>8.1180000000000002E-2</c:v>
                </c:pt>
                <c:pt idx="161">
                  <c:v>7.6450000000000004E-2</c:v>
                </c:pt>
                <c:pt idx="162">
                  <c:v>7.2270000000000001E-2</c:v>
                </c:pt>
                <c:pt idx="163">
                  <c:v>6.5210000000000004E-2</c:v>
                </c:pt>
                <c:pt idx="164">
                  <c:v>5.9470000000000002E-2</c:v>
                </c:pt>
                <c:pt idx="165">
                  <c:v>5.4710000000000002E-2</c:v>
                </c:pt>
                <c:pt idx="166">
                  <c:v>5.0689999999999999E-2</c:v>
                </c:pt>
                <c:pt idx="167">
                  <c:v>4.7239999999999997E-2</c:v>
                </c:pt>
                <c:pt idx="168">
                  <c:v>4.4260000000000001E-2</c:v>
                </c:pt>
                <c:pt idx="169">
                  <c:v>3.9350000000000003E-2</c:v>
                </c:pt>
                <c:pt idx="170">
                  <c:v>3.5459999999999998E-2</c:v>
                </c:pt>
                <c:pt idx="171">
                  <c:v>3.2300000000000002E-2</c:v>
                </c:pt>
                <c:pt idx="172">
                  <c:v>2.9690000000000001E-2</c:v>
                </c:pt>
                <c:pt idx="173">
                  <c:v>2.7480000000000001E-2</c:v>
                </c:pt>
                <c:pt idx="174">
                  <c:v>2.5600000000000001E-2</c:v>
                </c:pt>
                <c:pt idx="175">
                  <c:v>2.3959999999999999E-2</c:v>
                </c:pt>
                <c:pt idx="176">
                  <c:v>2.2540000000000001E-2</c:v>
                </c:pt>
                <c:pt idx="177">
                  <c:v>2.128E-2</c:v>
                </c:pt>
                <c:pt idx="178">
                  <c:v>2.0160000000000001E-2</c:v>
                </c:pt>
                <c:pt idx="179">
                  <c:v>1.915E-2</c:v>
                </c:pt>
                <c:pt idx="180">
                  <c:v>1.7430000000000001E-2</c:v>
                </c:pt>
                <c:pt idx="181">
                  <c:v>1.5689999999999999E-2</c:v>
                </c:pt>
                <c:pt idx="182">
                  <c:v>1.4279999999999999E-2</c:v>
                </c:pt>
                <c:pt idx="183">
                  <c:v>1.311E-2</c:v>
                </c:pt>
                <c:pt idx="184">
                  <c:v>1.2120000000000001E-2</c:v>
                </c:pt>
                <c:pt idx="185">
                  <c:v>1.128E-2</c:v>
                </c:pt>
                <c:pt idx="186">
                  <c:v>1.055E-2</c:v>
                </c:pt>
                <c:pt idx="187">
                  <c:v>9.9159999999999995E-3</c:v>
                </c:pt>
                <c:pt idx="188">
                  <c:v>9.3559999999999997E-3</c:v>
                </c:pt>
                <c:pt idx="189">
                  <c:v>8.4130000000000003E-3</c:v>
                </c:pt>
                <c:pt idx="190">
                  <c:v>7.6490000000000004E-3</c:v>
                </c:pt>
                <c:pt idx="191">
                  <c:v>7.0179999999999999E-3</c:v>
                </c:pt>
                <c:pt idx="192">
                  <c:v>6.4869999999999997E-3</c:v>
                </c:pt>
                <c:pt idx="193">
                  <c:v>6.0330000000000002E-3</c:v>
                </c:pt>
                <c:pt idx="194">
                  <c:v>5.6410000000000002E-3</c:v>
                </c:pt>
                <c:pt idx="195">
                  <c:v>4.9969999999999997E-3</c:v>
                </c:pt>
                <c:pt idx="196">
                  <c:v>4.4900000000000001E-3</c:v>
                </c:pt>
                <c:pt idx="197">
                  <c:v>4.0800000000000003E-3</c:v>
                </c:pt>
                <c:pt idx="198">
                  <c:v>3.741E-3</c:v>
                </c:pt>
                <c:pt idx="199">
                  <c:v>3.4559999999999999E-3</c:v>
                </c:pt>
                <c:pt idx="200">
                  <c:v>3.2130000000000001E-3</c:v>
                </c:pt>
                <c:pt idx="201">
                  <c:v>3.003E-3</c:v>
                </c:pt>
                <c:pt idx="202">
                  <c:v>2.82E-3</c:v>
                </c:pt>
                <c:pt idx="203">
                  <c:v>2.6580000000000002E-3</c:v>
                </c:pt>
                <c:pt idx="204">
                  <c:v>2.5149999999999999E-3</c:v>
                </c:pt>
                <c:pt idx="205">
                  <c:v>2.3869999999999998E-3</c:v>
                </c:pt>
                <c:pt idx="206">
                  <c:v>2.1679999999999998E-3</c:v>
                </c:pt>
                <c:pt idx="207">
                  <c:v>1.946E-3</c:v>
                </c:pt>
                <c:pt idx="208">
                  <c:v>1.848E-3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00-44A3-A2B5-5518E1F1D44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srim238U_Al!$D$20:$D$228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srim238U_Al!$G$20:$G$228</c:f>
              <c:numCache>
                <c:formatCode>0.000E+00</c:formatCode>
                <c:ptCount val="209"/>
                <c:pt idx="0">
                  <c:v>3.3877999999999999</c:v>
                </c:pt>
                <c:pt idx="1">
                  <c:v>3.5571999999999999</c:v>
                </c:pt>
                <c:pt idx="2">
                  <c:v>3.7178</c:v>
                </c:pt>
                <c:pt idx="3">
                  <c:v>3.8706999999999998</c:v>
                </c:pt>
                <c:pt idx="4">
                  <c:v>4.0169999999999995</c:v>
                </c:pt>
                <c:pt idx="5">
                  <c:v>4.1566999999999998</c:v>
                </c:pt>
                <c:pt idx="6">
                  <c:v>4.2907999999999999</c:v>
                </c:pt>
                <c:pt idx="7">
                  <c:v>4.5438000000000001</c:v>
                </c:pt>
                <c:pt idx="8">
                  <c:v>4.7812000000000001</c:v>
                </c:pt>
                <c:pt idx="9">
                  <c:v>5.0032999999999994</c:v>
                </c:pt>
                <c:pt idx="10">
                  <c:v>5.2122000000000002</c:v>
                </c:pt>
                <c:pt idx="11">
                  <c:v>5.4100999999999999</c:v>
                </c:pt>
                <c:pt idx="12">
                  <c:v>5.5991</c:v>
                </c:pt>
                <c:pt idx="13">
                  <c:v>5.9497999999999998</c:v>
                </c:pt>
                <c:pt idx="14">
                  <c:v>6.2727000000000004</c:v>
                </c:pt>
                <c:pt idx="15">
                  <c:v>6.5714999999999995</c:v>
                </c:pt>
                <c:pt idx="16">
                  <c:v>6.8494000000000002</c:v>
                </c:pt>
                <c:pt idx="17">
                  <c:v>7.1096000000000004</c:v>
                </c:pt>
                <c:pt idx="18">
                  <c:v>7.3553999999999995</c:v>
                </c:pt>
                <c:pt idx="19">
                  <c:v>7.5869</c:v>
                </c:pt>
                <c:pt idx="20">
                  <c:v>7.8063000000000002</c:v>
                </c:pt>
                <c:pt idx="21">
                  <c:v>8.0156999999999989</c:v>
                </c:pt>
                <c:pt idx="22">
                  <c:v>8.2150999999999996</c:v>
                </c:pt>
                <c:pt idx="23">
                  <c:v>8.4060000000000006</c:v>
                </c:pt>
                <c:pt idx="24">
                  <c:v>8.7620000000000005</c:v>
                </c:pt>
                <c:pt idx="25">
                  <c:v>9.1720000000000006</c:v>
                </c:pt>
                <c:pt idx="26">
                  <c:v>9.5470000000000006</c:v>
                </c:pt>
                <c:pt idx="27">
                  <c:v>9.8919999999999995</c:v>
                </c:pt>
                <c:pt idx="28">
                  <c:v>10.212</c:v>
                </c:pt>
                <c:pt idx="29">
                  <c:v>10.51</c:v>
                </c:pt>
                <c:pt idx="30">
                  <c:v>10.788</c:v>
                </c:pt>
                <c:pt idx="31">
                  <c:v>11.050999999999998</c:v>
                </c:pt>
                <c:pt idx="32">
                  <c:v>11.298999999999999</c:v>
                </c:pt>
                <c:pt idx="33">
                  <c:v>11.753</c:v>
                </c:pt>
                <c:pt idx="34">
                  <c:v>12.169</c:v>
                </c:pt>
                <c:pt idx="35">
                  <c:v>12.552</c:v>
                </c:pt>
                <c:pt idx="36">
                  <c:v>12.890999999999998</c:v>
                </c:pt>
                <c:pt idx="37">
                  <c:v>13.215999999999999</c:v>
                </c:pt>
                <c:pt idx="38">
                  <c:v>13.509</c:v>
                </c:pt>
                <c:pt idx="39">
                  <c:v>14.047000000000001</c:v>
                </c:pt>
                <c:pt idx="40">
                  <c:v>14.526999999999999</c:v>
                </c:pt>
                <c:pt idx="41">
                  <c:v>14.949</c:v>
                </c:pt>
                <c:pt idx="42">
                  <c:v>15.336</c:v>
                </c:pt>
                <c:pt idx="43">
                  <c:v>15.687000000000001</c:v>
                </c:pt>
                <c:pt idx="44">
                  <c:v>16.003999999999998</c:v>
                </c:pt>
                <c:pt idx="45">
                  <c:v>16.297000000000001</c:v>
                </c:pt>
                <c:pt idx="46">
                  <c:v>16.576000000000001</c:v>
                </c:pt>
                <c:pt idx="47">
                  <c:v>16.821999999999999</c:v>
                </c:pt>
                <c:pt idx="48">
                  <c:v>17.055</c:v>
                </c:pt>
                <c:pt idx="49">
                  <c:v>17.274999999999999</c:v>
                </c:pt>
                <c:pt idx="50">
                  <c:v>17.679000000000002</c:v>
                </c:pt>
                <c:pt idx="51">
                  <c:v>18.123999999999999</c:v>
                </c:pt>
                <c:pt idx="52">
                  <c:v>18.507999999999999</c:v>
                </c:pt>
                <c:pt idx="53">
                  <c:v>18.842000000000002</c:v>
                </c:pt>
                <c:pt idx="54">
                  <c:v>19.148</c:v>
                </c:pt>
                <c:pt idx="55">
                  <c:v>19.427</c:v>
                </c:pt>
                <c:pt idx="56">
                  <c:v>19.669999999999998</c:v>
                </c:pt>
                <c:pt idx="57">
                  <c:v>19.896999999999998</c:v>
                </c:pt>
                <c:pt idx="58">
                  <c:v>20.097999999999999</c:v>
                </c:pt>
                <c:pt idx="59">
                  <c:v>20.468</c:v>
                </c:pt>
                <c:pt idx="60">
                  <c:v>20.768000000000001</c:v>
                </c:pt>
                <c:pt idx="61">
                  <c:v>21.088000000000001</c:v>
                </c:pt>
                <c:pt idx="62">
                  <c:v>21.416</c:v>
                </c:pt>
                <c:pt idx="63">
                  <c:v>21.734000000000002</c:v>
                </c:pt>
                <c:pt idx="64">
                  <c:v>22.013999999999999</c:v>
                </c:pt>
                <c:pt idx="65">
                  <c:v>22.448999999999998</c:v>
                </c:pt>
                <c:pt idx="66">
                  <c:v>22.753</c:v>
                </c:pt>
                <c:pt idx="67">
                  <c:v>22.917999999999999</c:v>
                </c:pt>
                <c:pt idx="68">
                  <c:v>22.985999999999997</c:v>
                </c:pt>
                <c:pt idx="69">
                  <c:v>22.988999999999997</c:v>
                </c:pt>
                <c:pt idx="70">
                  <c:v>22.943999999999999</c:v>
                </c:pt>
                <c:pt idx="71">
                  <c:v>22.857999999999997</c:v>
                </c:pt>
                <c:pt idx="72">
                  <c:v>22.749000000000002</c:v>
                </c:pt>
                <c:pt idx="73">
                  <c:v>22.637</c:v>
                </c:pt>
                <c:pt idx="74">
                  <c:v>22.506999999999998</c:v>
                </c:pt>
                <c:pt idx="75">
                  <c:v>22.384</c:v>
                </c:pt>
                <c:pt idx="76">
                  <c:v>22.149000000000001</c:v>
                </c:pt>
                <c:pt idx="77">
                  <c:v>21.884</c:v>
                </c:pt>
                <c:pt idx="78">
                  <c:v>21.678000000000001</c:v>
                </c:pt>
                <c:pt idx="79">
                  <c:v>21.521000000000001</c:v>
                </c:pt>
                <c:pt idx="80">
                  <c:v>21.4</c:v>
                </c:pt>
                <c:pt idx="81">
                  <c:v>21.33</c:v>
                </c:pt>
                <c:pt idx="82">
                  <c:v>21.299999999999997</c:v>
                </c:pt>
                <c:pt idx="83">
                  <c:v>21.29</c:v>
                </c:pt>
                <c:pt idx="84">
                  <c:v>21.310000000000002</c:v>
                </c:pt>
                <c:pt idx="85">
                  <c:v>21.39</c:v>
                </c:pt>
                <c:pt idx="86">
                  <c:v>21.521999999999998</c:v>
                </c:pt>
                <c:pt idx="87">
                  <c:v>21.679000000000002</c:v>
                </c:pt>
                <c:pt idx="88">
                  <c:v>21.852</c:v>
                </c:pt>
                <c:pt idx="89">
                  <c:v>22.015999999999998</c:v>
                </c:pt>
                <c:pt idx="90">
                  <c:v>22.177</c:v>
                </c:pt>
                <c:pt idx="91">
                  <c:v>22.466000000000001</c:v>
                </c:pt>
                <c:pt idx="92">
                  <c:v>22.689</c:v>
                </c:pt>
                <c:pt idx="93">
                  <c:v>22.86</c:v>
                </c:pt>
                <c:pt idx="94">
                  <c:v>22.969000000000001</c:v>
                </c:pt>
                <c:pt idx="95">
                  <c:v>23.036999999999999</c:v>
                </c:pt>
                <c:pt idx="96">
                  <c:v>23.067</c:v>
                </c:pt>
                <c:pt idx="97">
                  <c:v>23.074999999999999</c:v>
                </c:pt>
                <c:pt idx="98">
                  <c:v>23.067</c:v>
                </c:pt>
                <c:pt idx="99">
                  <c:v>23.058</c:v>
                </c:pt>
                <c:pt idx="100">
                  <c:v>23.047000000000001</c:v>
                </c:pt>
                <c:pt idx="101">
                  <c:v>23.040999999999997</c:v>
                </c:pt>
                <c:pt idx="102">
                  <c:v>23.058</c:v>
                </c:pt>
                <c:pt idx="103">
                  <c:v>23.185000000000002</c:v>
                </c:pt>
                <c:pt idx="104">
                  <c:v>23.433</c:v>
                </c:pt>
                <c:pt idx="105">
                  <c:v>23.8</c:v>
                </c:pt>
                <c:pt idx="106">
                  <c:v>24.297999999999998</c:v>
                </c:pt>
                <c:pt idx="107">
                  <c:v>24.890999999999998</c:v>
                </c:pt>
                <c:pt idx="108">
                  <c:v>25.595000000000002</c:v>
                </c:pt>
                <c:pt idx="109">
                  <c:v>26.366999999999997</c:v>
                </c:pt>
                <c:pt idx="110">
                  <c:v>27.213000000000001</c:v>
                </c:pt>
                <c:pt idx="111">
                  <c:v>29.040999999999997</c:v>
                </c:pt>
                <c:pt idx="112">
                  <c:v>31.006999999999998</c:v>
                </c:pt>
                <c:pt idx="113">
                  <c:v>33.042000000000002</c:v>
                </c:pt>
                <c:pt idx="114">
                  <c:v>35.099000000000004</c:v>
                </c:pt>
                <c:pt idx="115">
                  <c:v>37.145000000000003</c:v>
                </c:pt>
                <c:pt idx="116">
                  <c:v>39.155000000000001</c:v>
                </c:pt>
                <c:pt idx="117">
                  <c:v>43.019999999999996</c:v>
                </c:pt>
                <c:pt idx="118">
                  <c:v>46.660000000000004</c:v>
                </c:pt>
                <c:pt idx="119">
                  <c:v>50.045000000000002</c:v>
                </c:pt>
                <c:pt idx="120">
                  <c:v>53.189</c:v>
                </c:pt>
                <c:pt idx="121">
                  <c:v>56.109000000000002</c:v>
                </c:pt>
                <c:pt idx="122">
                  <c:v>58.830000000000005</c:v>
                </c:pt>
                <c:pt idx="123">
                  <c:v>61.361999999999995</c:v>
                </c:pt>
                <c:pt idx="124">
                  <c:v>63.741</c:v>
                </c:pt>
                <c:pt idx="125">
                  <c:v>65.965999999999994</c:v>
                </c:pt>
                <c:pt idx="126">
                  <c:v>68.057000000000002</c:v>
                </c:pt>
                <c:pt idx="127">
                  <c:v>70.043300000000002</c:v>
                </c:pt>
                <c:pt idx="128">
                  <c:v>73.686700000000002</c:v>
                </c:pt>
                <c:pt idx="129">
                  <c:v>77.7577</c:v>
                </c:pt>
                <c:pt idx="130">
                  <c:v>81.392700000000005</c:v>
                </c:pt>
                <c:pt idx="131">
                  <c:v>84.668199999999999</c:v>
                </c:pt>
                <c:pt idx="132">
                  <c:v>87.631699999999995</c:v>
                </c:pt>
                <c:pt idx="133">
                  <c:v>90.331500000000005</c:v>
                </c:pt>
                <c:pt idx="134">
                  <c:v>92.816500000000005</c:v>
                </c:pt>
                <c:pt idx="135">
                  <c:v>95.095600000000005</c:v>
                </c:pt>
                <c:pt idx="136">
                  <c:v>97.208100000000002</c:v>
                </c:pt>
                <c:pt idx="137">
                  <c:v>100.9615</c:v>
                </c:pt>
                <c:pt idx="138">
                  <c:v>104.3232</c:v>
                </c:pt>
                <c:pt idx="139">
                  <c:v>106.3912</c:v>
                </c:pt>
                <c:pt idx="140">
                  <c:v>108.06400000000001</c:v>
                </c:pt>
                <c:pt idx="141">
                  <c:v>109.7406</c:v>
                </c:pt>
                <c:pt idx="142">
                  <c:v>111.22020000000001</c:v>
                </c:pt>
                <c:pt idx="143">
                  <c:v>113.4864</c:v>
                </c:pt>
                <c:pt idx="144">
                  <c:v>115.0595</c:v>
                </c:pt>
                <c:pt idx="145">
                  <c:v>116.1375</c:v>
                </c:pt>
                <c:pt idx="146">
                  <c:v>116.7191</c:v>
                </c:pt>
                <c:pt idx="147">
                  <c:v>117.00359999999999</c:v>
                </c:pt>
                <c:pt idx="148">
                  <c:v>116.9902</c:v>
                </c:pt>
                <c:pt idx="149">
                  <c:v>116.7786</c:v>
                </c:pt>
                <c:pt idx="150">
                  <c:v>116.4684</c:v>
                </c:pt>
                <c:pt idx="151">
                  <c:v>115.9594</c:v>
                </c:pt>
                <c:pt idx="152">
                  <c:v>115.35130000000001</c:v>
                </c:pt>
                <c:pt idx="153">
                  <c:v>114.64409999999999</c:v>
                </c:pt>
                <c:pt idx="154">
                  <c:v>113.1317</c:v>
                </c:pt>
                <c:pt idx="155">
                  <c:v>111.01900000000001</c:v>
                </c:pt>
                <c:pt idx="156">
                  <c:v>108.8086</c:v>
                </c:pt>
                <c:pt idx="157">
                  <c:v>106.5001</c:v>
                </c:pt>
                <c:pt idx="158">
                  <c:v>104.2928</c:v>
                </c:pt>
                <c:pt idx="159">
                  <c:v>102.08656999999999</c:v>
                </c:pt>
                <c:pt idx="160">
                  <c:v>100.00118000000001</c:v>
                </c:pt>
                <c:pt idx="161">
                  <c:v>97.95644999999999</c:v>
                </c:pt>
                <c:pt idx="162">
                  <c:v>95.992270000000005</c:v>
                </c:pt>
                <c:pt idx="163">
                  <c:v>92.315209999999993</c:v>
                </c:pt>
                <c:pt idx="164">
                  <c:v>88.95947000000001</c:v>
                </c:pt>
                <c:pt idx="165">
                  <c:v>85.914709999999999</c:v>
                </c:pt>
                <c:pt idx="166">
                  <c:v>83.160690000000002</c:v>
                </c:pt>
                <c:pt idx="167">
                  <c:v>80.697240000000008</c:v>
                </c:pt>
                <c:pt idx="168">
                  <c:v>78.494259999999997</c:v>
                </c:pt>
                <c:pt idx="169">
                  <c:v>73.869349999999997</c:v>
                </c:pt>
                <c:pt idx="170">
                  <c:v>69.715460000000007</c:v>
                </c:pt>
                <c:pt idx="171">
                  <c:v>66.082300000000004</c:v>
                </c:pt>
                <c:pt idx="172">
                  <c:v>62.869690000000006</c:v>
                </c:pt>
                <c:pt idx="173">
                  <c:v>59.997479999999996</c:v>
                </c:pt>
                <c:pt idx="174">
                  <c:v>57.435599999999994</c:v>
                </c:pt>
                <c:pt idx="175">
                  <c:v>55.123960000000004</c:v>
                </c:pt>
                <c:pt idx="176">
                  <c:v>53.022539999999999</c:v>
                </c:pt>
                <c:pt idx="177">
                  <c:v>51.121279999999999</c:v>
                </c:pt>
                <c:pt idx="178">
                  <c:v>49.370159999999998</c:v>
                </c:pt>
                <c:pt idx="179">
                  <c:v>47.769150000000003</c:v>
                </c:pt>
                <c:pt idx="180">
                  <c:v>44.937429999999999</c:v>
                </c:pt>
                <c:pt idx="181">
                  <c:v>41.935690000000001</c:v>
                </c:pt>
                <c:pt idx="182">
                  <c:v>39.414279999999998</c:v>
                </c:pt>
                <c:pt idx="183">
                  <c:v>37.263109999999998</c:v>
                </c:pt>
                <c:pt idx="184">
                  <c:v>35.402120000000004</c:v>
                </c:pt>
                <c:pt idx="185">
                  <c:v>33.781280000000002</c:v>
                </c:pt>
                <c:pt idx="186">
                  <c:v>32.360550000000003</c:v>
                </c:pt>
                <c:pt idx="187">
                  <c:v>31.099916</c:v>
                </c:pt>
                <c:pt idx="188">
                  <c:v>29.969356000000001</c:v>
                </c:pt>
                <c:pt idx="189">
                  <c:v>28.038413000000002</c:v>
                </c:pt>
                <c:pt idx="190">
                  <c:v>26.447649000000002</c:v>
                </c:pt>
                <c:pt idx="191">
                  <c:v>25.127018</c:v>
                </c:pt>
                <c:pt idx="192">
                  <c:v>23.996486999999998</c:v>
                </c:pt>
                <c:pt idx="193">
                  <c:v>23.026032999999998</c:v>
                </c:pt>
                <c:pt idx="194">
                  <c:v>22.195641000000002</c:v>
                </c:pt>
                <c:pt idx="195">
                  <c:v>20.814996999999998</c:v>
                </c:pt>
                <c:pt idx="196">
                  <c:v>19.724489999999999</c:v>
                </c:pt>
                <c:pt idx="197">
                  <c:v>18.844079999999998</c:v>
                </c:pt>
                <c:pt idx="198">
                  <c:v>18.123741000000003</c:v>
                </c:pt>
                <c:pt idx="199">
                  <c:v>17.533456000000001</c:v>
                </c:pt>
                <c:pt idx="200">
                  <c:v>17.033213</c:v>
                </c:pt>
                <c:pt idx="201">
                  <c:v>16.603003000000001</c:v>
                </c:pt>
                <c:pt idx="202">
                  <c:v>16.242819999999998</c:v>
                </c:pt>
                <c:pt idx="203">
                  <c:v>15.922658</c:v>
                </c:pt>
                <c:pt idx="204">
                  <c:v>15.652515000000001</c:v>
                </c:pt>
                <c:pt idx="205">
                  <c:v>15.412387000000001</c:v>
                </c:pt>
                <c:pt idx="206">
                  <c:v>15.012167999999999</c:v>
                </c:pt>
                <c:pt idx="207">
                  <c:v>14.631946000000001</c:v>
                </c:pt>
                <c:pt idx="208">
                  <c:v>14.491848000000001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00-44A3-A2B5-5518E1F1D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10360"/>
        <c:axId val="602904088"/>
      </c:scatterChart>
      <c:valAx>
        <c:axId val="60291036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04088"/>
        <c:crosses val="autoZero"/>
        <c:crossBetween val="midCat"/>
        <c:majorUnit val="10"/>
      </c:valAx>
      <c:valAx>
        <c:axId val="60290408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103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36152570155997"/>
          <c:y val="0.40607887424148842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srim238U_Al!$P$5</c:f>
          <c:strCache>
            <c:ptCount val="1"/>
            <c:pt idx="0">
              <c:v>srim238U_Al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srim238U_Al!$D$20:$D$228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srim238U_Al!$J$20:$J$228</c:f>
              <c:numCache>
                <c:formatCode>0.000</c:formatCode>
                <c:ptCount val="209"/>
                <c:pt idx="0">
                  <c:v>5.8000000000000005E-3</c:v>
                </c:pt>
                <c:pt idx="1">
                  <c:v>6.0000000000000001E-3</c:v>
                </c:pt>
                <c:pt idx="2">
                  <c:v>6.1999999999999998E-3</c:v>
                </c:pt>
                <c:pt idx="3">
                  <c:v>6.4000000000000003E-3</c:v>
                </c:pt>
                <c:pt idx="4">
                  <c:v>6.7000000000000002E-3</c:v>
                </c:pt>
                <c:pt idx="5">
                  <c:v>6.9000000000000008E-3</c:v>
                </c:pt>
                <c:pt idx="6">
                  <c:v>7.0999999999999995E-3</c:v>
                </c:pt>
                <c:pt idx="7">
                  <c:v>7.3999999999999995E-3</c:v>
                </c:pt>
                <c:pt idx="8">
                  <c:v>7.7999999999999996E-3</c:v>
                </c:pt>
                <c:pt idx="9">
                  <c:v>8.0999999999999996E-3</c:v>
                </c:pt>
                <c:pt idx="10">
                  <c:v>8.4000000000000012E-3</c:v>
                </c:pt>
                <c:pt idx="11">
                  <c:v>8.7999999999999988E-3</c:v>
                </c:pt>
                <c:pt idx="12">
                  <c:v>9.1000000000000004E-3</c:v>
                </c:pt>
                <c:pt idx="13">
                  <c:v>9.6000000000000009E-3</c:v>
                </c:pt>
                <c:pt idx="14">
                  <c:v>1.0199999999999999E-2</c:v>
                </c:pt>
                <c:pt idx="15">
                  <c:v>1.0699999999999999E-2</c:v>
                </c:pt>
                <c:pt idx="16">
                  <c:v>1.12E-2</c:v>
                </c:pt>
                <c:pt idx="17">
                  <c:v>1.17E-2</c:v>
                </c:pt>
                <c:pt idx="18">
                  <c:v>1.2199999999999999E-2</c:v>
                </c:pt>
                <c:pt idx="19">
                  <c:v>1.26E-2</c:v>
                </c:pt>
                <c:pt idx="20">
                  <c:v>1.3000000000000001E-2</c:v>
                </c:pt>
                <c:pt idx="21">
                  <c:v>1.3500000000000002E-2</c:v>
                </c:pt>
                <c:pt idx="22">
                  <c:v>1.3900000000000001E-2</c:v>
                </c:pt>
                <c:pt idx="23">
                  <c:v>1.4299999999999998E-2</c:v>
                </c:pt>
                <c:pt idx="24">
                  <c:v>1.5099999999999999E-2</c:v>
                </c:pt>
                <c:pt idx="25">
                  <c:v>1.6E-2</c:v>
                </c:pt>
                <c:pt idx="26">
                  <c:v>1.6900000000000002E-2</c:v>
                </c:pt>
                <c:pt idx="27">
                  <c:v>1.78E-2</c:v>
                </c:pt>
                <c:pt idx="28">
                  <c:v>1.8599999999999998E-2</c:v>
                </c:pt>
                <c:pt idx="29">
                  <c:v>1.9400000000000001E-2</c:v>
                </c:pt>
                <c:pt idx="30">
                  <c:v>2.0200000000000003E-2</c:v>
                </c:pt>
                <c:pt idx="31">
                  <c:v>2.0999999999999998E-2</c:v>
                </c:pt>
                <c:pt idx="32">
                  <c:v>2.18E-2</c:v>
                </c:pt>
                <c:pt idx="33">
                  <c:v>2.3200000000000002E-2</c:v>
                </c:pt>
                <c:pt idx="34">
                  <c:v>2.47E-2</c:v>
                </c:pt>
                <c:pt idx="35">
                  <c:v>2.6100000000000002E-2</c:v>
                </c:pt>
                <c:pt idx="36">
                  <c:v>2.7400000000000001E-2</c:v>
                </c:pt>
                <c:pt idx="37">
                  <c:v>2.8699999999999996E-2</c:v>
                </c:pt>
                <c:pt idx="38">
                  <c:v>0.03</c:v>
                </c:pt>
                <c:pt idx="39">
                  <c:v>3.2500000000000001E-2</c:v>
                </c:pt>
                <c:pt idx="40">
                  <c:v>3.49E-2</c:v>
                </c:pt>
                <c:pt idx="41">
                  <c:v>3.7199999999999997E-2</c:v>
                </c:pt>
                <c:pt idx="42">
                  <c:v>3.95E-2</c:v>
                </c:pt>
                <c:pt idx="43">
                  <c:v>4.1700000000000001E-2</c:v>
                </c:pt>
                <c:pt idx="44">
                  <c:v>4.3900000000000002E-2</c:v>
                </c:pt>
                <c:pt idx="45">
                  <c:v>4.5999999999999999E-2</c:v>
                </c:pt>
                <c:pt idx="46">
                  <c:v>4.8099999999999997E-2</c:v>
                </c:pt>
                <c:pt idx="47">
                  <c:v>5.0200000000000002E-2</c:v>
                </c:pt>
                <c:pt idx="48">
                  <c:v>5.2200000000000003E-2</c:v>
                </c:pt>
                <c:pt idx="49">
                  <c:v>5.4200000000000005E-2</c:v>
                </c:pt>
                <c:pt idx="50">
                  <c:v>5.8199999999999995E-2</c:v>
                </c:pt>
                <c:pt idx="51">
                  <c:v>6.3100000000000003E-2</c:v>
                </c:pt>
                <c:pt idx="52">
                  <c:v>6.7799999999999999E-2</c:v>
                </c:pt>
                <c:pt idx="53">
                  <c:v>7.2499999999999995E-2</c:v>
                </c:pt>
                <c:pt idx="54">
                  <c:v>7.7100000000000002E-2</c:v>
                </c:pt>
                <c:pt idx="55">
                  <c:v>8.1599999999999992E-2</c:v>
                </c:pt>
                <c:pt idx="56">
                  <c:v>8.5999999999999993E-2</c:v>
                </c:pt>
                <c:pt idx="57">
                  <c:v>9.0499999999999997E-2</c:v>
                </c:pt>
                <c:pt idx="58">
                  <c:v>9.4799999999999995E-2</c:v>
                </c:pt>
                <c:pt idx="59">
                  <c:v>0.10349999999999999</c:v>
                </c:pt>
                <c:pt idx="60">
                  <c:v>0.11200000000000002</c:v>
                </c:pt>
                <c:pt idx="61">
                  <c:v>0.12039999999999999</c:v>
                </c:pt>
                <c:pt idx="62">
                  <c:v>0.12859999999999999</c:v>
                </c:pt>
                <c:pt idx="63">
                  <c:v>0.1368</c:v>
                </c:pt>
                <c:pt idx="64">
                  <c:v>0.1449</c:v>
                </c:pt>
                <c:pt idx="65">
                  <c:v>0.16070000000000001</c:v>
                </c:pt>
                <c:pt idx="66">
                  <c:v>0.1764</c:v>
                </c:pt>
                <c:pt idx="67">
                  <c:v>0.19190000000000002</c:v>
                </c:pt>
                <c:pt idx="68">
                  <c:v>0.20729999999999998</c:v>
                </c:pt>
                <c:pt idx="69">
                  <c:v>0.22280000000000003</c:v>
                </c:pt>
                <c:pt idx="70">
                  <c:v>0.23830000000000001</c:v>
                </c:pt>
                <c:pt idx="71">
                  <c:v>0.25379999999999997</c:v>
                </c:pt>
                <c:pt idx="72">
                  <c:v>0.26939999999999997</c:v>
                </c:pt>
                <c:pt idx="73">
                  <c:v>0.28510000000000002</c:v>
                </c:pt>
                <c:pt idx="74">
                  <c:v>0.3009</c:v>
                </c:pt>
                <c:pt idx="75">
                  <c:v>0.31680000000000003</c:v>
                </c:pt>
                <c:pt idx="76">
                  <c:v>0.34900000000000003</c:v>
                </c:pt>
                <c:pt idx="77">
                  <c:v>0.3896</c:v>
                </c:pt>
                <c:pt idx="78">
                  <c:v>0.43070000000000003</c:v>
                </c:pt>
                <c:pt idx="79">
                  <c:v>0.4723</c:v>
                </c:pt>
                <c:pt idx="80">
                  <c:v>0.5141</c:v>
                </c:pt>
                <c:pt idx="81">
                  <c:v>0.55610000000000004</c:v>
                </c:pt>
                <c:pt idx="82">
                  <c:v>0.59829999999999994</c:v>
                </c:pt>
                <c:pt idx="83">
                  <c:v>0.64059999999999995</c:v>
                </c:pt>
                <c:pt idx="84">
                  <c:v>0.68289999999999995</c:v>
                </c:pt>
                <c:pt idx="85">
                  <c:v>0.76729999999999998</c:v>
                </c:pt>
                <c:pt idx="86">
                  <c:v>0.85150000000000003</c:v>
                </c:pt>
                <c:pt idx="87">
                  <c:v>0.93510000000000004</c:v>
                </c:pt>
                <c:pt idx="88" formatCode="0.00">
                  <c:v>1.02</c:v>
                </c:pt>
                <c:pt idx="89" formatCode="0.00">
                  <c:v>1.1000000000000001</c:v>
                </c:pt>
                <c:pt idx="90" formatCode="0.00">
                  <c:v>1.18</c:v>
                </c:pt>
                <c:pt idx="91" formatCode="0.00">
                  <c:v>1.35</c:v>
                </c:pt>
                <c:pt idx="92" formatCode="0.00">
                  <c:v>1.51</c:v>
                </c:pt>
                <c:pt idx="93" formatCode="0.00">
                  <c:v>1.67</c:v>
                </c:pt>
                <c:pt idx="94" formatCode="0.00">
                  <c:v>1.82</c:v>
                </c:pt>
                <c:pt idx="95" formatCode="0.00">
                  <c:v>1.98</c:v>
                </c:pt>
                <c:pt idx="96" formatCode="0.00">
                  <c:v>2.14</c:v>
                </c:pt>
                <c:pt idx="97" formatCode="0.00">
                  <c:v>2.2999999999999998</c:v>
                </c:pt>
                <c:pt idx="98" formatCode="0.00">
                  <c:v>2.46</c:v>
                </c:pt>
                <c:pt idx="99" formatCode="0.00">
                  <c:v>2.62</c:v>
                </c:pt>
                <c:pt idx="100" formatCode="0.00">
                  <c:v>2.77</c:v>
                </c:pt>
                <c:pt idx="101" formatCode="0.00">
                  <c:v>2.93</c:v>
                </c:pt>
                <c:pt idx="102" formatCode="0.00">
                  <c:v>3.25</c:v>
                </c:pt>
                <c:pt idx="103" formatCode="0.00">
                  <c:v>3.65</c:v>
                </c:pt>
                <c:pt idx="104" formatCode="0.00">
                  <c:v>4.04</c:v>
                </c:pt>
                <c:pt idx="105" formatCode="0.00">
                  <c:v>4.43</c:v>
                </c:pt>
                <c:pt idx="106" formatCode="0.00">
                  <c:v>4.8099999999999996</c:v>
                </c:pt>
                <c:pt idx="107" formatCode="0.00">
                  <c:v>5.18</c:v>
                </c:pt>
                <c:pt idx="108" formatCode="0.00">
                  <c:v>5.55</c:v>
                </c:pt>
                <c:pt idx="109" formatCode="0.00">
                  <c:v>5.9</c:v>
                </c:pt>
                <c:pt idx="110" formatCode="0.00">
                  <c:v>6.24</c:v>
                </c:pt>
                <c:pt idx="111" formatCode="0.00">
                  <c:v>6.9</c:v>
                </c:pt>
                <c:pt idx="112" formatCode="0.00">
                  <c:v>7.51</c:v>
                </c:pt>
                <c:pt idx="113" formatCode="0.00">
                  <c:v>8.08</c:v>
                </c:pt>
                <c:pt idx="114" formatCode="0.00">
                  <c:v>8.6199999999999992</c:v>
                </c:pt>
                <c:pt idx="115" formatCode="0.00">
                  <c:v>9.1300000000000008</c:v>
                </c:pt>
                <c:pt idx="116" formatCode="0.00">
                  <c:v>9.6199999999999992</c:v>
                </c:pt>
                <c:pt idx="117" formatCode="0.00">
                  <c:v>10.51</c:v>
                </c:pt>
                <c:pt idx="118" formatCode="0.00">
                  <c:v>11.33</c:v>
                </c:pt>
                <c:pt idx="119" formatCode="0.00">
                  <c:v>12.1</c:v>
                </c:pt>
                <c:pt idx="120" formatCode="0.00">
                  <c:v>12.81</c:v>
                </c:pt>
                <c:pt idx="121" formatCode="0.00">
                  <c:v>13.49</c:v>
                </c:pt>
                <c:pt idx="122" formatCode="0.00">
                  <c:v>14.13</c:v>
                </c:pt>
                <c:pt idx="123" formatCode="0.00">
                  <c:v>14.75</c:v>
                </c:pt>
                <c:pt idx="124" formatCode="0.00">
                  <c:v>15.34</c:v>
                </c:pt>
                <c:pt idx="125" formatCode="0.00">
                  <c:v>15.91</c:v>
                </c:pt>
                <c:pt idx="126" formatCode="0.00">
                  <c:v>16.46</c:v>
                </c:pt>
                <c:pt idx="127" formatCode="0.00">
                  <c:v>16.989999999999998</c:v>
                </c:pt>
                <c:pt idx="128" formatCode="0.00">
                  <c:v>18.02</c:v>
                </c:pt>
                <c:pt idx="129" formatCode="0.00">
                  <c:v>19.239999999999998</c:v>
                </c:pt>
                <c:pt idx="130" formatCode="0.00">
                  <c:v>20.399999999999999</c:v>
                </c:pt>
                <c:pt idx="131" formatCode="0.00">
                  <c:v>21.51</c:v>
                </c:pt>
                <c:pt idx="132" formatCode="0.00">
                  <c:v>22.59</c:v>
                </c:pt>
                <c:pt idx="133" formatCode="0.00">
                  <c:v>23.63</c:v>
                </c:pt>
                <c:pt idx="134" formatCode="0.00">
                  <c:v>24.64</c:v>
                </c:pt>
                <c:pt idx="135" formatCode="0.00">
                  <c:v>25.62</c:v>
                </c:pt>
                <c:pt idx="136" formatCode="0.00">
                  <c:v>26.58</c:v>
                </c:pt>
                <c:pt idx="137" formatCode="0.00">
                  <c:v>28.45</c:v>
                </c:pt>
                <c:pt idx="138" formatCode="0.00">
                  <c:v>30.25</c:v>
                </c:pt>
                <c:pt idx="139" formatCode="0.00">
                  <c:v>32</c:v>
                </c:pt>
                <c:pt idx="140" formatCode="0.00">
                  <c:v>33.729999999999997</c:v>
                </c:pt>
                <c:pt idx="141" formatCode="0.00">
                  <c:v>35.43</c:v>
                </c:pt>
                <c:pt idx="142" formatCode="0.00">
                  <c:v>37.1</c:v>
                </c:pt>
                <c:pt idx="143" formatCode="0.00">
                  <c:v>40.4</c:v>
                </c:pt>
                <c:pt idx="144" formatCode="0.00">
                  <c:v>43.63</c:v>
                </c:pt>
                <c:pt idx="145" formatCode="0.00">
                  <c:v>46.84</c:v>
                </c:pt>
                <c:pt idx="146" formatCode="0.00">
                  <c:v>50.01</c:v>
                </c:pt>
                <c:pt idx="147" formatCode="0.00">
                  <c:v>53.18</c:v>
                </c:pt>
                <c:pt idx="148" formatCode="0.00">
                  <c:v>56.34</c:v>
                </c:pt>
                <c:pt idx="149" formatCode="0.00">
                  <c:v>59.51</c:v>
                </c:pt>
                <c:pt idx="150" formatCode="0.00">
                  <c:v>62.68</c:v>
                </c:pt>
                <c:pt idx="151" formatCode="0.00">
                  <c:v>65.87</c:v>
                </c:pt>
                <c:pt idx="152" formatCode="0.00">
                  <c:v>69.06</c:v>
                </c:pt>
                <c:pt idx="153" formatCode="0.00">
                  <c:v>72.28</c:v>
                </c:pt>
                <c:pt idx="154" formatCode="0.00">
                  <c:v>78.78</c:v>
                </c:pt>
                <c:pt idx="155" formatCode="0.00">
                  <c:v>87.03</c:v>
                </c:pt>
                <c:pt idx="156" formatCode="0.00">
                  <c:v>95.45</c:v>
                </c:pt>
                <c:pt idx="157" formatCode="0.00">
                  <c:v>104.05</c:v>
                </c:pt>
                <c:pt idx="158" formatCode="0.00">
                  <c:v>112.83</c:v>
                </c:pt>
                <c:pt idx="159" formatCode="0.00">
                  <c:v>121.79</c:v>
                </c:pt>
                <c:pt idx="160" formatCode="0.00">
                  <c:v>130.94999999999999</c:v>
                </c:pt>
                <c:pt idx="161" formatCode="0.00">
                  <c:v>140.30000000000001</c:v>
                </c:pt>
                <c:pt idx="162" formatCode="0.00">
                  <c:v>149.84</c:v>
                </c:pt>
                <c:pt idx="163" formatCode="0.00">
                  <c:v>169.5</c:v>
                </c:pt>
                <c:pt idx="164" formatCode="0.00">
                  <c:v>189.93</c:v>
                </c:pt>
                <c:pt idx="165" formatCode="0.00">
                  <c:v>211.1</c:v>
                </c:pt>
                <c:pt idx="166" formatCode="0.00">
                  <c:v>233</c:v>
                </c:pt>
                <c:pt idx="167" formatCode="0.00">
                  <c:v>255.59</c:v>
                </c:pt>
                <c:pt idx="168" formatCode="0.00">
                  <c:v>278.85000000000002</c:v>
                </c:pt>
                <c:pt idx="169" formatCode="0.00">
                  <c:v>327.47000000000003</c:v>
                </c:pt>
                <c:pt idx="170" formatCode="0.00">
                  <c:v>379.06</c:v>
                </c:pt>
                <c:pt idx="171" formatCode="0.00">
                  <c:v>433.61</c:v>
                </c:pt>
                <c:pt idx="172" formatCode="0.00">
                  <c:v>491.05</c:v>
                </c:pt>
                <c:pt idx="173" formatCode="0.00">
                  <c:v>551.33000000000004</c:v>
                </c:pt>
                <c:pt idx="174" formatCode="0.00">
                  <c:v>614.39</c:v>
                </c:pt>
                <c:pt idx="175" formatCode="0.00">
                  <c:v>680.19</c:v>
                </c:pt>
                <c:pt idx="176" formatCode="0.00">
                  <c:v>748.66</c:v>
                </c:pt>
                <c:pt idx="177" formatCode="0.00">
                  <c:v>819.77</c:v>
                </c:pt>
                <c:pt idx="178" formatCode="0.0">
                  <c:v>893.45</c:v>
                </c:pt>
                <c:pt idx="179" formatCode="0.0">
                  <c:v>969.67</c:v>
                </c:pt>
                <c:pt idx="180" formatCode="0.0">
                  <c:v>1130</c:v>
                </c:pt>
                <c:pt idx="181" formatCode="0.0">
                  <c:v>1340</c:v>
                </c:pt>
                <c:pt idx="182" formatCode="0.0">
                  <c:v>1570</c:v>
                </c:pt>
                <c:pt idx="183" formatCode="0.0">
                  <c:v>1810</c:v>
                </c:pt>
                <c:pt idx="184" formatCode="0.0">
                  <c:v>2070</c:v>
                </c:pt>
                <c:pt idx="185" formatCode="0.0">
                  <c:v>2330</c:v>
                </c:pt>
                <c:pt idx="186" formatCode="0.0">
                  <c:v>2610</c:v>
                </c:pt>
                <c:pt idx="187" formatCode="0.0">
                  <c:v>2910</c:v>
                </c:pt>
                <c:pt idx="188" formatCode="0.0">
                  <c:v>3210</c:v>
                </c:pt>
                <c:pt idx="189" formatCode="0.0">
                  <c:v>3850</c:v>
                </c:pt>
                <c:pt idx="190" formatCode="0.0">
                  <c:v>4530</c:v>
                </c:pt>
                <c:pt idx="191" formatCode="0.0">
                  <c:v>5250</c:v>
                </c:pt>
                <c:pt idx="192" formatCode="0.0">
                  <c:v>6000</c:v>
                </c:pt>
                <c:pt idx="193" formatCode="0.0">
                  <c:v>6790</c:v>
                </c:pt>
                <c:pt idx="194" formatCode="0.0">
                  <c:v>7610</c:v>
                </c:pt>
                <c:pt idx="195" formatCode="0.0">
                  <c:v>9330</c:v>
                </c:pt>
                <c:pt idx="196" formatCode="0.0">
                  <c:v>11160</c:v>
                </c:pt>
                <c:pt idx="197" formatCode="0.0">
                  <c:v>13080</c:v>
                </c:pt>
                <c:pt idx="198" formatCode="0.0">
                  <c:v>15080</c:v>
                </c:pt>
                <c:pt idx="199" formatCode="0.0">
                  <c:v>17160</c:v>
                </c:pt>
                <c:pt idx="200" formatCode="0.0">
                  <c:v>19300</c:v>
                </c:pt>
                <c:pt idx="201" formatCode="0.0">
                  <c:v>21500</c:v>
                </c:pt>
                <c:pt idx="202" formatCode="0.0">
                  <c:v>23750</c:v>
                </c:pt>
                <c:pt idx="203" formatCode="0.0">
                  <c:v>26060</c:v>
                </c:pt>
                <c:pt idx="204" formatCode="0.0">
                  <c:v>28400</c:v>
                </c:pt>
                <c:pt idx="205" formatCode="0.0">
                  <c:v>30790</c:v>
                </c:pt>
                <c:pt idx="206" formatCode="0.0">
                  <c:v>35650</c:v>
                </c:pt>
                <c:pt idx="207" formatCode="0.0">
                  <c:v>41900</c:v>
                </c:pt>
                <c:pt idx="208" formatCode="0.0">
                  <c:v>45200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B1-407E-9C9A-53CF3BB96C35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srim238U_Al!$D$20:$D$228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srim238U_Al!$M$20:$M$228</c:f>
              <c:numCache>
                <c:formatCode>0.000</c:formatCode>
                <c:ptCount val="209"/>
                <c:pt idx="0">
                  <c:v>1.5E-3</c:v>
                </c:pt>
                <c:pt idx="1">
                  <c:v>1.5E-3</c:v>
                </c:pt>
                <c:pt idx="2">
                  <c:v>1.6000000000000001E-3</c:v>
                </c:pt>
                <c:pt idx="3">
                  <c:v>1.6000000000000001E-3</c:v>
                </c:pt>
                <c:pt idx="4">
                  <c:v>1.7000000000000001E-3</c:v>
                </c:pt>
                <c:pt idx="5">
                  <c:v>1.7000000000000001E-3</c:v>
                </c:pt>
                <c:pt idx="6">
                  <c:v>1.8E-3</c:v>
                </c:pt>
                <c:pt idx="7">
                  <c:v>1.8E-3</c:v>
                </c:pt>
                <c:pt idx="8">
                  <c:v>1.9E-3</c:v>
                </c:pt>
                <c:pt idx="9">
                  <c:v>2E-3</c:v>
                </c:pt>
                <c:pt idx="10">
                  <c:v>2.1000000000000003E-3</c:v>
                </c:pt>
                <c:pt idx="11">
                  <c:v>2.1000000000000003E-3</c:v>
                </c:pt>
                <c:pt idx="12">
                  <c:v>2.1999999999999997E-3</c:v>
                </c:pt>
                <c:pt idx="13">
                  <c:v>2.3E-3</c:v>
                </c:pt>
                <c:pt idx="14">
                  <c:v>2.5000000000000001E-3</c:v>
                </c:pt>
                <c:pt idx="15">
                  <c:v>2.5999999999999999E-3</c:v>
                </c:pt>
                <c:pt idx="16">
                  <c:v>2.7000000000000001E-3</c:v>
                </c:pt>
                <c:pt idx="17">
                  <c:v>2.8E-3</c:v>
                </c:pt>
                <c:pt idx="18">
                  <c:v>2.9000000000000002E-3</c:v>
                </c:pt>
                <c:pt idx="19">
                  <c:v>3.0000000000000001E-3</c:v>
                </c:pt>
                <c:pt idx="20">
                  <c:v>3.0000000000000001E-3</c:v>
                </c:pt>
                <c:pt idx="21">
                  <c:v>3.0999999999999999E-3</c:v>
                </c:pt>
                <c:pt idx="22">
                  <c:v>3.2000000000000002E-3</c:v>
                </c:pt>
                <c:pt idx="23">
                  <c:v>3.3E-3</c:v>
                </c:pt>
                <c:pt idx="24">
                  <c:v>3.4000000000000002E-3</c:v>
                </c:pt>
                <c:pt idx="25">
                  <c:v>3.5999999999999999E-3</c:v>
                </c:pt>
                <c:pt idx="26">
                  <c:v>3.8E-3</c:v>
                </c:pt>
                <c:pt idx="27">
                  <c:v>4.0000000000000001E-3</c:v>
                </c:pt>
                <c:pt idx="28">
                  <c:v>4.1000000000000003E-3</c:v>
                </c:pt>
                <c:pt idx="29">
                  <c:v>4.3E-3</c:v>
                </c:pt>
                <c:pt idx="30">
                  <c:v>4.3999999999999994E-3</c:v>
                </c:pt>
                <c:pt idx="31">
                  <c:v>4.5999999999999999E-3</c:v>
                </c:pt>
                <c:pt idx="32">
                  <c:v>4.7000000000000002E-3</c:v>
                </c:pt>
                <c:pt idx="33">
                  <c:v>4.8999999999999998E-3</c:v>
                </c:pt>
                <c:pt idx="34">
                  <c:v>5.1999999999999998E-3</c:v>
                </c:pt>
                <c:pt idx="35">
                  <c:v>5.4000000000000003E-3</c:v>
                </c:pt>
                <c:pt idx="36">
                  <c:v>5.7000000000000002E-3</c:v>
                </c:pt>
                <c:pt idx="37">
                  <c:v>5.8999999999999999E-3</c:v>
                </c:pt>
                <c:pt idx="38">
                  <c:v>6.0999999999999995E-3</c:v>
                </c:pt>
                <c:pt idx="39">
                  <c:v>6.5000000000000006E-3</c:v>
                </c:pt>
                <c:pt idx="40">
                  <c:v>6.9000000000000008E-3</c:v>
                </c:pt>
                <c:pt idx="41">
                  <c:v>7.2999999999999992E-3</c:v>
                </c:pt>
                <c:pt idx="42">
                  <c:v>7.6E-3</c:v>
                </c:pt>
                <c:pt idx="43">
                  <c:v>8.0000000000000002E-3</c:v>
                </c:pt>
                <c:pt idx="44">
                  <c:v>8.3000000000000001E-3</c:v>
                </c:pt>
                <c:pt idx="45">
                  <c:v>8.6E-3</c:v>
                </c:pt>
                <c:pt idx="46">
                  <c:v>8.9999999999999993E-3</c:v>
                </c:pt>
                <c:pt idx="47">
                  <c:v>9.2999999999999992E-3</c:v>
                </c:pt>
                <c:pt idx="48">
                  <c:v>9.6000000000000009E-3</c:v>
                </c:pt>
                <c:pt idx="49">
                  <c:v>9.9000000000000008E-3</c:v>
                </c:pt>
                <c:pt idx="50">
                  <c:v>1.0499999999999999E-2</c:v>
                </c:pt>
                <c:pt idx="51">
                  <c:v>1.12E-2</c:v>
                </c:pt>
                <c:pt idx="52">
                  <c:v>1.1899999999999999E-2</c:v>
                </c:pt>
                <c:pt idx="53">
                  <c:v>1.2500000000000001E-2</c:v>
                </c:pt>
                <c:pt idx="54">
                  <c:v>1.32E-2</c:v>
                </c:pt>
                <c:pt idx="55">
                  <c:v>1.3800000000000002E-2</c:v>
                </c:pt>
                <c:pt idx="56">
                  <c:v>1.44E-2</c:v>
                </c:pt>
                <c:pt idx="57">
                  <c:v>1.4999999999999999E-2</c:v>
                </c:pt>
                <c:pt idx="58">
                  <c:v>1.5599999999999999E-2</c:v>
                </c:pt>
                <c:pt idx="59">
                  <c:v>1.6800000000000002E-2</c:v>
                </c:pt>
                <c:pt idx="60">
                  <c:v>1.7899999999999999E-2</c:v>
                </c:pt>
                <c:pt idx="61">
                  <c:v>1.9E-2</c:v>
                </c:pt>
                <c:pt idx="62">
                  <c:v>0.02</c:v>
                </c:pt>
                <c:pt idx="63">
                  <c:v>2.1100000000000001E-2</c:v>
                </c:pt>
                <c:pt idx="64">
                  <c:v>2.2100000000000002E-2</c:v>
                </c:pt>
                <c:pt idx="65">
                  <c:v>2.4E-2</c:v>
                </c:pt>
                <c:pt idx="66">
                  <c:v>2.5899999999999999E-2</c:v>
                </c:pt>
                <c:pt idx="67">
                  <c:v>2.7700000000000002E-2</c:v>
                </c:pt>
                <c:pt idx="68">
                  <c:v>2.9499999999999998E-2</c:v>
                </c:pt>
                <c:pt idx="69">
                  <c:v>3.1300000000000001E-2</c:v>
                </c:pt>
                <c:pt idx="70">
                  <c:v>3.3000000000000002E-2</c:v>
                </c:pt>
                <c:pt idx="71">
                  <c:v>3.4699999999999995E-2</c:v>
                </c:pt>
                <c:pt idx="72">
                  <c:v>3.6299999999999999E-2</c:v>
                </c:pt>
                <c:pt idx="73">
                  <c:v>3.7999999999999999E-2</c:v>
                </c:pt>
                <c:pt idx="74">
                  <c:v>3.9699999999999999E-2</c:v>
                </c:pt>
                <c:pt idx="75">
                  <c:v>4.1299999999999996E-2</c:v>
                </c:pt>
                <c:pt idx="76">
                  <c:v>4.4700000000000004E-2</c:v>
                </c:pt>
                <c:pt idx="77">
                  <c:v>4.8899999999999999E-2</c:v>
                </c:pt>
                <c:pt idx="78">
                  <c:v>5.3000000000000005E-2</c:v>
                </c:pt>
                <c:pt idx="79">
                  <c:v>5.6999999999999995E-2</c:v>
                </c:pt>
                <c:pt idx="80">
                  <c:v>6.0999999999999999E-2</c:v>
                </c:pt>
                <c:pt idx="81">
                  <c:v>6.4799999999999996E-2</c:v>
                </c:pt>
                <c:pt idx="82">
                  <c:v>6.8600000000000008E-2</c:v>
                </c:pt>
                <c:pt idx="83">
                  <c:v>7.2300000000000003E-2</c:v>
                </c:pt>
                <c:pt idx="84">
                  <c:v>7.5999999999999998E-2</c:v>
                </c:pt>
                <c:pt idx="85">
                  <c:v>8.3299999999999999E-2</c:v>
                </c:pt>
                <c:pt idx="86">
                  <c:v>9.0300000000000005E-2</c:v>
                </c:pt>
                <c:pt idx="87">
                  <c:v>9.7000000000000003E-2</c:v>
                </c:pt>
                <c:pt idx="88">
                  <c:v>0.10329999999999999</c:v>
                </c:pt>
                <c:pt idx="89">
                  <c:v>0.10929999999999999</c:v>
                </c:pt>
                <c:pt idx="90">
                  <c:v>0.11499999999999999</c:v>
                </c:pt>
                <c:pt idx="91">
                  <c:v>0.1268</c:v>
                </c:pt>
                <c:pt idx="92">
                  <c:v>0.1376</c:v>
                </c:pt>
                <c:pt idx="93">
                  <c:v>0.1477</c:v>
                </c:pt>
                <c:pt idx="94">
                  <c:v>0.15720000000000001</c:v>
                </c:pt>
                <c:pt idx="95">
                  <c:v>0.16619999999999999</c:v>
                </c:pt>
                <c:pt idx="96">
                  <c:v>0.17480000000000001</c:v>
                </c:pt>
                <c:pt idx="97">
                  <c:v>0.183</c:v>
                </c:pt>
                <c:pt idx="98">
                  <c:v>0.191</c:v>
                </c:pt>
                <c:pt idx="99">
                  <c:v>0.1986</c:v>
                </c:pt>
                <c:pt idx="100">
                  <c:v>0.20600000000000002</c:v>
                </c:pt>
                <c:pt idx="101">
                  <c:v>0.2132</c:v>
                </c:pt>
                <c:pt idx="102">
                  <c:v>0.22919999999999999</c:v>
                </c:pt>
                <c:pt idx="103">
                  <c:v>0.24889999999999998</c:v>
                </c:pt>
                <c:pt idx="104">
                  <c:v>0.2671</c:v>
                </c:pt>
                <c:pt idx="105">
                  <c:v>0.28389999999999999</c:v>
                </c:pt>
                <c:pt idx="106">
                  <c:v>0.29930000000000001</c:v>
                </c:pt>
                <c:pt idx="107">
                  <c:v>0.3135</c:v>
                </c:pt>
                <c:pt idx="108">
                  <c:v>0.32650000000000001</c:v>
                </c:pt>
                <c:pt idx="109">
                  <c:v>0.33839999999999998</c:v>
                </c:pt>
                <c:pt idx="110">
                  <c:v>0.34940000000000004</c:v>
                </c:pt>
                <c:pt idx="111">
                  <c:v>0.37440000000000001</c:v>
                </c:pt>
                <c:pt idx="112">
                  <c:v>0.39529999999999998</c:v>
                </c:pt>
                <c:pt idx="113">
                  <c:v>0.41289999999999993</c:v>
                </c:pt>
                <c:pt idx="114">
                  <c:v>0.42800000000000005</c:v>
                </c:pt>
                <c:pt idx="115">
                  <c:v>0.44109999999999994</c:v>
                </c:pt>
                <c:pt idx="116">
                  <c:v>0.45250000000000001</c:v>
                </c:pt>
                <c:pt idx="117">
                  <c:v>0.48</c:v>
                </c:pt>
                <c:pt idx="118">
                  <c:v>0.50180000000000002</c:v>
                </c:pt>
                <c:pt idx="119">
                  <c:v>0.51980000000000004</c:v>
                </c:pt>
                <c:pt idx="120">
                  <c:v>0.53510000000000002</c:v>
                </c:pt>
                <c:pt idx="121">
                  <c:v>0.54820000000000002</c:v>
                </c:pt>
                <c:pt idx="122">
                  <c:v>0.55970000000000009</c:v>
                </c:pt>
                <c:pt idx="123">
                  <c:v>0.57000000000000006</c:v>
                </c:pt>
                <c:pt idx="124">
                  <c:v>0.57930000000000004</c:v>
                </c:pt>
                <c:pt idx="125">
                  <c:v>0.5877</c:v>
                </c:pt>
                <c:pt idx="126">
                  <c:v>0.59539999999999993</c:v>
                </c:pt>
                <c:pt idx="127">
                  <c:v>0.60250000000000004</c:v>
                </c:pt>
                <c:pt idx="128">
                  <c:v>0.62380000000000002</c:v>
                </c:pt>
                <c:pt idx="129">
                  <c:v>0.65139999999999998</c:v>
                </c:pt>
                <c:pt idx="130">
                  <c:v>0.67520000000000002</c:v>
                </c:pt>
                <c:pt idx="131">
                  <c:v>0.69619999999999993</c:v>
                </c:pt>
                <c:pt idx="132">
                  <c:v>0.71509999999999996</c:v>
                </c:pt>
                <c:pt idx="133">
                  <c:v>0.73230000000000006</c:v>
                </c:pt>
                <c:pt idx="134">
                  <c:v>0.748</c:v>
                </c:pt>
                <c:pt idx="135">
                  <c:v>0.76269999999999993</c:v>
                </c:pt>
                <c:pt idx="136">
                  <c:v>0.77629999999999999</c:v>
                </c:pt>
                <c:pt idx="137">
                  <c:v>0.82269999999999999</c:v>
                </c:pt>
                <c:pt idx="138">
                  <c:v>0.86349999999999993</c:v>
                </c:pt>
                <c:pt idx="139">
                  <c:v>0.90050000000000008</c:v>
                </c:pt>
                <c:pt idx="140">
                  <c:v>0.93469999999999998</c:v>
                </c:pt>
                <c:pt idx="141" formatCode="0.00">
                  <c:v>0.96660000000000001</c:v>
                </c:pt>
                <c:pt idx="142" formatCode="0.00">
                  <c:v>0.99659999999999993</c:v>
                </c:pt>
                <c:pt idx="143" formatCode="0.00">
                  <c:v>1.1000000000000001</c:v>
                </c:pt>
                <c:pt idx="144" formatCode="0.00">
                  <c:v>1.2</c:v>
                </c:pt>
                <c:pt idx="145" formatCode="0.00">
                  <c:v>1.28</c:v>
                </c:pt>
                <c:pt idx="146" formatCode="0.00">
                  <c:v>1.36</c:v>
                </c:pt>
                <c:pt idx="147" formatCode="0.00">
                  <c:v>1.43</c:v>
                </c:pt>
                <c:pt idx="148" formatCode="0.00">
                  <c:v>1.5</c:v>
                </c:pt>
                <c:pt idx="149" formatCode="0.00">
                  <c:v>1.57</c:v>
                </c:pt>
                <c:pt idx="150" formatCode="0.00">
                  <c:v>1.63</c:v>
                </c:pt>
                <c:pt idx="151" formatCode="0.00">
                  <c:v>1.69</c:v>
                </c:pt>
                <c:pt idx="152" formatCode="0.00">
                  <c:v>1.75</c:v>
                </c:pt>
                <c:pt idx="153" formatCode="0.00">
                  <c:v>1.81</c:v>
                </c:pt>
                <c:pt idx="154" formatCode="0.00">
                  <c:v>2.0299999999999998</c:v>
                </c:pt>
                <c:pt idx="155" formatCode="0.00">
                  <c:v>2.35</c:v>
                </c:pt>
                <c:pt idx="156" formatCode="0.00">
                  <c:v>2.63</c:v>
                </c:pt>
                <c:pt idx="157" formatCode="0.00">
                  <c:v>2.9</c:v>
                </c:pt>
                <c:pt idx="158" formatCode="0.00">
                  <c:v>3.16</c:v>
                </c:pt>
                <c:pt idx="159" formatCode="0.00">
                  <c:v>3.4</c:v>
                </c:pt>
                <c:pt idx="160" formatCode="0.00">
                  <c:v>3.64</c:v>
                </c:pt>
                <c:pt idx="161" formatCode="0.00">
                  <c:v>3.88</c:v>
                </c:pt>
                <c:pt idx="162" formatCode="0.00">
                  <c:v>4.1100000000000003</c:v>
                </c:pt>
                <c:pt idx="163" formatCode="0.00">
                  <c:v>4.96</c:v>
                </c:pt>
                <c:pt idx="164" formatCode="0.00">
                  <c:v>5.74</c:v>
                </c:pt>
                <c:pt idx="165" formatCode="0.00">
                  <c:v>6.48</c:v>
                </c:pt>
                <c:pt idx="166" formatCode="0.00">
                  <c:v>7.18</c:v>
                </c:pt>
                <c:pt idx="167" formatCode="0.00">
                  <c:v>7.86</c:v>
                </c:pt>
                <c:pt idx="168" formatCode="0.00">
                  <c:v>8.52</c:v>
                </c:pt>
                <c:pt idx="169" formatCode="0.00">
                  <c:v>10.95</c:v>
                </c:pt>
                <c:pt idx="170" formatCode="0.00">
                  <c:v>13.16</c:v>
                </c:pt>
                <c:pt idx="171" formatCode="0.00">
                  <c:v>15.26</c:v>
                </c:pt>
                <c:pt idx="172" formatCode="0.00">
                  <c:v>17.29</c:v>
                </c:pt>
                <c:pt idx="173" formatCode="0.00">
                  <c:v>19.28</c:v>
                </c:pt>
                <c:pt idx="174" formatCode="0.00">
                  <c:v>21.25</c:v>
                </c:pt>
                <c:pt idx="175" formatCode="0.00">
                  <c:v>23.2</c:v>
                </c:pt>
                <c:pt idx="176" formatCode="0.00">
                  <c:v>25.14</c:v>
                </c:pt>
                <c:pt idx="177" formatCode="0.00">
                  <c:v>27.08</c:v>
                </c:pt>
                <c:pt idx="178" formatCode="0.00">
                  <c:v>29.02</c:v>
                </c:pt>
                <c:pt idx="179" formatCode="0.00">
                  <c:v>30.96</c:v>
                </c:pt>
                <c:pt idx="180" formatCode="0.00">
                  <c:v>38.340000000000003</c:v>
                </c:pt>
                <c:pt idx="181" formatCode="0.00">
                  <c:v>48.79</c:v>
                </c:pt>
                <c:pt idx="182" formatCode="0.00">
                  <c:v>58.46</c:v>
                </c:pt>
                <c:pt idx="183" formatCode="0.00">
                  <c:v>67.72</c:v>
                </c:pt>
                <c:pt idx="184" formatCode="0.00">
                  <c:v>76.709999999999994</c:v>
                </c:pt>
                <c:pt idx="185" formatCode="0.00">
                  <c:v>85.55</c:v>
                </c:pt>
                <c:pt idx="186" formatCode="0.00">
                  <c:v>94.27</c:v>
                </c:pt>
                <c:pt idx="187" formatCode="0.00">
                  <c:v>102.91</c:v>
                </c:pt>
                <c:pt idx="188" formatCode="0.00">
                  <c:v>111.49</c:v>
                </c:pt>
                <c:pt idx="189" formatCode="0.00">
                  <c:v>143.51</c:v>
                </c:pt>
                <c:pt idx="190" formatCode="0.00">
                  <c:v>172.75</c:v>
                </c:pt>
                <c:pt idx="191" formatCode="0.00">
                  <c:v>200.4</c:v>
                </c:pt>
                <c:pt idx="192" formatCode="0.00">
                  <c:v>227.01</c:v>
                </c:pt>
                <c:pt idx="193" formatCode="0.00">
                  <c:v>252.87</c:v>
                </c:pt>
                <c:pt idx="194" formatCode="0.00">
                  <c:v>278.13</c:v>
                </c:pt>
                <c:pt idx="195" formatCode="0.00">
                  <c:v>369.82</c:v>
                </c:pt>
                <c:pt idx="196" formatCode="0.00">
                  <c:v>451.22</c:v>
                </c:pt>
                <c:pt idx="197" formatCode="0.00">
                  <c:v>526.69000000000005</c:v>
                </c:pt>
                <c:pt idx="198" formatCode="0.00">
                  <c:v>598.07000000000005</c:v>
                </c:pt>
                <c:pt idx="199" formatCode="0.00">
                  <c:v>666.31</c:v>
                </c:pt>
                <c:pt idx="200" formatCode="0.00">
                  <c:v>731.99</c:v>
                </c:pt>
                <c:pt idx="201" formatCode="0.00">
                  <c:v>795.48</c:v>
                </c:pt>
                <c:pt idx="202" formatCode="0.0">
                  <c:v>857.01</c:v>
                </c:pt>
                <c:pt idx="203" formatCode="0.0">
                  <c:v>916.78</c:v>
                </c:pt>
                <c:pt idx="204" formatCode="0.0">
                  <c:v>974.94</c:v>
                </c:pt>
                <c:pt idx="205" formatCode="0.0">
                  <c:v>1030</c:v>
                </c:pt>
                <c:pt idx="206" formatCode="0.0">
                  <c:v>1240</c:v>
                </c:pt>
                <c:pt idx="207" formatCode="0.0">
                  <c:v>1520</c:v>
                </c:pt>
                <c:pt idx="208" formatCode="0.0">
                  <c:v>1590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B1-407E-9C9A-53CF3BB96C35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srim238U_Al!$D$20:$D$228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srim238U_Al!$P$20:$P$228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1.8E-3</c:v>
                </c:pt>
                <c:pt idx="16">
                  <c:v>1.9E-3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2.1000000000000003E-3</c:v>
                </c:pt>
                <c:pt idx="20">
                  <c:v>2.1999999999999997E-3</c:v>
                </c:pt>
                <c:pt idx="21">
                  <c:v>2.3E-3</c:v>
                </c:pt>
                <c:pt idx="22">
                  <c:v>2.4000000000000002E-3</c:v>
                </c:pt>
                <c:pt idx="23">
                  <c:v>2.4000000000000002E-3</c:v>
                </c:pt>
                <c:pt idx="24">
                  <c:v>2.5000000000000001E-3</c:v>
                </c:pt>
                <c:pt idx="25">
                  <c:v>2.7000000000000001E-3</c:v>
                </c:pt>
                <c:pt idx="26">
                  <c:v>2.8E-3</c:v>
                </c:pt>
                <c:pt idx="27">
                  <c:v>3.0000000000000001E-3</c:v>
                </c:pt>
                <c:pt idx="28">
                  <c:v>3.0999999999999999E-3</c:v>
                </c:pt>
                <c:pt idx="29">
                  <c:v>3.2000000000000002E-3</c:v>
                </c:pt>
                <c:pt idx="30">
                  <c:v>3.3E-3</c:v>
                </c:pt>
                <c:pt idx="31">
                  <c:v>3.5000000000000005E-3</c:v>
                </c:pt>
                <c:pt idx="32">
                  <c:v>3.5999999999999999E-3</c:v>
                </c:pt>
                <c:pt idx="33">
                  <c:v>3.8E-3</c:v>
                </c:pt>
                <c:pt idx="34">
                  <c:v>4.0000000000000001E-3</c:v>
                </c:pt>
                <c:pt idx="35">
                  <c:v>4.2000000000000006E-3</c:v>
                </c:pt>
                <c:pt idx="36">
                  <c:v>4.3999999999999994E-3</c:v>
                </c:pt>
                <c:pt idx="37">
                  <c:v>4.5999999999999999E-3</c:v>
                </c:pt>
                <c:pt idx="38">
                  <c:v>4.8000000000000004E-3</c:v>
                </c:pt>
                <c:pt idx="39">
                  <c:v>5.1999999999999998E-3</c:v>
                </c:pt>
                <c:pt idx="40">
                  <c:v>5.4999999999999997E-3</c:v>
                </c:pt>
                <c:pt idx="41">
                  <c:v>5.8999999999999999E-3</c:v>
                </c:pt>
                <c:pt idx="42">
                  <c:v>6.1999999999999998E-3</c:v>
                </c:pt>
                <c:pt idx="43">
                  <c:v>6.5000000000000006E-3</c:v>
                </c:pt>
                <c:pt idx="44">
                  <c:v>6.8000000000000005E-3</c:v>
                </c:pt>
                <c:pt idx="45">
                  <c:v>7.0999999999999995E-3</c:v>
                </c:pt>
                <c:pt idx="46">
                  <c:v>7.3999999999999995E-3</c:v>
                </c:pt>
                <c:pt idx="47">
                  <c:v>7.7000000000000002E-3</c:v>
                </c:pt>
                <c:pt idx="48">
                  <c:v>8.0000000000000002E-3</c:v>
                </c:pt>
                <c:pt idx="49">
                  <c:v>8.2000000000000007E-3</c:v>
                </c:pt>
                <c:pt idx="50">
                  <c:v>8.7999999999999988E-3</c:v>
                </c:pt>
                <c:pt idx="51">
                  <c:v>9.4000000000000004E-3</c:v>
                </c:pt>
                <c:pt idx="52">
                  <c:v>1.0100000000000001E-2</c:v>
                </c:pt>
                <c:pt idx="53">
                  <c:v>1.0699999999999999E-2</c:v>
                </c:pt>
                <c:pt idx="54">
                  <c:v>1.1300000000000001E-2</c:v>
                </c:pt>
                <c:pt idx="55">
                  <c:v>1.18E-2</c:v>
                </c:pt>
                <c:pt idx="56">
                  <c:v>1.24E-2</c:v>
                </c:pt>
                <c:pt idx="57">
                  <c:v>1.3000000000000001E-2</c:v>
                </c:pt>
                <c:pt idx="58">
                  <c:v>1.3500000000000002E-2</c:v>
                </c:pt>
                <c:pt idx="59">
                  <c:v>1.4599999999999998E-2</c:v>
                </c:pt>
                <c:pt idx="60">
                  <c:v>1.5599999999999999E-2</c:v>
                </c:pt>
                <c:pt idx="61">
                  <c:v>1.66E-2</c:v>
                </c:pt>
                <c:pt idx="62">
                  <c:v>1.7599999999999998E-2</c:v>
                </c:pt>
                <c:pt idx="63">
                  <c:v>1.8599999999999998E-2</c:v>
                </c:pt>
                <c:pt idx="64">
                  <c:v>1.95E-2</c:v>
                </c:pt>
                <c:pt idx="65">
                  <c:v>2.1399999999999999E-2</c:v>
                </c:pt>
                <c:pt idx="66">
                  <c:v>2.3100000000000002E-2</c:v>
                </c:pt>
                <c:pt idx="67">
                  <c:v>2.4799999999999999E-2</c:v>
                </c:pt>
                <c:pt idx="68">
                  <c:v>2.6500000000000003E-2</c:v>
                </c:pt>
                <c:pt idx="69">
                  <c:v>2.8100000000000003E-2</c:v>
                </c:pt>
                <c:pt idx="70">
                  <c:v>2.98E-2</c:v>
                </c:pt>
                <c:pt idx="71">
                  <c:v>3.1399999999999997E-2</c:v>
                </c:pt>
                <c:pt idx="72">
                  <c:v>3.3000000000000002E-2</c:v>
                </c:pt>
                <c:pt idx="73">
                  <c:v>3.4499999999999996E-2</c:v>
                </c:pt>
                <c:pt idx="74">
                  <c:v>3.61E-2</c:v>
                </c:pt>
                <c:pt idx="75">
                  <c:v>3.7699999999999997E-2</c:v>
                </c:pt>
                <c:pt idx="76">
                  <c:v>4.0799999999999996E-2</c:v>
                </c:pt>
                <c:pt idx="77">
                  <c:v>4.4700000000000004E-2</c:v>
                </c:pt>
                <c:pt idx="78">
                  <c:v>4.8599999999999997E-2</c:v>
                </c:pt>
                <c:pt idx="79">
                  <c:v>5.2500000000000005E-2</c:v>
                </c:pt>
                <c:pt idx="80">
                  <c:v>5.6299999999999996E-2</c:v>
                </c:pt>
                <c:pt idx="81">
                  <c:v>6.0199999999999997E-2</c:v>
                </c:pt>
                <c:pt idx="82">
                  <c:v>6.4000000000000001E-2</c:v>
                </c:pt>
                <c:pt idx="83">
                  <c:v>6.770000000000001E-2</c:v>
                </c:pt>
                <c:pt idx="84">
                  <c:v>7.1499999999999994E-2</c:v>
                </c:pt>
                <c:pt idx="85">
                  <c:v>7.8899999999999998E-2</c:v>
                </c:pt>
                <c:pt idx="86">
                  <c:v>8.6099999999999996E-2</c:v>
                </c:pt>
                <c:pt idx="87">
                  <c:v>9.3100000000000002E-2</c:v>
                </c:pt>
                <c:pt idx="88">
                  <c:v>0.1</c:v>
                </c:pt>
                <c:pt idx="89">
                  <c:v>0.10669999999999999</c:v>
                </c:pt>
                <c:pt idx="90">
                  <c:v>0.1133</c:v>
                </c:pt>
                <c:pt idx="91">
                  <c:v>0.12589999999999998</c:v>
                </c:pt>
                <c:pt idx="92">
                  <c:v>0.1381</c:v>
                </c:pt>
                <c:pt idx="93">
                  <c:v>0.1497</c:v>
                </c:pt>
                <c:pt idx="94">
                  <c:v>0.161</c:v>
                </c:pt>
                <c:pt idx="95">
                  <c:v>0.1719</c:v>
                </c:pt>
                <c:pt idx="96">
                  <c:v>0.1825</c:v>
                </c:pt>
                <c:pt idx="97">
                  <c:v>0.1928</c:v>
                </c:pt>
                <c:pt idx="98">
                  <c:v>0.2029</c:v>
                </c:pt>
                <c:pt idx="99">
                  <c:v>0.21280000000000002</c:v>
                </c:pt>
                <c:pt idx="100">
                  <c:v>0.2225</c:v>
                </c:pt>
                <c:pt idx="101">
                  <c:v>0.23210000000000003</c:v>
                </c:pt>
                <c:pt idx="102">
                  <c:v>0.25070000000000003</c:v>
                </c:pt>
                <c:pt idx="103">
                  <c:v>0.27300000000000002</c:v>
                </c:pt>
                <c:pt idx="104">
                  <c:v>0.2944</c:v>
                </c:pt>
                <c:pt idx="105">
                  <c:v>0.31480000000000002</c:v>
                </c:pt>
                <c:pt idx="106">
                  <c:v>0.3342</c:v>
                </c:pt>
                <c:pt idx="107">
                  <c:v>0.35259999999999997</c:v>
                </c:pt>
                <c:pt idx="108">
                  <c:v>0.37</c:v>
                </c:pt>
                <c:pt idx="109">
                  <c:v>0.38650000000000001</c:v>
                </c:pt>
                <c:pt idx="110">
                  <c:v>0.40199999999999997</c:v>
                </c:pt>
                <c:pt idx="111">
                  <c:v>0.43019999999999997</c:v>
                </c:pt>
                <c:pt idx="112">
                  <c:v>0.45529999999999998</c:v>
                </c:pt>
                <c:pt idx="113">
                  <c:v>0.47750000000000004</c:v>
                </c:pt>
                <c:pt idx="114">
                  <c:v>0.49729999999999996</c:v>
                </c:pt>
                <c:pt idx="115">
                  <c:v>0.51490000000000002</c:v>
                </c:pt>
                <c:pt idx="116">
                  <c:v>0.53090000000000004</c:v>
                </c:pt>
                <c:pt idx="117">
                  <c:v>0.55840000000000001</c:v>
                </c:pt>
                <c:pt idx="118">
                  <c:v>0.58140000000000003</c:v>
                </c:pt>
                <c:pt idx="119">
                  <c:v>0.60089999999999999</c:v>
                </c:pt>
                <c:pt idx="120">
                  <c:v>0.6179</c:v>
                </c:pt>
                <c:pt idx="121">
                  <c:v>0.63280000000000003</c:v>
                </c:pt>
                <c:pt idx="122">
                  <c:v>0.64600000000000002</c:v>
                </c:pt>
                <c:pt idx="123">
                  <c:v>0.65780000000000005</c:v>
                </c:pt>
                <c:pt idx="124">
                  <c:v>0.66849999999999998</c:v>
                </c:pt>
                <c:pt idx="125">
                  <c:v>0.67830000000000001</c:v>
                </c:pt>
                <c:pt idx="126">
                  <c:v>0.68730000000000002</c:v>
                </c:pt>
                <c:pt idx="127">
                  <c:v>0.6956</c:v>
                </c:pt>
                <c:pt idx="128">
                  <c:v>0.71050000000000002</c:v>
                </c:pt>
                <c:pt idx="129">
                  <c:v>0.72660000000000002</c:v>
                </c:pt>
                <c:pt idx="130">
                  <c:v>0.74050000000000005</c:v>
                </c:pt>
                <c:pt idx="131">
                  <c:v>0.75279999999999991</c:v>
                </c:pt>
                <c:pt idx="132">
                  <c:v>0.76369999999999993</c:v>
                </c:pt>
                <c:pt idx="133">
                  <c:v>0.77359999999999995</c:v>
                </c:pt>
                <c:pt idx="134">
                  <c:v>0.78259999999999996</c:v>
                </c:pt>
                <c:pt idx="135">
                  <c:v>0.79089999999999994</c:v>
                </c:pt>
                <c:pt idx="136">
                  <c:v>0.79859999999999998</c:v>
                </c:pt>
                <c:pt idx="137">
                  <c:v>0.8125</c:v>
                </c:pt>
                <c:pt idx="138">
                  <c:v>0.82469999999999999</c:v>
                </c:pt>
                <c:pt idx="139">
                  <c:v>0.8358000000000001</c:v>
                </c:pt>
                <c:pt idx="140">
                  <c:v>0.84589999999999999</c:v>
                </c:pt>
                <c:pt idx="141">
                  <c:v>0.85530000000000006</c:v>
                </c:pt>
                <c:pt idx="142">
                  <c:v>0.8640000000000001</c:v>
                </c:pt>
                <c:pt idx="143">
                  <c:v>0.88000000000000012</c:v>
                </c:pt>
                <c:pt idx="144">
                  <c:v>0.89440000000000008</c:v>
                </c:pt>
                <c:pt idx="145">
                  <c:v>0.90760000000000007</c:v>
                </c:pt>
                <c:pt idx="146" formatCode="0.00">
                  <c:v>0.91999999999999993</c:v>
                </c:pt>
                <c:pt idx="147" formatCode="0.00">
                  <c:v>0.93169999999999997</c:v>
                </c:pt>
                <c:pt idx="148" formatCode="0.00">
                  <c:v>0.94280000000000008</c:v>
                </c:pt>
                <c:pt idx="149" formatCode="0.00">
                  <c:v>0.95350000000000001</c:v>
                </c:pt>
                <c:pt idx="150" formatCode="0.00">
                  <c:v>0.96389999999999998</c:v>
                </c:pt>
                <c:pt idx="151" formatCode="0.00">
                  <c:v>0.9739000000000001</c:v>
                </c:pt>
                <c:pt idx="152" formatCode="0.00">
                  <c:v>0.98370000000000002</c:v>
                </c:pt>
                <c:pt idx="153" formatCode="0.00">
                  <c:v>0.99329999999999996</c:v>
                </c:pt>
                <c:pt idx="154" formatCode="0.00">
                  <c:v>1.01</c:v>
                </c:pt>
                <c:pt idx="155" formatCode="0.00">
                  <c:v>1.03</c:v>
                </c:pt>
                <c:pt idx="156" formatCode="0.00">
                  <c:v>1.06</c:v>
                </c:pt>
                <c:pt idx="157" formatCode="0.00">
                  <c:v>1.08</c:v>
                </c:pt>
                <c:pt idx="158" formatCode="0.00">
                  <c:v>1.1000000000000001</c:v>
                </c:pt>
                <c:pt idx="159" formatCode="0.00">
                  <c:v>1.1200000000000001</c:v>
                </c:pt>
                <c:pt idx="160" formatCode="0.00">
                  <c:v>1.1499999999999999</c:v>
                </c:pt>
                <c:pt idx="161" formatCode="0.00">
                  <c:v>1.17</c:v>
                </c:pt>
                <c:pt idx="162" formatCode="0.00">
                  <c:v>1.19</c:v>
                </c:pt>
                <c:pt idx="163" formatCode="0.00">
                  <c:v>1.24</c:v>
                </c:pt>
                <c:pt idx="164" formatCode="0.00">
                  <c:v>1.29</c:v>
                </c:pt>
                <c:pt idx="165" formatCode="0.00">
                  <c:v>1.34</c:v>
                </c:pt>
                <c:pt idx="166" formatCode="0.00">
                  <c:v>1.39</c:v>
                </c:pt>
                <c:pt idx="167" formatCode="0.00">
                  <c:v>1.44</c:v>
                </c:pt>
                <c:pt idx="168" formatCode="0.00">
                  <c:v>1.49</c:v>
                </c:pt>
                <c:pt idx="169" formatCode="0.00">
                  <c:v>1.6</c:v>
                </c:pt>
                <c:pt idx="170" formatCode="0.00">
                  <c:v>1.72</c:v>
                </c:pt>
                <c:pt idx="171" formatCode="0.00">
                  <c:v>1.85</c:v>
                </c:pt>
                <c:pt idx="172" formatCode="0.00">
                  <c:v>1.98</c:v>
                </c:pt>
                <c:pt idx="173" formatCode="0.00">
                  <c:v>2.12</c:v>
                </c:pt>
                <c:pt idx="174" formatCode="0.00">
                  <c:v>2.2599999999999998</c:v>
                </c:pt>
                <c:pt idx="175" formatCode="0.00">
                  <c:v>2.41</c:v>
                </c:pt>
                <c:pt idx="176" formatCode="0.00">
                  <c:v>2.57</c:v>
                </c:pt>
                <c:pt idx="177" formatCode="0.00">
                  <c:v>2.73</c:v>
                </c:pt>
                <c:pt idx="178" formatCode="0.00">
                  <c:v>2.9</c:v>
                </c:pt>
                <c:pt idx="179" formatCode="0.00">
                  <c:v>3.07</c:v>
                </c:pt>
                <c:pt idx="180" formatCode="0.00">
                  <c:v>3.44</c:v>
                </c:pt>
                <c:pt idx="181" formatCode="0.00">
                  <c:v>3.92</c:v>
                </c:pt>
                <c:pt idx="182" formatCode="0.00">
                  <c:v>4.43</c:v>
                </c:pt>
                <c:pt idx="183" formatCode="0.00">
                  <c:v>4.96</c:v>
                </c:pt>
                <c:pt idx="184" formatCode="0.00">
                  <c:v>5.52</c:v>
                </c:pt>
                <c:pt idx="185" formatCode="0.00">
                  <c:v>6.1</c:v>
                </c:pt>
                <c:pt idx="186" formatCode="0.00">
                  <c:v>6.71</c:v>
                </c:pt>
                <c:pt idx="187" formatCode="0.00">
                  <c:v>7.33</c:v>
                </c:pt>
                <c:pt idx="188" formatCode="0.00">
                  <c:v>7.98</c:v>
                </c:pt>
                <c:pt idx="189" formatCode="0.00">
                  <c:v>9.32</c:v>
                </c:pt>
                <c:pt idx="190" formatCode="0.00">
                  <c:v>10.73</c:v>
                </c:pt>
                <c:pt idx="191" formatCode="0.00">
                  <c:v>12.19</c:v>
                </c:pt>
                <c:pt idx="192" formatCode="0.00">
                  <c:v>13.71</c:v>
                </c:pt>
                <c:pt idx="193" formatCode="0.00">
                  <c:v>15.27</c:v>
                </c:pt>
                <c:pt idx="194" formatCode="0.00">
                  <c:v>16.88</c:v>
                </c:pt>
                <c:pt idx="195" formatCode="0.00">
                  <c:v>20.190000000000001</c:v>
                </c:pt>
                <c:pt idx="196" formatCode="0.00">
                  <c:v>23.63</c:v>
                </c:pt>
                <c:pt idx="197" formatCode="0.00">
                  <c:v>27.16</c:v>
                </c:pt>
                <c:pt idx="198" formatCode="0.00">
                  <c:v>30.77</c:v>
                </c:pt>
                <c:pt idx="199" formatCode="0.00">
                  <c:v>34.43</c:v>
                </c:pt>
                <c:pt idx="200" formatCode="0.00">
                  <c:v>38.14</c:v>
                </c:pt>
                <c:pt idx="201" formatCode="0.00">
                  <c:v>41.87</c:v>
                </c:pt>
                <c:pt idx="202" formatCode="0.00">
                  <c:v>45.63</c:v>
                </c:pt>
                <c:pt idx="203" formatCode="0.00">
                  <c:v>49.41</c:v>
                </c:pt>
                <c:pt idx="204" formatCode="0.00">
                  <c:v>53.19</c:v>
                </c:pt>
                <c:pt idx="205" formatCode="0.00">
                  <c:v>56.96</c:v>
                </c:pt>
                <c:pt idx="206" formatCode="0.00">
                  <c:v>64.5</c:v>
                </c:pt>
                <c:pt idx="207" formatCode="0.00">
                  <c:v>73.849999999999994</c:v>
                </c:pt>
                <c:pt idx="208" formatCode="0.00">
                  <c:v>78.66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EB1-407E-9C9A-53CF3BB96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05264"/>
        <c:axId val="602906440"/>
      </c:scatterChart>
      <c:valAx>
        <c:axId val="60290526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06440"/>
        <c:crosses val="autoZero"/>
        <c:crossBetween val="midCat"/>
        <c:majorUnit val="10"/>
      </c:valAx>
      <c:valAx>
        <c:axId val="60290644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0526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srim238U_Au!$P$5</c:f>
          <c:strCache>
            <c:ptCount val="1"/>
            <c:pt idx="0">
              <c:v>srim238U_Au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srim238U_Au!$D$20:$D$228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srim238U_Au!$E$20:$E$228</c:f>
              <c:numCache>
                <c:formatCode>0.000E+00</c:formatCode>
                <c:ptCount val="209"/>
                <c:pt idx="0">
                  <c:v>5.2859999999999997E-2</c:v>
                </c:pt>
                <c:pt idx="1">
                  <c:v>5.5440000000000003E-2</c:v>
                </c:pt>
                <c:pt idx="2">
                  <c:v>5.7910000000000003E-2</c:v>
                </c:pt>
                <c:pt idx="3">
                  <c:v>6.0269999999999997E-2</c:v>
                </c:pt>
                <c:pt idx="4">
                  <c:v>6.2549999999999994E-2</c:v>
                </c:pt>
                <c:pt idx="5">
                  <c:v>6.4740000000000006E-2</c:v>
                </c:pt>
                <c:pt idx="6">
                  <c:v>6.6869999999999999E-2</c:v>
                </c:pt>
                <c:pt idx="7">
                  <c:v>7.0919999999999997E-2</c:v>
                </c:pt>
                <c:pt idx="8">
                  <c:v>7.4759999999999993E-2</c:v>
                </c:pt>
                <c:pt idx="9">
                  <c:v>7.8409999999999994E-2</c:v>
                </c:pt>
                <c:pt idx="10">
                  <c:v>8.1890000000000004E-2</c:v>
                </c:pt>
                <c:pt idx="11">
                  <c:v>8.5239999999999996E-2</c:v>
                </c:pt>
                <c:pt idx="12">
                  <c:v>8.8459999999999997E-2</c:v>
                </c:pt>
                <c:pt idx="13">
                  <c:v>9.4560000000000005E-2</c:v>
                </c:pt>
                <c:pt idx="14">
                  <c:v>0.1003</c:v>
                </c:pt>
                <c:pt idx="15">
                  <c:v>0.1057</c:v>
                </c:pt>
                <c:pt idx="16">
                  <c:v>0.1109</c:v>
                </c:pt>
                <c:pt idx="17">
                  <c:v>0.1158</c:v>
                </c:pt>
                <c:pt idx="18">
                  <c:v>0.1205</c:v>
                </c:pt>
                <c:pt idx="19">
                  <c:v>0.12509999999999999</c:v>
                </c:pt>
                <c:pt idx="20">
                  <c:v>0.1295</c:v>
                </c:pt>
                <c:pt idx="21">
                  <c:v>0.13370000000000001</c:v>
                </c:pt>
                <c:pt idx="22">
                  <c:v>0.13780000000000001</c:v>
                </c:pt>
                <c:pt idx="23">
                  <c:v>0.14180000000000001</c:v>
                </c:pt>
                <c:pt idx="24">
                  <c:v>0.14949999999999999</c:v>
                </c:pt>
                <c:pt idx="25">
                  <c:v>0.15859999999999999</c:v>
                </c:pt>
                <c:pt idx="26">
                  <c:v>0.16719999999999999</c:v>
                </c:pt>
                <c:pt idx="27">
                  <c:v>0.17530000000000001</c:v>
                </c:pt>
                <c:pt idx="28">
                  <c:v>0.18310000000000001</c:v>
                </c:pt>
                <c:pt idx="29">
                  <c:v>0.19059999999999999</c:v>
                </c:pt>
                <c:pt idx="30">
                  <c:v>0.1978</c:v>
                </c:pt>
                <c:pt idx="31">
                  <c:v>0.20469999999999999</c:v>
                </c:pt>
                <c:pt idx="32">
                  <c:v>0.2114</c:v>
                </c:pt>
                <c:pt idx="33">
                  <c:v>0.2243</c:v>
                </c:pt>
                <c:pt idx="34">
                  <c:v>0.2364</c:v>
                </c:pt>
                <c:pt idx="35">
                  <c:v>0.24790000000000001</c:v>
                </c:pt>
                <c:pt idx="36">
                  <c:v>0.25900000000000001</c:v>
                </c:pt>
                <c:pt idx="37">
                  <c:v>0.26950000000000002</c:v>
                </c:pt>
                <c:pt idx="38">
                  <c:v>0.2797</c:v>
                </c:pt>
                <c:pt idx="39">
                  <c:v>0.29899999999999999</c:v>
                </c:pt>
                <c:pt idx="40">
                  <c:v>0.31719999999999998</c:v>
                </c:pt>
                <c:pt idx="41">
                  <c:v>0.33429999999999999</c:v>
                </c:pt>
                <c:pt idx="42">
                  <c:v>0.35060000000000002</c:v>
                </c:pt>
                <c:pt idx="43">
                  <c:v>0.36620000000000003</c:v>
                </c:pt>
                <c:pt idx="44">
                  <c:v>0.38119999999999998</c:v>
                </c:pt>
                <c:pt idx="45">
                  <c:v>0.39560000000000001</c:v>
                </c:pt>
                <c:pt idx="46">
                  <c:v>0.40949999999999998</c:v>
                </c:pt>
                <c:pt idx="47">
                  <c:v>0.4229</c:v>
                </c:pt>
                <c:pt idx="48">
                  <c:v>0.43590000000000001</c:v>
                </c:pt>
                <c:pt idx="49">
                  <c:v>0.44850000000000001</c:v>
                </c:pt>
                <c:pt idx="50">
                  <c:v>0.4728</c:v>
                </c:pt>
                <c:pt idx="51">
                  <c:v>0.50149999999999995</c:v>
                </c:pt>
                <c:pt idx="52">
                  <c:v>0.52859999999999996</c:v>
                </c:pt>
                <c:pt idx="53">
                  <c:v>0.5544</c:v>
                </c:pt>
                <c:pt idx="54">
                  <c:v>0.57909999999999995</c:v>
                </c:pt>
                <c:pt idx="55">
                  <c:v>0.60270000000000001</c:v>
                </c:pt>
                <c:pt idx="56">
                  <c:v>0.62549999999999994</c:v>
                </c:pt>
                <c:pt idx="57">
                  <c:v>0.64739999999999998</c:v>
                </c:pt>
                <c:pt idx="58">
                  <c:v>0.66869999999999996</c:v>
                </c:pt>
                <c:pt idx="59">
                  <c:v>0.70920000000000005</c:v>
                </c:pt>
                <c:pt idx="60">
                  <c:v>0.72919999999999996</c:v>
                </c:pt>
                <c:pt idx="61">
                  <c:v>0.75</c:v>
                </c:pt>
                <c:pt idx="62">
                  <c:v>0.78659999999999997</c:v>
                </c:pt>
                <c:pt idx="63">
                  <c:v>0.83</c:v>
                </c:pt>
                <c:pt idx="64">
                  <c:v>0.87509999999999999</c:v>
                </c:pt>
                <c:pt idx="65">
                  <c:v>0.96109999999999995</c:v>
                </c:pt>
                <c:pt idx="66">
                  <c:v>1.0349999999999999</c:v>
                </c:pt>
                <c:pt idx="67">
                  <c:v>1.095</c:v>
                </c:pt>
                <c:pt idx="68">
                  <c:v>1.1439999999999999</c:v>
                </c:pt>
                <c:pt idx="69">
                  <c:v>1.1830000000000001</c:v>
                </c:pt>
                <c:pt idx="70">
                  <c:v>1.216</c:v>
                </c:pt>
                <c:pt idx="71">
                  <c:v>1.244</c:v>
                </c:pt>
                <c:pt idx="72">
                  <c:v>1.268</c:v>
                </c:pt>
                <c:pt idx="73">
                  <c:v>1.2909999999999999</c:v>
                </c:pt>
                <c:pt idx="74">
                  <c:v>1.3120000000000001</c:v>
                </c:pt>
                <c:pt idx="75">
                  <c:v>1.3320000000000001</c:v>
                </c:pt>
                <c:pt idx="76">
                  <c:v>1.3740000000000001</c:v>
                </c:pt>
                <c:pt idx="77">
                  <c:v>1.4279999999999999</c:v>
                </c:pt>
                <c:pt idx="78">
                  <c:v>1.486</c:v>
                </c:pt>
                <c:pt idx="79">
                  <c:v>1.55</c:v>
                </c:pt>
                <c:pt idx="80">
                  <c:v>1.617</c:v>
                </c:pt>
                <c:pt idx="81">
                  <c:v>1.6879999999999999</c:v>
                </c:pt>
                <c:pt idx="82">
                  <c:v>1.7629999999999999</c:v>
                </c:pt>
                <c:pt idx="83">
                  <c:v>1.839</c:v>
                </c:pt>
                <c:pt idx="84">
                  <c:v>1.9159999999999999</c:v>
                </c:pt>
                <c:pt idx="85">
                  <c:v>2.073</c:v>
                </c:pt>
                <c:pt idx="86">
                  <c:v>2.2280000000000002</c:v>
                </c:pt>
                <c:pt idx="87">
                  <c:v>2.379</c:v>
                </c:pt>
                <c:pt idx="88">
                  <c:v>2.5249999999999999</c:v>
                </c:pt>
                <c:pt idx="89">
                  <c:v>2.6629999999999998</c:v>
                </c:pt>
                <c:pt idx="90">
                  <c:v>2.794</c:v>
                </c:pt>
                <c:pt idx="91">
                  <c:v>3.032</c:v>
                </c:pt>
                <c:pt idx="92">
                  <c:v>3.2389999999999999</c:v>
                </c:pt>
                <c:pt idx="93">
                  <c:v>3.4180000000000001</c:v>
                </c:pt>
                <c:pt idx="94">
                  <c:v>3.573</c:v>
                </c:pt>
                <c:pt idx="95">
                  <c:v>3.7080000000000002</c:v>
                </c:pt>
                <c:pt idx="96">
                  <c:v>3.8279999999999998</c:v>
                </c:pt>
                <c:pt idx="97">
                  <c:v>3.9350000000000001</c:v>
                </c:pt>
                <c:pt idx="98">
                  <c:v>4.0330000000000004</c:v>
                </c:pt>
                <c:pt idx="99">
                  <c:v>4.1239999999999997</c:v>
                </c:pt>
                <c:pt idx="100">
                  <c:v>4.2110000000000003</c:v>
                </c:pt>
                <c:pt idx="101">
                  <c:v>4.2949999999999999</c:v>
                </c:pt>
                <c:pt idx="102">
                  <c:v>4.4619999999999997</c:v>
                </c:pt>
                <c:pt idx="103">
                  <c:v>4.6779999999999999</c:v>
                </c:pt>
                <c:pt idx="104">
                  <c:v>4.9119999999999999</c:v>
                </c:pt>
                <c:pt idx="105">
                  <c:v>5.17</c:v>
                </c:pt>
                <c:pt idx="106">
                  <c:v>5.452</c:v>
                </c:pt>
                <c:pt idx="107">
                  <c:v>5.76</c:v>
                </c:pt>
                <c:pt idx="108">
                  <c:v>6.09</c:v>
                </c:pt>
                <c:pt idx="109">
                  <c:v>6.4409999999999998</c:v>
                </c:pt>
                <c:pt idx="110">
                  <c:v>6.8090000000000002</c:v>
                </c:pt>
                <c:pt idx="111">
                  <c:v>7.59</c:v>
                </c:pt>
                <c:pt idx="112">
                  <c:v>8.4130000000000003</c:v>
                </c:pt>
                <c:pt idx="113">
                  <c:v>9.26</c:v>
                </c:pt>
                <c:pt idx="114">
                  <c:v>10.119999999999999</c:v>
                </c:pt>
                <c:pt idx="115">
                  <c:v>10.98</c:v>
                </c:pt>
                <c:pt idx="116">
                  <c:v>11.83</c:v>
                </c:pt>
                <c:pt idx="117">
                  <c:v>13.5</c:v>
                </c:pt>
                <c:pt idx="118">
                  <c:v>15.09</c:v>
                </c:pt>
                <c:pt idx="119">
                  <c:v>16.600000000000001</c:v>
                </c:pt>
                <c:pt idx="120">
                  <c:v>18.03</c:v>
                </c:pt>
                <c:pt idx="121">
                  <c:v>19.37</c:v>
                </c:pt>
                <c:pt idx="122">
                  <c:v>20.63</c:v>
                </c:pt>
                <c:pt idx="123">
                  <c:v>21.81</c:v>
                </c:pt>
                <c:pt idx="124">
                  <c:v>22.93</c:v>
                </c:pt>
                <c:pt idx="125">
                  <c:v>23.98</c:v>
                </c:pt>
                <c:pt idx="126">
                  <c:v>24.97</c:v>
                </c:pt>
                <c:pt idx="127">
                  <c:v>25.91</c:v>
                </c:pt>
                <c:pt idx="128">
                  <c:v>27.64</c:v>
                </c:pt>
                <c:pt idx="129">
                  <c:v>29.56</c:v>
                </c:pt>
                <c:pt idx="130">
                  <c:v>31.28</c:v>
                </c:pt>
                <c:pt idx="131">
                  <c:v>32.81</c:v>
                </c:pt>
                <c:pt idx="132">
                  <c:v>34.19</c:v>
                </c:pt>
                <c:pt idx="133">
                  <c:v>35.46</c:v>
                </c:pt>
                <c:pt idx="134">
                  <c:v>36.61</c:v>
                </c:pt>
                <c:pt idx="135">
                  <c:v>37.68</c:v>
                </c:pt>
                <c:pt idx="136">
                  <c:v>38.659999999999997</c:v>
                </c:pt>
                <c:pt idx="137">
                  <c:v>40.44</c:v>
                </c:pt>
                <c:pt idx="138">
                  <c:v>42.14</c:v>
                </c:pt>
                <c:pt idx="139">
                  <c:v>43.62</c:v>
                </c:pt>
                <c:pt idx="140">
                  <c:v>44.81</c:v>
                </c:pt>
                <c:pt idx="141">
                  <c:v>45.92</c:v>
                </c:pt>
                <c:pt idx="142">
                  <c:v>46.91</c:v>
                </c:pt>
                <c:pt idx="143">
                  <c:v>48.63</c:v>
                </c:pt>
                <c:pt idx="144">
                  <c:v>50.07</c:v>
                </c:pt>
                <c:pt idx="145">
                  <c:v>51.28</c:v>
                </c:pt>
                <c:pt idx="146">
                  <c:v>52.32</c:v>
                </c:pt>
                <c:pt idx="147">
                  <c:v>53.21</c:v>
                </c:pt>
                <c:pt idx="148">
                  <c:v>53.96</c:v>
                </c:pt>
                <c:pt idx="149">
                  <c:v>54.61</c:v>
                </c:pt>
                <c:pt idx="150">
                  <c:v>55.16</c:v>
                </c:pt>
                <c:pt idx="151">
                  <c:v>55.63</c:v>
                </c:pt>
                <c:pt idx="152">
                  <c:v>56.02</c:v>
                </c:pt>
                <c:pt idx="153">
                  <c:v>56.34</c:v>
                </c:pt>
                <c:pt idx="154">
                  <c:v>56.79</c:v>
                </c:pt>
                <c:pt idx="155">
                  <c:v>57.06</c:v>
                </c:pt>
                <c:pt idx="156">
                  <c:v>57.07</c:v>
                </c:pt>
                <c:pt idx="157">
                  <c:v>56.86</c:v>
                </c:pt>
                <c:pt idx="158">
                  <c:v>56.5</c:v>
                </c:pt>
                <c:pt idx="159">
                  <c:v>56</c:v>
                </c:pt>
                <c:pt idx="160">
                  <c:v>55.41</c:v>
                </c:pt>
                <c:pt idx="161">
                  <c:v>54.75</c:v>
                </c:pt>
                <c:pt idx="162">
                  <c:v>54.04</c:v>
                </c:pt>
                <c:pt idx="163">
                  <c:v>52.56</c:v>
                </c:pt>
                <c:pt idx="164">
                  <c:v>51.08</c:v>
                </c:pt>
                <c:pt idx="165">
                  <c:v>49.68</c:v>
                </c:pt>
                <c:pt idx="166">
                  <c:v>48.42</c:v>
                </c:pt>
                <c:pt idx="167">
                  <c:v>47.33</c:v>
                </c:pt>
                <c:pt idx="168">
                  <c:v>46.43</c:v>
                </c:pt>
                <c:pt idx="169">
                  <c:v>44.2</c:v>
                </c:pt>
                <c:pt idx="170">
                  <c:v>42.08</c:v>
                </c:pt>
                <c:pt idx="171">
                  <c:v>40.19</c:v>
                </c:pt>
                <c:pt idx="172">
                  <c:v>38.479999999999997</c:v>
                </c:pt>
                <c:pt idx="173">
                  <c:v>36.94</c:v>
                </c:pt>
                <c:pt idx="174">
                  <c:v>35.53</c:v>
                </c:pt>
                <c:pt idx="175">
                  <c:v>34.26</c:v>
                </c:pt>
                <c:pt idx="176">
                  <c:v>33.090000000000003</c:v>
                </c:pt>
                <c:pt idx="177">
                  <c:v>32.01</c:v>
                </c:pt>
                <c:pt idx="178">
                  <c:v>31.02</c:v>
                </c:pt>
                <c:pt idx="179">
                  <c:v>30.11</c:v>
                </c:pt>
                <c:pt idx="180">
                  <c:v>28.48</c:v>
                </c:pt>
                <c:pt idx="181">
                  <c:v>26.73</c:v>
                </c:pt>
                <c:pt idx="182">
                  <c:v>25.25</c:v>
                </c:pt>
                <c:pt idx="183">
                  <c:v>23.97</c:v>
                </c:pt>
                <c:pt idx="184">
                  <c:v>22.86</c:v>
                </c:pt>
                <c:pt idx="185">
                  <c:v>21.88</c:v>
                </c:pt>
                <c:pt idx="186">
                  <c:v>21.02</c:v>
                </c:pt>
                <c:pt idx="187">
                  <c:v>20.25</c:v>
                </c:pt>
                <c:pt idx="188">
                  <c:v>19.559999999999999</c:v>
                </c:pt>
                <c:pt idx="189">
                  <c:v>18.38</c:v>
                </c:pt>
                <c:pt idx="190">
                  <c:v>17.399999999999999</c:v>
                </c:pt>
                <c:pt idx="191">
                  <c:v>16.579999999999998</c:v>
                </c:pt>
                <c:pt idx="192">
                  <c:v>15.88</c:v>
                </c:pt>
                <c:pt idx="193">
                  <c:v>15.28</c:v>
                </c:pt>
                <c:pt idx="194">
                  <c:v>14.75</c:v>
                </c:pt>
                <c:pt idx="195">
                  <c:v>13.89</c:v>
                </c:pt>
                <c:pt idx="196">
                  <c:v>13.2</c:v>
                </c:pt>
                <c:pt idx="197">
                  <c:v>12.65</c:v>
                </c:pt>
                <c:pt idx="198">
                  <c:v>12.2</c:v>
                </c:pt>
                <c:pt idx="199">
                  <c:v>11.83</c:v>
                </c:pt>
                <c:pt idx="200">
                  <c:v>11.51</c:v>
                </c:pt>
                <c:pt idx="201">
                  <c:v>11.25</c:v>
                </c:pt>
                <c:pt idx="202">
                  <c:v>11.02</c:v>
                </c:pt>
                <c:pt idx="203">
                  <c:v>10.82</c:v>
                </c:pt>
                <c:pt idx="204">
                  <c:v>10.65</c:v>
                </c:pt>
                <c:pt idx="205">
                  <c:v>10.5</c:v>
                </c:pt>
                <c:pt idx="206">
                  <c:v>10.26</c:v>
                </c:pt>
                <c:pt idx="207">
                  <c:v>10.029999999999999</c:v>
                </c:pt>
                <c:pt idx="208">
                  <c:v>9.9440000000000008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23-4844-A72B-1C34B04350FB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srim238U_Au!$D$20:$D$228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srim238U_Au!$F$20:$F$228</c:f>
              <c:numCache>
                <c:formatCode>0.000E+00</c:formatCode>
                <c:ptCount val="209"/>
                <c:pt idx="0">
                  <c:v>0.97909999999999997</c:v>
                </c:pt>
                <c:pt idx="1">
                  <c:v>1.0309999999999999</c:v>
                </c:pt>
                <c:pt idx="2">
                  <c:v>1.08</c:v>
                </c:pt>
                <c:pt idx="3">
                  <c:v>1.1259999999999999</c:v>
                </c:pt>
                <c:pt idx="4">
                  <c:v>1.171</c:v>
                </c:pt>
                <c:pt idx="5">
                  <c:v>1.214</c:v>
                </c:pt>
                <c:pt idx="6">
                  <c:v>1.256</c:v>
                </c:pt>
                <c:pt idx="7">
                  <c:v>1.3340000000000001</c:v>
                </c:pt>
                <c:pt idx="8">
                  <c:v>1.407</c:v>
                </c:pt>
                <c:pt idx="9">
                  <c:v>1.476</c:v>
                </c:pt>
                <c:pt idx="10">
                  <c:v>1.542</c:v>
                </c:pt>
                <c:pt idx="11">
                  <c:v>1.6040000000000001</c:v>
                </c:pt>
                <c:pt idx="12">
                  <c:v>1.663</c:v>
                </c:pt>
                <c:pt idx="13">
                  <c:v>1.7729999999999999</c:v>
                </c:pt>
                <c:pt idx="14">
                  <c:v>1.875</c:v>
                </c:pt>
                <c:pt idx="15">
                  <c:v>1.97</c:v>
                </c:pt>
                <c:pt idx="16">
                  <c:v>2.0579999999999998</c:v>
                </c:pt>
                <c:pt idx="17">
                  <c:v>2.141</c:v>
                </c:pt>
                <c:pt idx="18">
                  <c:v>2.2189999999999999</c:v>
                </c:pt>
                <c:pt idx="19">
                  <c:v>2.2930000000000001</c:v>
                </c:pt>
                <c:pt idx="20">
                  <c:v>2.3639999999999999</c:v>
                </c:pt>
                <c:pt idx="21">
                  <c:v>2.431</c:v>
                </c:pt>
                <c:pt idx="22">
                  <c:v>2.4950000000000001</c:v>
                </c:pt>
                <c:pt idx="23">
                  <c:v>2.5569999999999999</c:v>
                </c:pt>
                <c:pt idx="24">
                  <c:v>2.6720000000000002</c:v>
                </c:pt>
                <c:pt idx="25">
                  <c:v>2.8050000000000002</c:v>
                </c:pt>
                <c:pt idx="26">
                  <c:v>2.9260000000000002</c:v>
                </c:pt>
                <c:pt idx="27">
                  <c:v>3.0379999999999998</c:v>
                </c:pt>
                <c:pt idx="28">
                  <c:v>3.1419999999999999</c:v>
                </c:pt>
                <c:pt idx="29">
                  <c:v>3.24</c:v>
                </c:pt>
                <c:pt idx="30">
                  <c:v>3.331</c:v>
                </c:pt>
                <c:pt idx="31">
                  <c:v>3.4159999999999999</c:v>
                </c:pt>
                <c:pt idx="32">
                  <c:v>3.4969999999999999</c:v>
                </c:pt>
                <c:pt idx="33">
                  <c:v>3.6469999999999998</c:v>
                </c:pt>
                <c:pt idx="34">
                  <c:v>3.782</c:v>
                </c:pt>
                <c:pt idx="35">
                  <c:v>3.9049999999999998</c:v>
                </c:pt>
                <c:pt idx="36">
                  <c:v>4.0190000000000001</c:v>
                </c:pt>
                <c:pt idx="37">
                  <c:v>4.1230000000000002</c:v>
                </c:pt>
                <c:pt idx="38">
                  <c:v>4.2210000000000001</c:v>
                </c:pt>
                <c:pt idx="39">
                  <c:v>4.3959999999999999</c:v>
                </c:pt>
                <c:pt idx="40">
                  <c:v>4.55</c:v>
                </c:pt>
                <c:pt idx="41">
                  <c:v>4.6870000000000003</c:v>
                </c:pt>
                <c:pt idx="42">
                  <c:v>4.8099999999999996</c:v>
                </c:pt>
                <c:pt idx="43">
                  <c:v>4.9210000000000003</c:v>
                </c:pt>
                <c:pt idx="44">
                  <c:v>5.0220000000000002</c:v>
                </c:pt>
                <c:pt idx="45">
                  <c:v>5.1150000000000002</c:v>
                </c:pt>
                <c:pt idx="46">
                  <c:v>5.2</c:v>
                </c:pt>
                <c:pt idx="47">
                  <c:v>5.2789999999999999</c:v>
                </c:pt>
                <c:pt idx="48">
                  <c:v>5.351</c:v>
                </c:pt>
                <c:pt idx="49">
                  <c:v>5.4189999999999996</c:v>
                </c:pt>
                <c:pt idx="50">
                  <c:v>5.54</c:v>
                </c:pt>
                <c:pt idx="51">
                  <c:v>5.67</c:v>
                </c:pt>
                <c:pt idx="52">
                  <c:v>5.782</c:v>
                </c:pt>
                <c:pt idx="53">
                  <c:v>5.8780000000000001</c:v>
                </c:pt>
                <c:pt idx="54">
                  <c:v>5.9619999999999997</c:v>
                </c:pt>
                <c:pt idx="55">
                  <c:v>6.0339999999999998</c:v>
                </c:pt>
                <c:pt idx="56">
                  <c:v>6.0979999999999999</c:v>
                </c:pt>
                <c:pt idx="57">
                  <c:v>6.1550000000000002</c:v>
                </c:pt>
                <c:pt idx="58">
                  <c:v>6.2039999999999997</c:v>
                </c:pt>
                <c:pt idx="59">
                  <c:v>6.2869999999999999</c:v>
                </c:pt>
                <c:pt idx="60">
                  <c:v>6.3520000000000003</c:v>
                </c:pt>
                <c:pt idx="61">
                  <c:v>6.4020000000000001</c:v>
                </c:pt>
                <c:pt idx="62">
                  <c:v>6.4409999999999998</c:v>
                </c:pt>
                <c:pt idx="63">
                  <c:v>6.4710000000000001</c:v>
                </c:pt>
                <c:pt idx="64">
                  <c:v>6.4930000000000003</c:v>
                </c:pt>
                <c:pt idx="65">
                  <c:v>6.5179999999999998</c:v>
                </c:pt>
                <c:pt idx="66">
                  <c:v>6.5259999999999998</c:v>
                </c:pt>
                <c:pt idx="67">
                  <c:v>6.5190000000000001</c:v>
                </c:pt>
                <c:pt idx="68">
                  <c:v>6.5030000000000001</c:v>
                </c:pt>
                <c:pt idx="69">
                  <c:v>6.4790000000000001</c:v>
                </c:pt>
                <c:pt idx="70">
                  <c:v>6.4489999999999998</c:v>
                </c:pt>
                <c:pt idx="71">
                  <c:v>6.415</c:v>
                </c:pt>
                <c:pt idx="72">
                  <c:v>6.3780000000000001</c:v>
                </c:pt>
                <c:pt idx="73">
                  <c:v>6.3380000000000001</c:v>
                </c:pt>
                <c:pt idx="74">
                  <c:v>6.2960000000000003</c:v>
                </c:pt>
                <c:pt idx="75">
                  <c:v>6.2530000000000001</c:v>
                </c:pt>
                <c:pt idx="76">
                  <c:v>6.1630000000000003</c:v>
                </c:pt>
                <c:pt idx="77">
                  <c:v>6.05</c:v>
                </c:pt>
                <c:pt idx="78">
                  <c:v>5.9359999999999999</c:v>
                </c:pt>
                <c:pt idx="79">
                  <c:v>5.8230000000000004</c:v>
                </c:pt>
                <c:pt idx="80">
                  <c:v>5.7130000000000001</c:v>
                </c:pt>
                <c:pt idx="81">
                  <c:v>5.6059999999999999</c:v>
                </c:pt>
                <c:pt idx="82">
                  <c:v>5.5019999999999998</c:v>
                </c:pt>
                <c:pt idx="83">
                  <c:v>5.4020000000000001</c:v>
                </c:pt>
                <c:pt idx="84">
                  <c:v>5.306</c:v>
                </c:pt>
                <c:pt idx="85">
                  <c:v>5.1230000000000002</c:v>
                </c:pt>
                <c:pt idx="86">
                  <c:v>4.9530000000000003</c:v>
                </c:pt>
                <c:pt idx="87">
                  <c:v>4.7949999999999999</c:v>
                </c:pt>
                <c:pt idx="88">
                  <c:v>4.6479999999999997</c:v>
                </c:pt>
                <c:pt idx="89">
                  <c:v>4.5110000000000001</c:v>
                </c:pt>
                <c:pt idx="90">
                  <c:v>4.383</c:v>
                </c:pt>
                <c:pt idx="91">
                  <c:v>4.1509999999999998</c:v>
                </c:pt>
                <c:pt idx="92">
                  <c:v>3.9460000000000002</c:v>
                </c:pt>
                <c:pt idx="93">
                  <c:v>3.7629999999999999</c:v>
                </c:pt>
                <c:pt idx="94">
                  <c:v>3.5990000000000002</c:v>
                </c:pt>
                <c:pt idx="95">
                  <c:v>3.452</c:v>
                </c:pt>
                <c:pt idx="96">
                  <c:v>3.3180000000000001</c:v>
                </c:pt>
                <c:pt idx="97">
                  <c:v>3.1949999999999998</c:v>
                </c:pt>
                <c:pt idx="98">
                  <c:v>3.0830000000000002</c:v>
                </c:pt>
                <c:pt idx="99">
                  <c:v>2.98</c:v>
                </c:pt>
                <c:pt idx="100">
                  <c:v>2.8839999999999999</c:v>
                </c:pt>
                <c:pt idx="101">
                  <c:v>2.7959999999999998</c:v>
                </c:pt>
                <c:pt idx="102">
                  <c:v>2.6360000000000001</c:v>
                </c:pt>
                <c:pt idx="103">
                  <c:v>2.4649999999999999</c:v>
                </c:pt>
                <c:pt idx="104">
                  <c:v>2.3170000000000002</c:v>
                </c:pt>
                <c:pt idx="105">
                  <c:v>2.1890000000000001</c:v>
                </c:pt>
                <c:pt idx="106">
                  <c:v>2.0760000000000001</c:v>
                </c:pt>
                <c:pt idx="107">
                  <c:v>1.9750000000000001</c:v>
                </c:pt>
                <c:pt idx="108">
                  <c:v>1.8859999999999999</c:v>
                </c:pt>
                <c:pt idx="109">
                  <c:v>1.8049999999999999</c:v>
                </c:pt>
                <c:pt idx="110">
                  <c:v>1.7310000000000001</c:v>
                </c:pt>
                <c:pt idx="111">
                  <c:v>1.6040000000000001</c:v>
                </c:pt>
                <c:pt idx="112">
                  <c:v>1.4950000000000001</c:v>
                </c:pt>
                <c:pt idx="113">
                  <c:v>1.403</c:v>
                </c:pt>
                <c:pt idx="114">
                  <c:v>1.3220000000000001</c:v>
                </c:pt>
                <c:pt idx="115">
                  <c:v>1.2509999999999999</c:v>
                </c:pt>
                <c:pt idx="116">
                  <c:v>1.1890000000000001</c:v>
                </c:pt>
                <c:pt idx="117">
                  <c:v>1.0820000000000001</c:v>
                </c:pt>
                <c:pt idx="118">
                  <c:v>0.99539999999999995</c:v>
                </c:pt>
                <c:pt idx="119">
                  <c:v>0.92269999999999996</c:v>
                </c:pt>
                <c:pt idx="120">
                  <c:v>0.86099999999999999</c:v>
                </c:pt>
                <c:pt idx="121">
                  <c:v>0.80779999999999996</c:v>
                </c:pt>
                <c:pt idx="122">
                  <c:v>0.76149999999999995</c:v>
                </c:pt>
                <c:pt idx="123">
                  <c:v>0.72070000000000001</c:v>
                </c:pt>
                <c:pt idx="124">
                  <c:v>0.6845</c:v>
                </c:pt>
                <c:pt idx="125">
                  <c:v>0.65210000000000001</c:v>
                </c:pt>
                <c:pt idx="126">
                  <c:v>0.62290000000000001</c:v>
                </c:pt>
                <c:pt idx="127">
                  <c:v>0.59650000000000003</c:v>
                </c:pt>
                <c:pt idx="128">
                  <c:v>0.5504</c:v>
                </c:pt>
                <c:pt idx="129">
                  <c:v>0.50280000000000002</c:v>
                </c:pt>
                <c:pt idx="130">
                  <c:v>0.46339999999999998</c:v>
                </c:pt>
                <c:pt idx="131">
                  <c:v>0.43030000000000002</c:v>
                </c:pt>
                <c:pt idx="132">
                  <c:v>0.40189999999999998</c:v>
                </c:pt>
                <c:pt idx="133">
                  <c:v>0.37740000000000001</c:v>
                </c:pt>
                <c:pt idx="134">
                  <c:v>0.35589999999999999</c:v>
                </c:pt>
                <c:pt idx="135">
                  <c:v>0.33689999999999998</c:v>
                </c:pt>
                <c:pt idx="136">
                  <c:v>0.3201</c:v>
                </c:pt>
                <c:pt idx="137">
                  <c:v>0.2913</c:v>
                </c:pt>
                <c:pt idx="138">
                  <c:v>0.2676</c:v>
                </c:pt>
                <c:pt idx="139">
                  <c:v>0.24779999999999999</c:v>
                </c:pt>
                <c:pt idx="140">
                  <c:v>0.23089999999999999</c:v>
                </c:pt>
                <c:pt idx="141">
                  <c:v>0.21629999999999999</c:v>
                </c:pt>
                <c:pt idx="142">
                  <c:v>0.2036</c:v>
                </c:pt>
                <c:pt idx="143">
                  <c:v>0.1825</c:v>
                </c:pt>
                <c:pt idx="144">
                  <c:v>0.1656</c:v>
                </c:pt>
                <c:pt idx="145">
                  <c:v>0.15179999999999999</c:v>
                </c:pt>
                <c:pt idx="146">
                  <c:v>0.14019999999999999</c:v>
                </c:pt>
                <c:pt idx="147">
                  <c:v>0.13039999999999999</c:v>
                </c:pt>
                <c:pt idx="148">
                  <c:v>0.122</c:v>
                </c:pt>
                <c:pt idx="149">
                  <c:v>0.11459999999999999</c:v>
                </c:pt>
                <c:pt idx="150">
                  <c:v>0.1082</c:v>
                </c:pt>
                <c:pt idx="151">
                  <c:v>0.10249999999999999</c:v>
                </c:pt>
                <c:pt idx="152">
                  <c:v>9.7350000000000006E-2</c:v>
                </c:pt>
                <c:pt idx="153">
                  <c:v>9.2759999999999995E-2</c:v>
                </c:pt>
                <c:pt idx="154">
                  <c:v>8.4849999999999995E-2</c:v>
                </c:pt>
                <c:pt idx="155">
                  <c:v>7.6770000000000005E-2</c:v>
                </c:pt>
                <c:pt idx="156">
                  <c:v>7.0180000000000006E-2</c:v>
                </c:pt>
                <c:pt idx="157">
                  <c:v>6.4699999999999994E-2</c:v>
                </c:pt>
                <c:pt idx="158">
                  <c:v>6.0049999999999999E-2</c:v>
                </c:pt>
                <c:pt idx="159">
                  <c:v>5.6070000000000002E-2</c:v>
                </c:pt>
                <c:pt idx="160">
                  <c:v>5.2609999999999997E-2</c:v>
                </c:pt>
                <c:pt idx="161">
                  <c:v>4.9579999999999999E-2</c:v>
                </c:pt>
                <c:pt idx="162">
                  <c:v>4.6899999999999997E-2</c:v>
                </c:pt>
                <c:pt idx="163">
                  <c:v>4.2360000000000002E-2</c:v>
                </c:pt>
                <c:pt idx="164">
                  <c:v>3.8670000000000003E-2</c:v>
                </c:pt>
                <c:pt idx="165">
                  <c:v>3.56E-2</c:v>
                </c:pt>
                <c:pt idx="166">
                  <c:v>3.3000000000000002E-2</c:v>
                </c:pt>
                <c:pt idx="167">
                  <c:v>3.0779999999999998E-2</c:v>
                </c:pt>
                <c:pt idx="168">
                  <c:v>2.886E-2</c:v>
                </c:pt>
                <c:pt idx="169">
                  <c:v>2.5680000000000001E-2</c:v>
                </c:pt>
                <c:pt idx="170">
                  <c:v>2.316E-2</c:v>
                </c:pt>
                <c:pt idx="171">
                  <c:v>2.112E-2</c:v>
                </c:pt>
                <c:pt idx="172">
                  <c:v>1.942E-2</c:v>
                </c:pt>
                <c:pt idx="173">
                  <c:v>1.7989999999999999E-2</c:v>
                </c:pt>
                <c:pt idx="174">
                  <c:v>1.6760000000000001E-2</c:v>
                </c:pt>
                <c:pt idx="175">
                  <c:v>1.5699999999999999E-2</c:v>
                </c:pt>
                <c:pt idx="176">
                  <c:v>1.477E-2</c:v>
                </c:pt>
                <c:pt idx="177">
                  <c:v>1.3950000000000001E-2</c:v>
                </c:pt>
                <c:pt idx="178">
                  <c:v>1.3220000000000001E-2</c:v>
                </c:pt>
                <c:pt idx="179">
                  <c:v>1.257E-2</c:v>
                </c:pt>
                <c:pt idx="180">
                  <c:v>1.145E-2</c:v>
                </c:pt>
                <c:pt idx="181">
                  <c:v>1.031E-2</c:v>
                </c:pt>
                <c:pt idx="182">
                  <c:v>9.3860000000000002E-3</c:v>
                </c:pt>
                <c:pt idx="183">
                  <c:v>8.6219999999999995E-3</c:v>
                </c:pt>
                <c:pt idx="184">
                  <c:v>7.9769999999999997E-3</c:v>
                </c:pt>
                <c:pt idx="185">
                  <c:v>7.4269999999999996E-3</c:v>
                </c:pt>
                <c:pt idx="186">
                  <c:v>6.9509999999999997E-3</c:v>
                </c:pt>
                <c:pt idx="187">
                  <c:v>6.5339999999999999E-3</c:v>
                </c:pt>
                <c:pt idx="188">
                  <c:v>6.1669999999999997E-3</c:v>
                </c:pt>
                <c:pt idx="189">
                  <c:v>5.5490000000000001E-3</c:v>
                </c:pt>
                <c:pt idx="190">
                  <c:v>5.0480000000000004E-3</c:v>
                </c:pt>
                <c:pt idx="191">
                  <c:v>4.633E-3</c:v>
                </c:pt>
                <c:pt idx="192">
                  <c:v>4.2839999999999996E-3</c:v>
                </c:pt>
                <c:pt idx="193">
                  <c:v>3.986E-3</c:v>
                </c:pt>
                <c:pt idx="194">
                  <c:v>3.7290000000000001E-3</c:v>
                </c:pt>
                <c:pt idx="195">
                  <c:v>3.3050000000000002E-3</c:v>
                </c:pt>
                <c:pt idx="196">
                  <c:v>2.9710000000000001E-3</c:v>
                </c:pt>
                <c:pt idx="197">
                  <c:v>2.7009999999999998E-3</c:v>
                </c:pt>
                <c:pt idx="198">
                  <c:v>2.4780000000000002E-3</c:v>
                </c:pt>
                <c:pt idx="199">
                  <c:v>2.2899999999999999E-3</c:v>
                </c:pt>
                <c:pt idx="200">
                  <c:v>2.1289999999999998E-3</c:v>
                </c:pt>
                <c:pt idx="201">
                  <c:v>1.9910000000000001E-3</c:v>
                </c:pt>
                <c:pt idx="202">
                  <c:v>1.8699999999999999E-3</c:v>
                </c:pt>
                <c:pt idx="203">
                  <c:v>1.763E-3</c:v>
                </c:pt>
                <c:pt idx="204">
                  <c:v>1.6689999999999999E-3</c:v>
                </c:pt>
                <c:pt idx="205">
                  <c:v>1.5839999999999999E-3</c:v>
                </c:pt>
                <c:pt idx="206">
                  <c:v>1.439E-3</c:v>
                </c:pt>
                <c:pt idx="207">
                  <c:v>1.292E-3</c:v>
                </c:pt>
                <c:pt idx="208">
                  <c:v>1.2279999999999999E-3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23-4844-A72B-1C34B04350FB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srim238U_Au!$D$20:$D$228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srim238U_Au!$G$20:$G$228</c:f>
              <c:numCache>
                <c:formatCode>0.000E+00</c:formatCode>
                <c:ptCount val="209"/>
                <c:pt idx="0">
                  <c:v>1.03196</c:v>
                </c:pt>
                <c:pt idx="1">
                  <c:v>1.0864399999999999</c:v>
                </c:pt>
                <c:pt idx="2">
                  <c:v>1.13791</c:v>
                </c:pt>
                <c:pt idx="3">
                  <c:v>1.1862699999999999</c:v>
                </c:pt>
                <c:pt idx="4">
                  <c:v>1.2335500000000001</c:v>
                </c:pt>
                <c:pt idx="5">
                  <c:v>1.27874</c:v>
                </c:pt>
                <c:pt idx="6">
                  <c:v>1.32287</c:v>
                </c:pt>
                <c:pt idx="7">
                  <c:v>1.4049200000000002</c:v>
                </c:pt>
                <c:pt idx="8">
                  <c:v>1.48176</c:v>
                </c:pt>
                <c:pt idx="9">
                  <c:v>1.5544100000000001</c:v>
                </c:pt>
                <c:pt idx="10">
                  <c:v>1.6238900000000001</c:v>
                </c:pt>
                <c:pt idx="11">
                  <c:v>1.6892400000000001</c:v>
                </c:pt>
                <c:pt idx="12">
                  <c:v>1.75146</c:v>
                </c:pt>
                <c:pt idx="13">
                  <c:v>1.8675599999999999</c:v>
                </c:pt>
                <c:pt idx="14">
                  <c:v>1.9753000000000001</c:v>
                </c:pt>
                <c:pt idx="15">
                  <c:v>2.0756999999999999</c:v>
                </c:pt>
                <c:pt idx="16">
                  <c:v>2.1688999999999998</c:v>
                </c:pt>
                <c:pt idx="17">
                  <c:v>2.2568000000000001</c:v>
                </c:pt>
                <c:pt idx="18">
                  <c:v>2.3394999999999997</c:v>
                </c:pt>
                <c:pt idx="19">
                  <c:v>2.4180999999999999</c:v>
                </c:pt>
                <c:pt idx="20">
                  <c:v>2.4935</c:v>
                </c:pt>
                <c:pt idx="21">
                  <c:v>2.5647000000000002</c:v>
                </c:pt>
                <c:pt idx="22">
                  <c:v>2.6328</c:v>
                </c:pt>
                <c:pt idx="23">
                  <c:v>2.6987999999999999</c:v>
                </c:pt>
                <c:pt idx="24">
                  <c:v>2.8215000000000003</c:v>
                </c:pt>
                <c:pt idx="25">
                  <c:v>2.9636</c:v>
                </c:pt>
                <c:pt idx="26">
                  <c:v>3.0931999999999999</c:v>
                </c:pt>
                <c:pt idx="27">
                  <c:v>3.2132999999999998</c:v>
                </c:pt>
                <c:pt idx="28">
                  <c:v>3.3250999999999999</c:v>
                </c:pt>
                <c:pt idx="29">
                  <c:v>3.4306000000000001</c:v>
                </c:pt>
                <c:pt idx="30">
                  <c:v>3.5287999999999999</c:v>
                </c:pt>
                <c:pt idx="31">
                  <c:v>3.6206999999999998</c:v>
                </c:pt>
                <c:pt idx="32">
                  <c:v>3.7083999999999997</c:v>
                </c:pt>
                <c:pt idx="33">
                  <c:v>3.8712999999999997</c:v>
                </c:pt>
                <c:pt idx="34">
                  <c:v>4.0183999999999997</c:v>
                </c:pt>
                <c:pt idx="35">
                  <c:v>4.1528999999999998</c:v>
                </c:pt>
                <c:pt idx="36">
                  <c:v>4.2780000000000005</c:v>
                </c:pt>
                <c:pt idx="37">
                  <c:v>4.3925000000000001</c:v>
                </c:pt>
                <c:pt idx="38">
                  <c:v>4.5007000000000001</c:v>
                </c:pt>
                <c:pt idx="39">
                  <c:v>4.6950000000000003</c:v>
                </c:pt>
                <c:pt idx="40">
                  <c:v>4.8671999999999995</c:v>
                </c:pt>
                <c:pt idx="41">
                  <c:v>5.0213000000000001</c:v>
                </c:pt>
                <c:pt idx="42">
                  <c:v>5.1605999999999996</c:v>
                </c:pt>
                <c:pt idx="43">
                  <c:v>5.2872000000000003</c:v>
                </c:pt>
                <c:pt idx="44">
                  <c:v>5.4032</c:v>
                </c:pt>
                <c:pt idx="45">
                  <c:v>5.5106000000000002</c:v>
                </c:pt>
                <c:pt idx="46">
                  <c:v>5.6095000000000006</c:v>
                </c:pt>
                <c:pt idx="47">
                  <c:v>5.7019000000000002</c:v>
                </c:pt>
                <c:pt idx="48">
                  <c:v>5.7869000000000002</c:v>
                </c:pt>
                <c:pt idx="49">
                  <c:v>5.8674999999999997</c:v>
                </c:pt>
                <c:pt idx="50">
                  <c:v>6.0128000000000004</c:v>
                </c:pt>
                <c:pt idx="51">
                  <c:v>6.1715</c:v>
                </c:pt>
                <c:pt idx="52">
                  <c:v>6.3106</c:v>
                </c:pt>
                <c:pt idx="53">
                  <c:v>6.4324000000000003</c:v>
                </c:pt>
                <c:pt idx="54">
                  <c:v>6.5411000000000001</c:v>
                </c:pt>
                <c:pt idx="55">
                  <c:v>6.6366999999999994</c:v>
                </c:pt>
                <c:pt idx="56">
                  <c:v>6.7234999999999996</c:v>
                </c:pt>
                <c:pt idx="57">
                  <c:v>6.8024000000000004</c:v>
                </c:pt>
                <c:pt idx="58">
                  <c:v>6.8727</c:v>
                </c:pt>
                <c:pt idx="59">
                  <c:v>6.9962</c:v>
                </c:pt>
                <c:pt idx="60">
                  <c:v>7.0811999999999999</c:v>
                </c:pt>
                <c:pt idx="61">
                  <c:v>7.1520000000000001</c:v>
                </c:pt>
                <c:pt idx="62">
                  <c:v>7.2275999999999998</c:v>
                </c:pt>
                <c:pt idx="63">
                  <c:v>7.3010000000000002</c:v>
                </c:pt>
                <c:pt idx="64">
                  <c:v>7.3681000000000001</c:v>
                </c:pt>
                <c:pt idx="65">
                  <c:v>7.4790999999999999</c:v>
                </c:pt>
                <c:pt idx="66">
                  <c:v>7.5609999999999999</c:v>
                </c:pt>
                <c:pt idx="67">
                  <c:v>7.6139999999999999</c:v>
                </c:pt>
                <c:pt idx="68">
                  <c:v>7.6470000000000002</c:v>
                </c:pt>
                <c:pt idx="69">
                  <c:v>7.6619999999999999</c:v>
                </c:pt>
                <c:pt idx="70">
                  <c:v>7.665</c:v>
                </c:pt>
                <c:pt idx="71">
                  <c:v>7.6589999999999998</c:v>
                </c:pt>
                <c:pt idx="72">
                  <c:v>7.6459999999999999</c:v>
                </c:pt>
                <c:pt idx="73">
                  <c:v>7.6289999999999996</c:v>
                </c:pt>
                <c:pt idx="74">
                  <c:v>7.6080000000000005</c:v>
                </c:pt>
                <c:pt idx="75">
                  <c:v>7.585</c:v>
                </c:pt>
                <c:pt idx="76">
                  <c:v>7.5370000000000008</c:v>
                </c:pt>
                <c:pt idx="77">
                  <c:v>7.4779999999999998</c:v>
                </c:pt>
                <c:pt idx="78">
                  <c:v>7.4219999999999997</c:v>
                </c:pt>
                <c:pt idx="79">
                  <c:v>7.3730000000000002</c:v>
                </c:pt>
                <c:pt idx="80">
                  <c:v>7.33</c:v>
                </c:pt>
                <c:pt idx="81">
                  <c:v>7.2939999999999996</c:v>
                </c:pt>
                <c:pt idx="82">
                  <c:v>7.2649999999999997</c:v>
                </c:pt>
                <c:pt idx="83">
                  <c:v>7.2409999999999997</c:v>
                </c:pt>
                <c:pt idx="84">
                  <c:v>7.2219999999999995</c:v>
                </c:pt>
                <c:pt idx="85">
                  <c:v>7.1959999999999997</c:v>
                </c:pt>
                <c:pt idx="86">
                  <c:v>7.1810000000000009</c:v>
                </c:pt>
                <c:pt idx="87">
                  <c:v>7.1739999999999995</c:v>
                </c:pt>
                <c:pt idx="88">
                  <c:v>7.173</c:v>
                </c:pt>
                <c:pt idx="89">
                  <c:v>7.1739999999999995</c:v>
                </c:pt>
                <c:pt idx="90">
                  <c:v>7.1769999999999996</c:v>
                </c:pt>
                <c:pt idx="91">
                  <c:v>7.1829999999999998</c:v>
                </c:pt>
                <c:pt idx="92">
                  <c:v>7.1850000000000005</c:v>
                </c:pt>
                <c:pt idx="93">
                  <c:v>7.181</c:v>
                </c:pt>
                <c:pt idx="94">
                  <c:v>7.1720000000000006</c:v>
                </c:pt>
                <c:pt idx="95">
                  <c:v>7.16</c:v>
                </c:pt>
                <c:pt idx="96">
                  <c:v>7.1459999999999999</c:v>
                </c:pt>
                <c:pt idx="97">
                  <c:v>7.13</c:v>
                </c:pt>
                <c:pt idx="98">
                  <c:v>7.1160000000000005</c:v>
                </c:pt>
                <c:pt idx="99">
                  <c:v>7.1039999999999992</c:v>
                </c:pt>
                <c:pt idx="100">
                  <c:v>7.0950000000000006</c:v>
                </c:pt>
                <c:pt idx="101">
                  <c:v>7.0909999999999993</c:v>
                </c:pt>
                <c:pt idx="102">
                  <c:v>7.0979999999999999</c:v>
                </c:pt>
                <c:pt idx="103">
                  <c:v>7.1429999999999998</c:v>
                </c:pt>
                <c:pt idx="104">
                  <c:v>7.2290000000000001</c:v>
                </c:pt>
                <c:pt idx="105">
                  <c:v>7.359</c:v>
                </c:pt>
                <c:pt idx="106">
                  <c:v>7.5280000000000005</c:v>
                </c:pt>
                <c:pt idx="107">
                  <c:v>7.7349999999999994</c:v>
                </c:pt>
                <c:pt idx="108">
                  <c:v>7.976</c:v>
                </c:pt>
                <c:pt idx="109">
                  <c:v>8.2460000000000004</c:v>
                </c:pt>
                <c:pt idx="110">
                  <c:v>8.5400000000000009</c:v>
                </c:pt>
                <c:pt idx="111">
                  <c:v>9.1939999999999991</c:v>
                </c:pt>
                <c:pt idx="112">
                  <c:v>9.9080000000000013</c:v>
                </c:pt>
                <c:pt idx="113">
                  <c:v>10.663</c:v>
                </c:pt>
                <c:pt idx="114">
                  <c:v>11.442</c:v>
                </c:pt>
                <c:pt idx="115">
                  <c:v>12.231</c:v>
                </c:pt>
                <c:pt idx="116">
                  <c:v>13.019</c:v>
                </c:pt>
                <c:pt idx="117">
                  <c:v>14.582000000000001</c:v>
                </c:pt>
                <c:pt idx="118">
                  <c:v>16.0854</c:v>
                </c:pt>
                <c:pt idx="119">
                  <c:v>17.5227</c:v>
                </c:pt>
                <c:pt idx="120">
                  <c:v>18.891000000000002</c:v>
                </c:pt>
                <c:pt idx="121">
                  <c:v>20.177800000000001</c:v>
                </c:pt>
                <c:pt idx="122">
                  <c:v>21.391500000000001</c:v>
                </c:pt>
                <c:pt idx="123">
                  <c:v>22.5307</c:v>
                </c:pt>
                <c:pt idx="124">
                  <c:v>23.6145</c:v>
                </c:pt>
                <c:pt idx="125">
                  <c:v>24.632100000000001</c:v>
                </c:pt>
                <c:pt idx="126">
                  <c:v>25.5929</c:v>
                </c:pt>
                <c:pt idx="127">
                  <c:v>26.506499999999999</c:v>
                </c:pt>
                <c:pt idx="128">
                  <c:v>28.1904</c:v>
                </c:pt>
                <c:pt idx="129">
                  <c:v>30.062799999999999</c:v>
                </c:pt>
                <c:pt idx="130">
                  <c:v>31.743400000000001</c:v>
                </c:pt>
                <c:pt idx="131">
                  <c:v>33.240300000000005</c:v>
                </c:pt>
                <c:pt idx="132">
                  <c:v>34.591899999999995</c:v>
                </c:pt>
                <c:pt idx="133">
                  <c:v>35.837400000000002</c:v>
                </c:pt>
                <c:pt idx="134">
                  <c:v>36.965899999999998</c:v>
                </c:pt>
                <c:pt idx="135">
                  <c:v>38.0169</c:v>
                </c:pt>
                <c:pt idx="136">
                  <c:v>38.980099999999993</c:v>
                </c:pt>
                <c:pt idx="137">
                  <c:v>40.731299999999997</c:v>
                </c:pt>
                <c:pt idx="138">
                  <c:v>42.407600000000002</c:v>
                </c:pt>
                <c:pt idx="139">
                  <c:v>43.867799999999995</c:v>
                </c:pt>
                <c:pt idx="140">
                  <c:v>45.040900000000001</c:v>
                </c:pt>
                <c:pt idx="141">
                  <c:v>46.136299999999999</c:v>
                </c:pt>
                <c:pt idx="142">
                  <c:v>47.113599999999998</c:v>
                </c:pt>
                <c:pt idx="143">
                  <c:v>48.8125</c:v>
                </c:pt>
                <c:pt idx="144">
                  <c:v>50.235599999999998</c:v>
                </c:pt>
                <c:pt idx="145">
                  <c:v>51.431800000000003</c:v>
                </c:pt>
                <c:pt idx="146">
                  <c:v>52.4602</c:v>
                </c:pt>
                <c:pt idx="147">
                  <c:v>53.340400000000002</c:v>
                </c:pt>
                <c:pt idx="148">
                  <c:v>54.082000000000001</c:v>
                </c:pt>
                <c:pt idx="149">
                  <c:v>54.724600000000002</c:v>
                </c:pt>
                <c:pt idx="150">
                  <c:v>55.268199999999993</c:v>
                </c:pt>
                <c:pt idx="151">
                  <c:v>55.732500000000002</c:v>
                </c:pt>
                <c:pt idx="152">
                  <c:v>56.117350000000002</c:v>
                </c:pt>
                <c:pt idx="153">
                  <c:v>56.432760000000002</c:v>
                </c:pt>
                <c:pt idx="154">
                  <c:v>56.874850000000002</c:v>
                </c:pt>
                <c:pt idx="155">
                  <c:v>57.136770000000006</c:v>
                </c:pt>
                <c:pt idx="156">
                  <c:v>57.140180000000001</c:v>
                </c:pt>
                <c:pt idx="157">
                  <c:v>56.924700000000001</c:v>
                </c:pt>
                <c:pt idx="158">
                  <c:v>56.560049999999997</c:v>
                </c:pt>
                <c:pt idx="159">
                  <c:v>56.056069999999998</c:v>
                </c:pt>
                <c:pt idx="160">
                  <c:v>55.462609999999998</c:v>
                </c:pt>
                <c:pt idx="161">
                  <c:v>54.799579999999999</c:v>
                </c:pt>
                <c:pt idx="162">
                  <c:v>54.0869</c:v>
                </c:pt>
                <c:pt idx="163">
                  <c:v>52.602360000000004</c:v>
                </c:pt>
                <c:pt idx="164">
                  <c:v>51.118670000000002</c:v>
                </c:pt>
                <c:pt idx="165">
                  <c:v>49.715600000000002</c:v>
                </c:pt>
                <c:pt idx="166">
                  <c:v>48.453000000000003</c:v>
                </c:pt>
                <c:pt idx="167">
                  <c:v>47.360779999999998</c:v>
                </c:pt>
                <c:pt idx="168">
                  <c:v>46.458860000000001</c:v>
                </c:pt>
                <c:pt idx="169">
                  <c:v>44.225680000000004</c:v>
                </c:pt>
                <c:pt idx="170">
                  <c:v>42.103159999999995</c:v>
                </c:pt>
                <c:pt idx="171">
                  <c:v>40.211120000000001</c:v>
                </c:pt>
                <c:pt idx="172">
                  <c:v>38.499419999999994</c:v>
                </c:pt>
                <c:pt idx="173">
                  <c:v>36.957989999999995</c:v>
                </c:pt>
                <c:pt idx="174">
                  <c:v>35.546759999999999</c:v>
                </c:pt>
                <c:pt idx="175">
                  <c:v>34.275700000000001</c:v>
                </c:pt>
                <c:pt idx="176">
                  <c:v>33.104770000000002</c:v>
                </c:pt>
                <c:pt idx="177">
                  <c:v>32.023949999999999</c:v>
                </c:pt>
                <c:pt idx="178">
                  <c:v>31.03322</c:v>
                </c:pt>
                <c:pt idx="179">
                  <c:v>30.12257</c:v>
                </c:pt>
                <c:pt idx="180">
                  <c:v>28.49145</c:v>
                </c:pt>
                <c:pt idx="181">
                  <c:v>26.740310000000001</c:v>
                </c:pt>
                <c:pt idx="182">
                  <c:v>25.259385999999999</c:v>
                </c:pt>
                <c:pt idx="183">
                  <c:v>23.978621999999998</c:v>
                </c:pt>
                <c:pt idx="184">
                  <c:v>22.867977</c:v>
                </c:pt>
                <c:pt idx="185">
                  <c:v>21.887426999999999</c:v>
                </c:pt>
                <c:pt idx="186">
                  <c:v>21.026951</c:v>
                </c:pt>
                <c:pt idx="187">
                  <c:v>20.256533999999998</c:v>
                </c:pt>
                <c:pt idx="188">
                  <c:v>19.566167</c:v>
                </c:pt>
                <c:pt idx="189">
                  <c:v>18.385548999999997</c:v>
                </c:pt>
                <c:pt idx="190">
                  <c:v>17.405047999999997</c:v>
                </c:pt>
                <c:pt idx="191">
                  <c:v>16.584632999999997</c:v>
                </c:pt>
                <c:pt idx="192">
                  <c:v>15.884284000000001</c:v>
                </c:pt>
                <c:pt idx="193">
                  <c:v>15.283985999999999</c:v>
                </c:pt>
                <c:pt idx="194">
                  <c:v>14.753729</c:v>
                </c:pt>
                <c:pt idx="195">
                  <c:v>13.893305</c:v>
                </c:pt>
                <c:pt idx="196">
                  <c:v>13.202971</c:v>
                </c:pt>
                <c:pt idx="197">
                  <c:v>12.652701</c:v>
                </c:pt>
                <c:pt idx="198">
                  <c:v>12.202477999999999</c:v>
                </c:pt>
                <c:pt idx="199">
                  <c:v>11.83229</c:v>
                </c:pt>
                <c:pt idx="200">
                  <c:v>11.512129</c:v>
                </c:pt>
                <c:pt idx="201">
                  <c:v>11.251991</c:v>
                </c:pt>
                <c:pt idx="202">
                  <c:v>11.02187</c:v>
                </c:pt>
                <c:pt idx="203">
                  <c:v>10.821763000000001</c:v>
                </c:pt>
                <c:pt idx="204">
                  <c:v>10.651669</c:v>
                </c:pt>
                <c:pt idx="205">
                  <c:v>10.501583999999999</c:v>
                </c:pt>
                <c:pt idx="206">
                  <c:v>10.261438999999999</c:v>
                </c:pt>
                <c:pt idx="207">
                  <c:v>10.031291999999999</c:v>
                </c:pt>
                <c:pt idx="208">
                  <c:v>9.9452280000000002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423-4844-A72B-1C34B0435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06832"/>
        <c:axId val="602915848"/>
      </c:scatterChart>
      <c:valAx>
        <c:axId val="6029068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15848"/>
        <c:crosses val="autoZero"/>
        <c:crossBetween val="midCat"/>
        <c:majorUnit val="10"/>
      </c:valAx>
      <c:valAx>
        <c:axId val="60291584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068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4128569749676"/>
          <c:y val="0.31356847954135397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srim238U_Au!$P$5</c:f>
          <c:strCache>
            <c:ptCount val="1"/>
            <c:pt idx="0">
              <c:v>srim238U_Au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srim238U_Au!$D$20:$D$228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srim238U_Au!$J$20:$J$228</c:f>
              <c:numCache>
                <c:formatCode>0.000</c:formatCode>
                <c:ptCount val="209"/>
                <c:pt idx="0">
                  <c:v>1.5E-3</c:v>
                </c:pt>
                <c:pt idx="1">
                  <c:v>1.6000000000000001E-3</c:v>
                </c:pt>
                <c:pt idx="2">
                  <c:v>1.6000000000000001E-3</c:v>
                </c:pt>
                <c:pt idx="3">
                  <c:v>1.7000000000000001E-3</c:v>
                </c:pt>
                <c:pt idx="4">
                  <c:v>1.7000000000000001E-3</c:v>
                </c:pt>
                <c:pt idx="5">
                  <c:v>1.8E-3</c:v>
                </c:pt>
                <c:pt idx="6">
                  <c:v>1.8E-3</c:v>
                </c:pt>
                <c:pt idx="7">
                  <c:v>1.9E-3</c:v>
                </c:pt>
                <c:pt idx="8">
                  <c:v>2E-3</c:v>
                </c:pt>
                <c:pt idx="9">
                  <c:v>2.1000000000000003E-3</c:v>
                </c:pt>
                <c:pt idx="10">
                  <c:v>2.1999999999999997E-3</c:v>
                </c:pt>
                <c:pt idx="11">
                  <c:v>2.3E-3</c:v>
                </c:pt>
                <c:pt idx="12">
                  <c:v>2.4000000000000002E-3</c:v>
                </c:pt>
                <c:pt idx="13">
                  <c:v>2.5000000000000001E-3</c:v>
                </c:pt>
                <c:pt idx="14">
                  <c:v>2.7000000000000001E-3</c:v>
                </c:pt>
                <c:pt idx="15">
                  <c:v>2.8E-3</c:v>
                </c:pt>
                <c:pt idx="16">
                  <c:v>3.0000000000000001E-3</c:v>
                </c:pt>
                <c:pt idx="17">
                  <c:v>3.0999999999999999E-3</c:v>
                </c:pt>
                <c:pt idx="18">
                  <c:v>3.2000000000000002E-3</c:v>
                </c:pt>
                <c:pt idx="19">
                  <c:v>3.3E-3</c:v>
                </c:pt>
                <c:pt idx="20">
                  <c:v>3.5000000000000005E-3</c:v>
                </c:pt>
                <c:pt idx="21">
                  <c:v>3.5999999999999999E-3</c:v>
                </c:pt>
                <c:pt idx="22">
                  <c:v>3.6999999999999997E-3</c:v>
                </c:pt>
                <c:pt idx="23">
                  <c:v>3.8E-3</c:v>
                </c:pt>
                <c:pt idx="24">
                  <c:v>4.0000000000000001E-3</c:v>
                </c:pt>
                <c:pt idx="25">
                  <c:v>4.3E-3</c:v>
                </c:pt>
                <c:pt idx="26">
                  <c:v>4.4999999999999997E-3</c:v>
                </c:pt>
                <c:pt idx="27">
                  <c:v>4.8000000000000004E-3</c:v>
                </c:pt>
                <c:pt idx="28">
                  <c:v>5.0000000000000001E-3</c:v>
                </c:pt>
                <c:pt idx="29">
                  <c:v>5.1999999999999998E-3</c:v>
                </c:pt>
                <c:pt idx="30">
                  <c:v>5.4999999999999997E-3</c:v>
                </c:pt>
                <c:pt idx="31">
                  <c:v>5.7000000000000002E-3</c:v>
                </c:pt>
                <c:pt idx="32">
                  <c:v>5.8999999999999999E-3</c:v>
                </c:pt>
                <c:pt idx="33">
                  <c:v>6.3E-3</c:v>
                </c:pt>
                <c:pt idx="34">
                  <c:v>6.7000000000000002E-3</c:v>
                </c:pt>
                <c:pt idx="35">
                  <c:v>7.0999999999999995E-3</c:v>
                </c:pt>
                <c:pt idx="36">
                  <c:v>7.4999999999999997E-3</c:v>
                </c:pt>
                <c:pt idx="37">
                  <c:v>7.7999999999999996E-3</c:v>
                </c:pt>
                <c:pt idx="38">
                  <c:v>8.2000000000000007E-3</c:v>
                </c:pt>
                <c:pt idx="39">
                  <c:v>8.8999999999999999E-3</c:v>
                </c:pt>
                <c:pt idx="40">
                  <c:v>9.6000000000000009E-3</c:v>
                </c:pt>
                <c:pt idx="41">
                  <c:v>1.0199999999999999E-2</c:v>
                </c:pt>
                <c:pt idx="42">
                  <c:v>1.09E-2</c:v>
                </c:pt>
                <c:pt idx="43">
                  <c:v>1.15E-2</c:v>
                </c:pt>
                <c:pt idx="44">
                  <c:v>1.2199999999999999E-2</c:v>
                </c:pt>
                <c:pt idx="45">
                  <c:v>1.2800000000000001E-2</c:v>
                </c:pt>
                <c:pt idx="46">
                  <c:v>1.34E-2</c:v>
                </c:pt>
                <c:pt idx="47">
                  <c:v>1.4000000000000002E-2</c:v>
                </c:pt>
                <c:pt idx="48">
                  <c:v>1.4599999999999998E-2</c:v>
                </c:pt>
                <c:pt idx="49">
                  <c:v>1.52E-2</c:v>
                </c:pt>
                <c:pt idx="50">
                  <c:v>1.6300000000000002E-2</c:v>
                </c:pt>
                <c:pt idx="51">
                  <c:v>1.77E-2</c:v>
                </c:pt>
                <c:pt idx="52">
                  <c:v>1.9099999999999999E-2</c:v>
                </c:pt>
                <c:pt idx="53">
                  <c:v>2.0499999999999997E-2</c:v>
                </c:pt>
                <c:pt idx="54">
                  <c:v>2.1899999999999999E-2</c:v>
                </c:pt>
                <c:pt idx="55">
                  <c:v>2.3200000000000002E-2</c:v>
                </c:pt>
                <c:pt idx="56">
                  <c:v>2.4500000000000001E-2</c:v>
                </c:pt>
                <c:pt idx="57">
                  <c:v>2.5899999999999999E-2</c:v>
                </c:pt>
                <c:pt idx="58">
                  <c:v>2.7200000000000002E-2</c:v>
                </c:pt>
                <c:pt idx="59">
                  <c:v>2.98E-2</c:v>
                </c:pt>
                <c:pt idx="60">
                  <c:v>3.2399999999999998E-2</c:v>
                </c:pt>
                <c:pt idx="61">
                  <c:v>3.49E-2</c:v>
                </c:pt>
                <c:pt idx="62">
                  <c:v>3.7499999999999999E-2</c:v>
                </c:pt>
                <c:pt idx="63">
                  <c:v>0.04</c:v>
                </c:pt>
                <c:pt idx="64">
                  <c:v>4.2599999999999999E-2</c:v>
                </c:pt>
                <c:pt idx="65">
                  <c:v>4.7599999999999996E-2</c:v>
                </c:pt>
                <c:pt idx="66">
                  <c:v>5.2600000000000001E-2</c:v>
                </c:pt>
                <c:pt idx="67">
                  <c:v>5.7599999999999998E-2</c:v>
                </c:pt>
                <c:pt idx="68">
                  <c:v>6.2600000000000003E-2</c:v>
                </c:pt>
                <c:pt idx="69">
                  <c:v>6.770000000000001E-2</c:v>
                </c:pt>
                <c:pt idx="70">
                  <c:v>7.2700000000000001E-2</c:v>
                </c:pt>
                <c:pt idx="71">
                  <c:v>7.7800000000000008E-2</c:v>
                </c:pt>
                <c:pt idx="72">
                  <c:v>8.2900000000000001E-2</c:v>
                </c:pt>
                <c:pt idx="73">
                  <c:v>8.7999999999999995E-2</c:v>
                </c:pt>
                <c:pt idx="74">
                  <c:v>9.3200000000000005E-2</c:v>
                </c:pt>
                <c:pt idx="75">
                  <c:v>9.8400000000000001E-2</c:v>
                </c:pt>
                <c:pt idx="76">
                  <c:v>0.1089</c:v>
                </c:pt>
                <c:pt idx="77">
                  <c:v>0.1222</c:v>
                </c:pt>
                <c:pt idx="78">
                  <c:v>0.1358</c:v>
                </c:pt>
                <c:pt idx="79">
                  <c:v>0.14950000000000002</c:v>
                </c:pt>
                <c:pt idx="80">
                  <c:v>0.1633</c:v>
                </c:pt>
                <c:pt idx="81">
                  <c:v>0.1774</c:v>
                </c:pt>
                <c:pt idx="82">
                  <c:v>0.1915</c:v>
                </c:pt>
                <c:pt idx="83">
                  <c:v>0.20569999999999999</c:v>
                </c:pt>
                <c:pt idx="84">
                  <c:v>0.22010000000000002</c:v>
                </c:pt>
                <c:pt idx="85">
                  <c:v>0.24900000000000003</c:v>
                </c:pt>
                <c:pt idx="86">
                  <c:v>0.2782</c:v>
                </c:pt>
                <c:pt idx="87">
                  <c:v>0.30759999999999998</c:v>
                </c:pt>
                <c:pt idx="88">
                  <c:v>0.3372</c:v>
                </c:pt>
                <c:pt idx="89">
                  <c:v>0.3669</c:v>
                </c:pt>
                <c:pt idx="90">
                  <c:v>0.39679999999999999</c:v>
                </c:pt>
                <c:pt idx="91">
                  <c:v>0.45689999999999997</c:v>
                </c:pt>
                <c:pt idx="92">
                  <c:v>0.51749999999999996</c:v>
                </c:pt>
                <c:pt idx="93">
                  <c:v>0.57850000000000001</c:v>
                </c:pt>
                <c:pt idx="94">
                  <c:v>0.64</c:v>
                </c:pt>
                <c:pt idx="95">
                  <c:v>0.70199999999999996</c:v>
                </c:pt>
                <c:pt idx="96">
                  <c:v>0.76429999999999998</c:v>
                </c:pt>
                <c:pt idx="97">
                  <c:v>0.82720000000000005</c:v>
                </c:pt>
                <c:pt idx="98" formatCode="0.00">
                  <c:v>0.89039999999999997</c:v>
                </c:pt>
                <c:pt idx="99" formatCode="0.00">
                  <c:v>0.95399999999999996</c:v>
                </c:pt>
                <c:pt idx="100" formatCode="0.00">
                  <c:v>1.02</c:v>
                </c:pt>
                <c:pt idx="101" formatCode="0.00">
                  <c:v>1.08</c:v>
                </c:pt>
                <c:pt idx="102" formatCode="0.00">
                  <c:v>1.21</c:v>
                </c:pt>
                <c:pt idx="103" formatCode="0.00">
                  <c:v>1.37</c:v>
                </c:pt>
                <c:pt idx="104" formatCode="0.00">
                  <c:v>1.53</c:v>
                </c:pt>
                <c:pt idx="105" formatCode="0.00">
                  <c:v>1.69</c:v>
                </c:pt>
                <c:pt idx="106" formatCode="0.00">
                  <c:v>1.85</c:v>
                </c:pt>
                <c:pt idx="107" formatCode="0.00">
                  <c:v>2.0099999999999998</c:v>
                </c:pt>
                <c:pt idx="108" formatCode="0.00">
                  <c:v>2.16</c:v>
                </c:pt>
                <c:pt idx="109" formatCode="0.00">
                  <c:v>2.2999999999999998</c:v>
                </c:pt>
                <c:pt idx="110" formatCode="0.00">
                  <c:v>2.44</c:v>
                </c:pt>
                <c:pt idx="111" formatCode="0.00">
                  <c:v>2.71</c:v>
                </c:pt>
                <c:pt idx="112" formatCode="0.00">
                  <c:v>2.97</c:v>
                </c:pt>
                <c:pt idx="113" formatCode="0.00">
                  <c:v>3.2</c:v>
                </c:pt>
                <c:pt idx="114" formatCode="0.00">
                  <c:v>3.42</c:v>
                </c:pt>
                <c:pt idx="115" formatCode="0.00">
                  <c:v>3.63</c:v>
                </c:pt>
                <c:pt idx="116" formatCode="0.00">
                  <c:v>3.82</c:v>
                </c:pt>
                <c:pt idx="117" formatCode="0.00">
                  <c:v>4.18</c:v>
                </c:pt>
                <c:pt idx="118" formatCode="0.00">
                  <c:v>4.5</c:v>
                </c:pt>
                <c:pt idx="119" formatCode="0.00">
                  <c:v>4.8</c:v>
                </c:pt>
                <c:pt idx="120" formatCode="0.00">
                  <c:v>5.08</c:v>
                </c:pt>
                <c:pt idx="121" formatCode="0.00">
                  <c:v>5.33</c:v>
                </c:pt>
                <c:pt idx="122" formatCode="0.00">
                  <c:v>5.58</c:v>
                </c:pt>
                <c:pt idx="123" formatCode="0.00">
                  <c:v>5.81</c:v>
                </c:pt>
                <c:pt idx="124" formatCode="0.00">
                  <c:v>6.02</c:v>
                </c:pt>
                <c:pt idx="125" formatCode="0.00">
                  <c:v>6.23</c:v>
                </c:pt>
                <c:pt idx="126" formatCode="0.00">
                  <c:v>6.44</c:v>
                </c:pt>
                <c:pt idx="127" formatCode="0.00">
                  <c:v>6.63</c:v>
                </c:pt>
                <c:pt idx="128" formatCode="0.00">
                  <c:v>7</c:v>
                </c:pt>
                <c:pt idx="129" formatCode="0.00">
                  <c:v>7.44</c:v>
                </c:pt>
                <c:pt idx="130" formatCode="0.00">
                  <c:v>7.86</c:v>
                </c:pt>
                <c:pt idx="131" formatCode="0.00">
                  <c:v>8.25</c:v>
                </c:pt>
                <c:pt idx="132" formatCode="0.00">
                  <c:v>8.6300000000000008</c:v>
                </c:pt>
                <c:pt idx="133" formatCode="0.00">
                  <c:v>8.99</c:v>
                </c:pt>
                <c:pt idx="134" formatCode="0.00">
                  <c:v>9.34</c:v>
                </c:pt>
                <c:pt idx="135" formatCode="0.00">
                  <c:v>9.69</c:v>
                </c:pt>
                <c:pt idx="136" formatCode="0.00">
                  <c:v>10.02</c:v>
                </c:pt>
                <c:pt idx="137" formatCode="0.00">
                  <c:v>10.67</c:v>
                </c:pt>
                <c:pt idx="138" formatCode="0.00">
                  <c:v>11.29</c:v>
                </c:pt>
                <c:pt idx="139" formatCode="0.00">
                  <c:v>11.88</c:v>
                </c:pt>
                <c:pt idx="140" formatCode="0.00">
                  <c:v>12.46</c:v>
                </c:pt>
                <c:pt idx="141" formatCode="0.00">
                  <c:v>13.03</c:v>
                </c:pt>
                <c:pt idx="142" formatCode="0.00">
                  <c:v>13.58</c:v>
                </c:pt>
                <c:pt idx="143" formatCode="0.00">
                  <c:v>14.66</c:v>
                </c:pt>
                <c:pt idx="144" formatCode="0.00">
                  <c:v>15.7</c:v>
                </c:pt>
                <c:pt idx="145" formatCode="0.00">
                  <c:v>16.72</c:v>
                </c:pt>
                <c:pt idx="146" formatCode="0.00">
                  <c:v>17.71</c:v>
                </c:pt>
                <c:pt idx="147" formatCode="0.00">
                  <c:v>18.690000000000001</c:v>
                </c:pt>
                <c:pt idx="148" formatCode="0.00">
                  <c:v>19.649999999999999</c:v>
                </c:pt>
                <c:pt idx="149" formatCode="0.00">
                  <c:v>20.6</c:v>
                </c:pt>
                <c:pt idx="150" formatCode="0.00">
                  <c:v>21.54</c:v>
                </c:pt>
                <c:pt idx="151" formatCode="0.00">
                  <c:v>22.48</c:v>
                </c:pt>
                <c:pt idx="152" formatCode="0.00">
                  <c:v>23.4</c:v>
                </c:pt>
                <c:pt idx="153" formatCode="0.00">
                  <c:v>24.32</c:v>
                </c:pt>
                <c:pt idx="154" formatCode="0.00">
                  <c:v>26.15</c:v>
                </c:pt>
                <c:pt idx="155" formatCode="0.00">
                  <c:v>28.41</c:v>
                </c:pt>
                <c:pt idx="156" formatCode="0.00">
                  <c:v>30.68</c:v>
                </c:pt>
                <c:pt idx="157" formatCode="0.00">
                  <c:v>32.950000000000003</c:v>
                </c:pt>
                <c:pt idx="158" formatCode="0.00">
                  <c:v>35.229999999999997</c:v>
                </c:pt>
                <c:pt idx="159" formatCode="0.00">
                  <c:v>37.53</c:v>
                </c:pt>
                <c:pt idx="160" formatCode="0.00">
                  <c:v>39.85</c:v>
                </c:pt>
                <c:pt idx="161" formatCode="0.00">
                  <c:v>42.19</c:v>
                </c:pt>
                <c:pt idx="162" formatCode="0.00">
                  <c:v>44.57</c:v>
                </c:pt>
                <c:pt idx="163" formatCode="0.00">
                  <c:v>49.42</c:v>
                </c:pt>
                <c:pt idx="164" formatCode="0.00">
                  <c:v>54.42</c:v>
                </c:pt>
                <c:pt idx="165" formatCode="0.00">
                  <c:v>59.55</c:v>
                </c:pt>
                <c:pt idx="166" formatCode="0.00">
                  <c:v>64.83</c:v>
                </c:pt>
                <c:pt idx="167" formatCode="0.00">
                  <c:v>70.23</c:v>
                </c:pt>
                <c:pt idx="168" formatCode="0.00">
                  <c:v>75.75</c:v>
                </c:pt>
                <c:pt idx="169" formatCode="0.00">
                  <c:v>87.18</c:v>
                </c:pt>
                <c:pt idx="170" formatCode="0.00">
                  <c:v>99.18</c:v>
                </c:pt>
                <c:pt idx="171" formatCode="0.00">
                  <c:v>111.77</c:v>
                </c:pt>
                <c:pt idx="172" formatCode="0.00">
                  <c:v>124.93</c:v>
                </c:pt>
                <c:pt idx="173" formatCode="0.00">
                  <c:v>138.66</c:v>
                </c:pt>
                <c:pt idx="174" formatCode="0.00">
                  <c:v>152.94999999999999</c:v>
                </c:pt>
                <c:pt idx="175" formatCode="0.00">
                  <c:v>167.79</c:v>
                </c:pt>
                <c:pt idx="176" formatCode="0.00">
                  <c:v>183.17</c:v>
                </c:pt>
                <c:pt idx="177" formatCode="0.00">
                  <c:v>199.07</c:v>
                </c:pt>
                <c:pt idx="178" formatCode="0.00">
                  <c:v>215.5</c:v>
                </c:pt>
                <c:pt idx="179" formatCode="0.00">
                  <c:v>232.44</c:v>
                </c:pt>
                <c:pt idx="180" formatCode="0.00">
                  <c:v>267.8</c:v>
                </c:pt>
                <c:pt idx="181" formatCode="0.00">
                  <c:v>314.72000000000003</c:v>
                </c:pt>
                <c:pt idx="182" formatCode="0.00">
                  <c:v>364.56</c:v>
                </c:pt>
                <c:pt idx="183" formatCode="0.00">
                  <c:v>417.18</c:v>
                </c:pt>
                <c:pt idx="184" formatCode="0.00">
                  <c:v>472.49</c:v>
                </c:pt>
                <c:pt idx="185" formatCode="0.00">
                  <c:v>530.37</c:v>
                </c:pt>
                <c:pt idx="186" formatCode="0.00">
                  <c:v>590.72</c:v>
                </c:pt>
                <c:pt idx="187" formatCode="0.00">
                  <c:v>653.46</c:v>
                </c:pt>
                <c:pt idx="188" formatCode="0.00">
                  <c:v>718.49</c:v>
                </c:pt>
                <c:pt idx="189" formatCode="0.00">
                  <c:v>855.03</c:v>
                </c:pt>
                <c:pt idx="190" formatCode="0.0">
                  <c:v>999.8</c:v>
                </c:pt>
                <c:pt idx="191" formatCode="0.0">
                  <c:v>1150</c:v>
                </c:pt>
                <c:pt idx="192" formatCode="0.0">
                  <c:v>1310</c:v>
                </c:pt>
                <c:pt idx="193" formatCode="0.0">
                  <c:v>1480</c:v>
                </c:pt>
                <c:pt idx="194" formatCode="0.0">
                  <c:v>1650</c:v>
                </c:pt>
                <c:pt idx="195" formatCode="0.0">
                  <c:v>2009.9999999999998</c:v>
                </c:pt>
                <c:pt idx="196" formatCode="0.0">
                  <c:v>2390</c:v>
                </c:pt>
                <c:pt idx="197" formatCode="0.0">
                  <c:v>2800</c:v>
                </c:pt>
                <c:pt idx="198" formatCode="0.0">
                  <c:v>3210</c:v>
                </c:pt>
                <c:pt idx="199" formatCode="0.0">
                  <c:v>3640</c:v>
                </c:pt>
                <c:pt idx="200" formatCode="0.0">
                  <c:v>4090</c:v>
                </c:pt>
                <c:pt idx="201" formatCode="0.0">
                  <c:v>4540</c:v>
                </c:pt>
                <c:pt idx="202" formatCode="0.0">
                  <c:v>5010</c:v>
                </c:pt>
                <c:pt idx="203" formatCode="0.0">
                  <c:v>5480</c:v>
                </c:pt>
                <c:pt idx="204" formatCode="0.0">
                  <c:v>5960</c:v>
                </c:pt>
                <c:pt idx="205" formatCode="0.0">
                  <c:v>6450</c:v>
                </c:pt>
                <c:pt idx="206" formatCode="0.0">
                  <c:v>7450</c:v>
                </c:pt>
                <c:pt idx="207" formatCode="0.0">
                  <c:v>8730</c:v>
                </c:pt>
                <c:pt idx="208" formatCode="0.0">
                  <c:v>9400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70-4176-A56A-4230BF2B5395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srim238U_Au!$D$20:$D$228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srim238U_Au!$M$20:$M$228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1.2000000000000001E-3</c:v>
                </c:pt>
                <c:pt idx="5">
                  <c:v>1.2999999999999999E-3</c:v>
                </c:pt>
                <c:pt idx="6">
                  <c:v>1.2999999999999999E-3</c:v>
                </c:pt>
                <c:pt idx="7">
                  <c:v>1.4E-3</c:v>
                </c:pt>
                <c:pt idx="8">
                  <c:v>1.4E-3</c:v>
                </c:pt>
                <c:pt idx="9">
                  <c:v>1.5E-3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2.1000000000000003E-3</c:v>
                </c:pt>
                <c:pt idx="18">
                  <c:v>2.1000000000000003E-3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2.4000000000000002E-3</c:v>
                </c:pt>
                <c:pt idx="23">
                  <c:v>2.5000000000000001E-3</c:v>
                </c:pt>
                <c:pt idx="24">
                  <c:v>2.5999999999999999E-3</c:v>
                </c:pt>
                <c:pt idx="25">
                  <c:v>2.7000000000000001E-3</c:v>
                </c:pt>
                <c:pt idx="26">
                  <c:v>2.9000000000000002E-3</c:v>
                </c:pt>
                <c:pt idx="27">
                  <c:v>3.0000000000000001E-3</c:v>
                </c:pt>
                <c:pt idx="28">
                  <c:v>3.0999999999999999E-3</c:v>
                </c:pt>
                <c:pt idx="29">
                  <c:v>3.3E-3</c:v>
                </c:pt>
                <c:pt idx="30">
                  <c:v>3.4000000000000002E-3</c:v>
                </c:pt>
                <c:pt idx="31">
                  <c:v>3.5000000000000005E-3</c:v>
                </c:pt>
                <c:pt idx="32">
                  <c:v>3.5999999999999999E-3</c:v>
                </c:pt>
                <c:pt idx="33">
                  <c:v>3.8E-3</c:v>
                </c:pt>
                <c:pt idx="34">
                  <c:v>4.0000000000000001E-3</c:v>
                </c:pt>
                <c:pt idx="35">
                  <c:v>4.2000000000000006E-3</c:v>
                </c:pt>
                <c:pt idx="36">
                  <c:v>4.3999999999999994E-3</c:v>
                </c:pt>
                <c:pt idx="37">
                  <c:v>4.5999999999999999E-3</c:v>
                </c:pt>
                <c:pt idx="38">
                  <c:v>4.8000000000000004E-3</c:v>
                </c:pt>
                <c:pt idx="39">
                  <c:v>5.0999999999999995E-3</c:v>
                </c:pt>
                <c:pt idx="40">
                  <c:v>5.4999999999999997E-3</c:v>
                </c:pt>
                <c:pt idx="41">
                  <c:v>5.8000000000000005E-3</c:v>
                </c:pt>
                <c:pt idx="42">
                  <c:v>6.0999999999999995E-3</c:v>
                </c:pt>
                <c:pt idx="43">
                  <c:v>6.4000000000000003E-3</c:v>
                </c:pt>
                <c:pt idx="44">
                  <c:v>6.7000000000000002E-3</c:v>
                </c:pt>
                <c:pt idx="45">
                  <c:v>7.000000000000001E-3</c:v>
                </c:pt>
                <c:pt idx="46">
                  <c:v>7.2999999999999992E-3</c:v>
                </c:pt>
                <c:pt idx="47">
                  <c:v>7.6E-3</c:v>
                </c:pt>
                <c:pt idx="48">
                  <c:v>7.9000000000000008E-3</c:v>
                </c:pt>
                <c:pt idx="49">
                  <c:v>8.0999999999999996E-3</c:v>
                </c:pt>
                <c:pt idx="50">
                  <c:v>8.6999999999999994E-3</c:v>
                </c:pt>
                <c:pt idx="51">
                  <c:v>9.2999999999999992E-3</c:v>
                </c:pt>
                <c:pt idx="52">
                  <c:v>9.9000000000000008E-3</c:v>
                </c:pt>
                <c:pt idx="53">
                  <c:v>1.0499999999999999E-2</c:v>
                </c:pt>
                <c:pt idx="54">
                  <c:v>1.12E-2</c:v>
                </c:pt>
                <c:pt idx="55">
                  <c:v>1.17E-2</c:v>
                </c:pt>
                <c:pt idx="56">
                  <c:v>1.23E-2</c:v>
                </c:pt>
                <c:pt idx="57">
                  <c:v>1.29E-2</c:v>
                </c:pt>
                <c:pt idx="58">
                  <c:v>1.3500000000000002E-2</c:v>
                </c:pt>
                <c:pt idx="59">
                  <c:v>1.4599999999999998E-2</c:v>
                </c:pt>
                <c:pt idx="60">
                  <c:v>1.5699999999999999E-2</c:v>
                </c:pt>
                <c:pt idx="61">
                  <c:v>1.6800000000000002E-2</c:v>
                </c:pt>
                <c:pt idx="62">
                  <c:v>1.7899999999999999E-2</c:v>
                </c:pt>
                <c:pt idx="63">
                  <c:v>1.9E-2</c:v>
                </c:pt>
                <c:pt idx="64">
                  <c:v>0.02</c:v>
                </c:pt>
                <c:pt idx="65">
                  <c:v>2.2100000000000002E-2</c:v>
                </c:pt>
                <c:pt idx="66">
                  <c:v>2.41E-2</c:v>
                </c:pt>
                <c:pt idx="67">
                  <c:v>2.6100000000000002E-2</c:v>
                </c:pt>
                <c:pt idx="68">
                  <c:v>2.8100000000000003E-2</c:v>
                </c:pt>
                <c:pt idx="69">
                  <c:v>0.03</c:v>
                </c:pt>
                <c:pt idx="70">
                  <c:v>3.2000000000000001E-2</c:v>
                </c:pt>
                <c:pt idx="71">
                  <c:v>3.4000000000000002E-2</c:v>
                </c:pt>
                <c:pt idx="72">
                  <c:v>3.5900000000000001E-2</c:v>
                </c:pt>
                <c:pt idx="73">
                  <c:v>3.7900000000000003E-2</c:v>
                </c:pt>
                <c:pt idx="74">
                  <c:v>3.9900000000000005E-2</c:v>
                </c:pt>
                <c:pt idx="75">
                  <c:v>4.1799999999999997E-2</c:v>
                </c:pt>
                <c:pt idx="76">
                  <c:v>4.5700000000000005E-2</c:v>
                </c:pt>
                <c:pt idx="77">
                  <c:v>5.0599999999999999E-2</c:v>
                </c:pt>
                <c:pt idx="78">
                  <c:v>5.5500000000000008E-2</c:v>
                </c:pt>
                <c:pt idx="79">
                  <c:v>6.0299999999999999E-2</c:v>
                </c:pt>
                <c:pt idx="80">
                  <c:v>6.5100000000000005E-2</c:v>
                </c:pt>
                <c:pt idx="81">
                  <c:v>6.989999999999999E-2</c:v>
                </c:pt>
                <c:pt idx="82">
                  <c:v>7.4700000000000003E-2</c:v>
                </c:pt>
                <c:pt idx="83">
                  <c:v>7.9399999999999998E-2</c:v>
                </c:pt>
                <c:pt idx="84">
                  <c:v>8.3999999999999991E-2</c:v>
                </c:pt>
                <c:pt idx="85">
                  <c:v>9.3200000000000005E-2</c:v>
                </c:pt>
                <c:pt idx="86">
                  <c:v>0.1022</c:v>
                </c:pt>
                <c:pt idx="87">
                  <c:v>0.11100000000000002</c:v>
                </c:pt>
                <c:pt idx="88">
                  <c:v>0.1196</c:v>
                </c:pt>
                <c:pt idx="89">
                  <c:v>0.128</c:v>
                </c:pt>
                <c:pt idx="90">
                  <c:v>0.13620000000000002</c:v>
                </c:pt>
                <c:pt idx="91">
                  <c:v>0.1522</c:v>
                </c:pt>
                <c:pt idx="92">
                  <c:v>0.1676</c:v>
                </c:pt>
                <c:pt idx="93">
                  <c:v>0.18260000000000001</c:v>
                </c:pt>
                <c:pt idx="94">
                  <c:v>0.1971</c:v>
                </c:pt>
                <c:pt idx="95">
                  <c:v>0.2112</c:v>
                </c:pt>
                <c:pt idx="96">
                  <c:v>0.22500000000000001</c:v>
                </c:pt>
                <c:pt idx="97">
                  <c:v>0.23849999999999999</c:v>
                </c:pt>
                <c:pt idx="98">
                  <c:v>0.25169999999999998</c:v>
                </c:pt>
                <c:pt idx="99">
                  <c:v>0.2646</c:v>
                </c:pt>
                <c:pt idx="100">
                  <c:v>0.2772</c:v>
                </c:pt>
                <c:pt idx="101">
                  <c:v>0.28959999999999997</c:v>
                </c:pt>
                <c:pt idx="102">
                  <c:v>0.31379999999999997</c:v>
                </c:pt>
                <c:pt idx="103">
                  <c:v>0.3427</c:v>
                </c:pt>
                <c:pt idx="104">
                  <c:v>0.36990000000000001</c:v>
                </c:pt>
                <c:pt idx="105">
                  <c:v>0.39540000000000003</c:v>
                </c:pt>
                <c:pt idx="106">
                  <c:v>0.41920000000000002</c:v>
                </c:pt>
                <c:pt idx="107">
                  <c:v>0.44119999999999998</c:v>
                </c:pt>
                <c:pt idx="108">
                  <c:v>0.46159999999999995</c:v>
                </c:pt>
                <c:pt idx="109">
                  <c:v>0.4803</c:v>
                </c:pt>
                <c:pt idx="110">
                  <c:v>0.49759999999999999</c:v>
                </c:pt>
                <c:pt idx="111">
                  <c:v>0.52849999999999997</c:v>
                </c:pt>
                <c:pt idx="112">
                  <c:v>0.55459999999999998</c:v>
                </c:pt>
                <c:pt idx="113">
                  <c:v>0.57669999999999999</c:v>
                </c:pt>
                <c:pt idx="114">
                  <c:v>0.59560000000000002</c:v>
                </c:pt>
                <c:pt idx="115">
                  <c:v>0.61180000000000001</c:v>
                </c:pt>
                <c:pt idx="116">
                  <c:v>0.62580000000000002</c:v>
                </c:pt>
                <c:pt idx="117">
                  <c:v>0.64980000000000004</c:v>
                </c:pt>
                <c:pt idx="118">
                  <c:v>0.66859999999999997</c:v>
                </c:pt>
                <c:pt idx="119">
                  <c:v>0.68379999999999996</c:v>
                </c:pt>
                <c:pt idx="120">
                  <c:v>0.69640000000000002</c:v>
                </c:pt>
                <c:pt idx="121">
                  <c:v>0.70700000000000007</c:v>
                </c:pt>
                <c:pt idx="122">
                  <c:v>0.71609999999999996</c:v>
                </c:pt>
                <c:pt idx="123">
                  <c:v>0.72399999999999998</c:v>
                </c:pt>
                <c:pt idx="124">
                  <c:v>0.73099999999999998</c:v>
                </c:pt>
                <c:pt idx="125">
                  <c:v>0.73719999999999997</c:v>
                </c:pt>
                <c:pt idx="126">
                  <c:v>0.74269999999999992</c:v>
                </c:pt>
                <c:pt idx="127">
                  <c:v>0.74770000000000003</c:v>
                </c:pt>
                <c:pt idx="128">
                  <c:v>0.75730000000000008</c:v>
                </c:pt>
                <c:pt idx="129">
                  <c:v>0.76790000000000003</c:v>
                </c:pt>
                <c:pt idx="130">
                  <c:v>0.77679999999999993</c:v>
                </c:pt>
                <c:pt idx="131">
                  <c:v>0.78449999999999998</c:v>
                </c:pt>
                <c:pt idx="132">
                  <c:v>0.79120000000000001</c:v>
                </c:pt>
                <c:pt idx="133">
                  <c:v>0.79720000000000002</c:v>
                </c:pt>
                <c:pt idx="134">
                  <c:v>0.80259999999999998</c:v>
                </c:pt>
                <c:pt idx="135">
                  <c:v>0.80749999999999988</c:v>
                </c:pt>
                <c:pt idx="136">
                  <c:v>0.81210000000000004</c:v>
                </c:pt>
                <c:pt idx="137">
                  <c:v>0.82269999999999999</c:v>
                </c:pt>
                <c:pt idx="138">
                  <c:v>0.83200000000000007</c:v>
                </c:pt>
                <c:pt idx="139">
                  <c:v>0.84030000000000005</c:v>
                </c:pt>
                <c:pt idx="140">
                  <c:v>0.84789999999999988</c:v>
                </c:pt>
                <c:pt idx="141">
                  <c:v>0.85489999999999999</c:v>
                </c:pt>
                <c:pt idx="142">
                  <c:v>0.86140000000000005</c:v>
                </c:pt>
                <c:pt idx="143">
                  <c:v>0.8798999999999999</c:v>
                </c:pt>
                <c:pt idx="144">
                  <c:v>0.89649999999999996</c:v>
                </c:pt>
                <c:pt idx="145">
                  <c:v>0.91180000000000005</c:v>
                </c:pt>
                <c:pt idx="146" formatCode="0.00">
                  <c:v>0.92599999999999993</c:v>
                </c:pt>
                <c:pt idx="147" formatCode="0.00">
                  <c:v>0.93940000000000001</c:v>
                </c:pt>
                <c:pt idx="148" formatCode="0.00">
                  <c:v>0.95199999999999996</c:v>
                </c:pt>
                <c:pt idx="149" formatCode="0.00">
                  <c:v>0.96409999999999996</c:v>
                </c:pt>
                <c:pt idx="150" formatCode="0.00">
                  <c:v>0.97570000000000001</c:v>
                </c:pt>
                <c:pt idx="151" formatCode="0.00">
                  <c:v>0.98680000000000001</c:v>
                </c:pt>
                <c:pt idx="152" formatCode="0.00">
                  <c:v>0.99770000000000003</c:v>
                </c:pt>
                <c:pt idx="153" formatCode="0.00">
                  <c:v>1.01</c:v>
                </c:pt>
                <c:pt idx="154" formatCode="0.00">
                  <c:v>1.04</c:v>
                </c:pt>
                <c:pt idx="155" formatCode="0.00">
                  <c:v>1.1000000000000001</c:v>
                </c:pt>
                <c:pt idx="156" formatCode="0.00">
                  <c:v>1.1499999999999999</c:v>
                </c:pt>
                <c:pt idx="157" formatCode="0.00">
                  <c:v>1.19</c:v>
                </c:pt>
                <c:pt idx="158" formatCode="0.00">
                  <c:v>1.24</c:v>
                </c:pt>
                <c:pt idx="159" formatCode="0.00">
                  <c:v>1.29</c:v>
                </c:pt>
                <c:pt idx="160" formatCode="0.00">
                  <c:v>1.33</c:v>
                </c:pt>
                <c:pt idx="161" formatCode="0.00">
                  <c:v>1.37</c:v>
                </c:pt>
                <c:pt idx="162" formatCode="0.00">
                  <c:v>1.42</c:v>
                </c:pt>
                <c:pt idx="163" formatCode="0.00">
                  <c:v>1.58</c:v>
                </c:pt>
                <c:pt idx="164" formatCode="0.00">
                  <c:v>1.73</c:v>
                </c:pt>
                <c:pt idx="165" formatCode="0.00">
                  <c:v>1.89</c:v>
                </c:pt>
                <c:pt idx="166" formatCode="0.00">
                  <c:v>2.0299999999999998</c:v>
                </c:pt>
                <c:pt idx="167" formatCode="0.00">
                  <c:v>2.1800000000000002</c:v>
                </c:pt>
                <c:pt idx="168" formatCode="0.00">
                  <c:v>2.3199999999999998</c:v>
                </c:pt>
                <c:pt idx="169" formatCode="0.00">
                  <c:v>2.83</c:v>
                </c:pt>
                <c:pt idx="170" formatCode="0.00">
                  <c:v>3.31</c:v>
                </c:pt>
                <c:pt idx="171" formatCode="0.00">
                  <c:v>3.76</c:v>
                </c:pt>
                <c:pt idx="172" formatCode="0.00">
                  <c:v>4.2</c:v>
                </c:pt>
                <c:pt idx="173" formatCode="0.00">
                  <c:v>4.6399999999999997</c:v>
                </c:pt>
                <c:pt idx="174" formatCode="0.00">
                  <c:v>5.07</c:v>
                </c:pt>
                <c:pt idx="175" formatCode="0.00">
                  <c:v>5.49</c:v>
                </c:pt>
                <c:pt idx="176" formatCode="0.00">
                  <c:v>5.91</c:v>
                </c:pt>
                <c:pt idx="177" formatCode="0.00">
                  <c:v>6.33</c:v>
                </c:pt>
                <c:pt idx="178" formatCode="0.00">
                  <c:v>6.75</c:v>
                </c:pt>
                <c:pt idx="179" formatCode="0.00">
                  <c:v>7.17</c:v>
                </c:pt>
                <c:pt idx="180" formatCode="0.00">
                  <c:v>8.76</c:v>
                </c:pt>
                <c:pt idx="181" formatCode="0.00">
                  <c:v>11</c:v>
                </c:pt>
                <c:pt idx="182" formatCode="0.00">
                  <c:v>13.08</c:v>
                </c:pt>
                <c:pt idx="183" formatCode="0.00">
                  <c:v>15.06</c:v>
                </c:pt>
                <c:pt idx="184" formatCode="0.00">
                  <c:v>16.989999999999998</c:v>
                </c:pt>
                <c:pt idx="185" formatCode="0.00">
                  <c:v>18.87</c:v>
                </c:pt>
                <c:pt idx="186" formatCode="0.00">
                  <c:v>20.73</c:v>
                </c:pt>
                <c:pt idx="187" formatCode="0.00">
                  <c:v>22.56</c:v>
                </c:pt>
                <c:pt idx="188" formatCode="0.00">
                  <c:v>24.38</c:v>
                </c:pt>
                <c:pt idx="189" formatCode="0.00">
                  <c:v>31.13</c:v>
                </c:pt>
                <c:pt idx="190" formatCode="0.00">
                  <c:v>37.29</c:v>
                </c:pt>
                <c:pt idx="191" formatCode="0.00">
                  <c:v>43.1</c:v>
                </c:pt>
                <c:pt idx="192" formatCode="0.00">
                  <c:v>48.68</c:v>
                </c:pt>
                <c:pt idx="193" formatCode="0.00">
                  <c:v>54.09</c:v>
                </c:pt>
                <c:pt idx="194" formatCode="0.00">
                  <c:v>59.37</c:v>
                </c:pt>
                <c:pt idx="195" formatCode="0.00">
                  <c:v>78.430000000000007</c:v>
                </c:pt>
                <c:pt idx="196" formatCode="0.00">
                  <c:v>95.33</c:v>
                </c:pt>
                <c:pt idx="197" formatCode="0.00">
                  <c:v>110.95</c:v>
                </c:pt>
                <c:pt idx="198" formatCode="0.00">
                  <c:v>125.69</c:v>
                </c:pt>
                <c:pt idx="199" formatCode="0.00">
                  <c:v>139.75</c:v>
                </c:pt>
                <c:pt idx="200" formatCode="0.00">
                  <c:v>153.25</c:v>
                </c:pt>
                <c:pt idx="201" formatCode="0.00">
                  <c:v>166.27</c:v>
                </c:pt>
                <c:pt idx="202" formatCode="0.00">
                  <c:v>178.86</c:v>
                </c:pt>
                <c:pt idx="203" formatCode="0.00">
                  <c:v>191.08</c:v>
                </c:pt>
                <c:pt idx="204" formatCode="0.00">
                  <c:v>202.94</c:v>
                </c:pt>
                <c:pt idx="205" formatCode="0.00">
                  <c:v>214.48</c:v>
                </c:pt>
                <c:pt idx="206" formatCode="0.00">
                  <c:v>256.82</c:v>
                </c:pt>
                <c:pt idx="207" formatCode="0.00">
                  <c:v>314</c:v>
                </c:pt>
                <c:pt idx="208" formatCode="0.00">
                  <c:v>328.2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70-4176-A56A-4230BF2B5395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srim238U_Au!$D$20:$D$228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srim238U_Au!$P$20:$P$228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1.0999999999999998E-3</c:v>
                </c:pt>
                <c:pt idx="11">
                  <c:v>1.0999999999999998E-3</c:v>
                </c:pt>
                <c:pt idx="12">
                  <c:v>1.2000000000000001E-3</c:v>
                </c:pt>
                <c:pt idx="13">
                  <c:v>1.2999999999999999E-3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1.4E-3</c:v>
                </c:pt>
                <c:pt idx="17">
                  <c:v>1.5E-3</c:v>
                </c:pt>
                <c:pt idx="18">
                  <c:v>1.5E-3</c:v>
                </c:pt>
                <c:pt idx="19">
                  <c:v>1.6000000000000001E-3</c:v>
                </c:pt>
                <c:pt idx="20">
                  <c:v>1.6000000000000001E-3</c:v>
                </c:pt>
                <c:pt idx="21">
                  <c:v>1.7000000000000001E-3</c:v>
                </c:pt>
                <c:pt idx="22">
                  <c:v>1.7000000000000001E-3</c:v>
                </c:pt>
                <c:pt idx="23">
                  <c:v>1.8E-3</c:v>
                </c:pt>
                <c:pt idx="24">
                  <c:v>1.9E-3</c:v>
                </c:pt>
                <c:pt idx="25">
                  <c:v>2E-3</c:v>
                </c:pt>
                <c:pt idx="26">
                  <c:v>2.1000000000000003E-3</c:v>
                </c:pt>
                <c:pt idx="27">
                  <c:v>2.1999999999999997E-3</c:v>
                </c:pt>
                <c:pt idx="28">
                  <c:v>2.3E-3</c:v>
                </c:pt>
                <c:pt idx="29">
                  <c:v>2.3E-3</c:v>
                </c:pt>
                <c:pt idx="30">
                  <c:v>2.4000000000000002E-3</c:v>
                </c:pt>
                <c:pt idx="31">
                  <c:v>2.5000000000000001E-3</c:v>
                </c:pt>
                <c:pt idx="32">
                  <c:v>2.5999999999999999E-3</c:v>
                </c:pt>
                <c:pt idx="33">
                  <c:v>2.7000000000000001E-3</c:v>
                </c:pt>
                <c:pt idx="34">
                  <c:v>2.9000000000000002E-3</c:v>
                </c:pt>
                <c:pt idx="35">
                  <c:v>3.0000000000000001E-3</c:v>
                </c:pt>
                <c:pt idx="36">
                  <c:v>3.2000000000000002E-3</c:v>
                </c:pt>
                <c:pt idx="37">
                  <c:v>3.3E-3</c:v>
                </c:pt>
                <c:pt idx="38">
                  <c:v>3.5000000000000005E-3</c:v>
                </c:pt>
                <c:pt idx="39">
                  <c:v>3.6999999999999997E-3</c:v>
                </c:pt>
                <c:pt idx="40">
                  <c:v>4.0000000000000001E-3</c:v>
                </c:pt>
                <c:pt idx="41">
                  <c:v>4.2000000000000006E-3</c:v>
                </c:pt>
                <c:pt idx="42">
                  <c:v>4.3999999999999994E-3</c:v>
                </c:pt>
                <c:pt idx="43">
                  <c:v>4.7000000000000002E-3</c:v>
                </c:pt>
                <c:pt idx="44">
                  <c:v>4.8999999999999998E-3</c:v>
                </c:pt>
                <c:pt idx="45">
                  <c:v>5.0999999999999995E-3</c:v>
                </c:pt>
                <c:pt idx="46">
                  <c:v>5.3E-3</c:v>
                </c:pt>
                <c:pt idx="47">
                  <c:v>5.4999999999999997E-3</c:v>
                </c:pt>
                <c:pt idx="48">
                  <c:v>5.7000000000000002E-3</c:v>
                </c:pt>
                <c:pt idx="49">
                  <c:v>5.8999999999999999E-3</c:v>
                </c:pt>
                <c:pt idx="50">
                  <c:v>6.3E-3</c:v>
                </c:pt>
                <c:pt idx="51">
                  <c:v>6.8000000000000005E-3</c:v>
                </c:pt>
                <c:pt idx="52">
                  <c:v>7.1999999999999998E-3</c:v>
                </c:pt>
                <c:pt idx="53">
                  <c:v>7.7000000000000002E-3</c:v>
                </c:pt>
                <c:pt idx="54">
                  <c:v>8.0999999999999996E-3</c:v>
                </c:pt>
                <c:pt idx="55">
                  <c:v>8.6E-3</c:v>
                </c:pt>
                <c:pt idx="56">
                  <c:v>8.9999999999999993E-3</c:v>
                </c:pt>
                <c:pt idx="57">
                  <c:v>9.4000000000000004E-3</c:v>
                </c:pt>
                <c:pt idx="58">
                  <c:v>9.7999999999999997E-3</c:v>
                </c:pt>
                <c:pt idx="59">
                  <c:v>1.06E-2</c:v>
                </c:pt>
                <c:pt idx="60">
                  <c:v>1.14E-2</c:v>
                </c:pt>
                <c:pt idx="61">
                  <c:v>1.2199999999999999E-2</c:v>
                </c:pt>
                <c:pt idx="62">
                  <c:v>1.29E-2</c:v>
                </c:pt>
                <c:pt idx="63">
                  <c:v>1.37E-2</c:v>
                </c:pt>
                <c:pt idx="64">
                  <c:v>1.44E-2</c:v>
                </c:pt>
                <c:pt idx="65">
                  <c:v>1.5900000000000001E-2</c:v>
                </c:pt>
                <c:pt idx="66">
                  <c:v>1.7299999999999999E-2</c:v>
                </c:pt>
                <c:pt idx="67">
                  <c:v>1.8700000000000001E-2</c:v>
                </c:pt>
                <c:pt idx="68">
                  <c:v>2.01E-2</c:v>
                </c:pt>
                <c:pt idx="69">
                  <c:v>2.1499999999999998E-2</c:v>
                </c:pt>
                <c:pt idx="70">
                  <c:v>2.2800000000000001E-2</c:v>
                </c:pt>
                <c:pt idx="71">
                  <c:v>2.41E-2</c:v>
                </c:pt>
                <c:pt idx="72">
                  <c:v>2.5500000000000002E-2</c:v>
                </c:pt>
                <c:pt idx="73">
                  <c:v>2.6800000000000001E-2</c:v>
                </c:pt>
                <c:pt idx="74">
                  <c:v>2.8100000000000003E-2</c:v>
                </c:pt>
                <c:pt idx="75">
                  <c:v>2.9399999999999999E-2</c:v>
                </c:pt>
                <c:pt idx="76">
                  <c:v>3.2000000000000001E-2</c:v>
                </c:pt>
                <c:pt idx="77">
                  <c:v>3.5199999999999995E-2</c:v>
                </c:pt>
                <c:pt idx="78">
                  <c:v>3.85E-2</c:v>
                </c:pt>
                <c:pt idx="79">
                  <c:v>4.1799999999999997E-2</c:v>
                </c:pt>
                <c:pt idx="80">
                  <c:v>4.5100000000000001E-2</c:v>
                </c:pt>
                <c:pt idx="81">
                  <c:v>4.8399999999999999E-2</c:v>
                </c:pt>
                <c:pt idx="82">
                  <c:v>5.1700000000000003E-2</c:v>
                </c:pt>
                <c:pt idx="83">
                  <c:v>5.5000000000000007E-2</c:v>
                </c:pt>
                <c:pt idx="84">
                  <c:v>5.8399999999999994E-2</c:v>
                </c:pt>
                <c:pt idx="85">
                  <c:v>6.5200000000000008E-2</c:v>
                </c:pt>
                <c:pt idx="86">
                  <c:v>7.1999999999999995E-2</c:v>
                </c:pt>
                <c:pt idx="87">
                  <c:v>7.8800000000000009E-2</c:v>
                </c:pt>
                <c:pt idx="88">
                  <c:v>8.5599999999999996E-2</c:v>
                </c:pt>
                <c:pt idx="89">
                  <c:v>9.240000000000001E-2</c:v>
                </c:pt>
                <c:pt idx="90">
                  <c:v>9.9199999999999997E-2</c:v>
                </c:pt>
                <c:pt idx="91">
                  <c:v>0.11269999999999999</c:v>
                </c:pt>
                <c:pt idx="92">
                  <c:v>0.126</c:v>
                </c:pt>
                <c:pt idx="93">
                  <c:v>0.13919999999999999</c:v>
                </c:pt>
                <c:pt idx="94">
                  <c:v>0.15229999999999999</c:v>
                </c:pt>
                <c:pt idx="95">
                  <c:v>0.16519999999999999</c:v>
                </c:pt>
                <c:pt idx="96">
                  <c:v>0.1779</c:v>
                </c:pt>
                <c:pt idx="97">
                  <c:v>0.19059999999999999</c:v>
                </c:pt>
                <c:pt idx="98">
                  <c:v>0.2031</c:v>
                </c:pt>
                <c:pt idx="99">
                  <c:v>0.21560000000000001</c:v>
                </c:pt>
                <c:pt idx="100">
                  <c:v>0.22789999999999999</c:v>
                </c:pt>
                <c:pt idx="101">
                  <c:v>0.24020000000000002</c:v>
                </c:pt>
                <c:pt idx="102">
                  <c:v>0.26440000000000002</c:v>
                </c:pt>
                <c:pt idx="103">
                  <c:v>0.29420000000000002</c:v>
                </c:pt>
                <c:pt idx="104">
                  <c:v>0.32320000000000004</c:v>
                </c:pt>
                <c:pt idx="105">
                  <c:v>0.3513</c:v>
                </c:pt>
                <c:pt idx="106">
                  <c:v>0.3785</c:v>
                </c:pt>
                <c:pt idx="107">
                  <c:v>0.40469999999999995</c:v>
                </c:pt>
                <c:pt idx="108">
                  <c:v>0.42980000000000002</c:v>
                </c:pt>
                <c:pt idx="109">
                  <c:v>0.45369999999999999</c:v>
                </c:pt>
                <c:pt idx="110">
                  <c:v>0.47649999999999998</c:v>
                </c:pt>
                <c:pt idx="111">
                  <c:v>0.51839999999999997</c:v>
                </c:pt>
                <c:pt idx="112">
                  <c:v>0.55599999999999994</c:v>
                </c:pt>
                <c:pt idx="113">
                  <c:v>0.58940000000000003</c:v>
                </c:pt>
                <c:pt idx="114">
                  <c:v>0.61929999999999996</c:v>
                </c:pt>
                <c:pt idx="115">
                  <c:v>0.64589999999999992</c:v>
                </c:pt>
                <c:pt idx="116">
                  <c:v>0.66989999999999994</c:v>
                </c:pt>
                <c:pt idx="117">
                  <c:v>0.71100000000000008</c:v>
                </c:pt>
                <c:pt idx="118">
                  <c:v>0.74509999999999998</c:v>
                </c:pt>
                <c:pt idx="119">
                  <c:v>0.77370000000000005</c:v>
                </c:pt>
                <c:pt idx="120">
                  <c:v>0.79820000000000002</c:v>
                </c:pt>
                <c:pt idx="121">
                  <c:v>0.81950000000000001</c:v>
                </c:pt>
                <c:pt idx="122">
                  <c:v>0.83819999999999995</c:v>
                </c:pt>
                <c:pt idx="123">
                  <c:v>0.8548</c:v>
                </c:pt>
                <c:pt idx="124">
                  <c:v>0.86969999999999992</c:v>
                </c:pt>
                <c:pt idx="125">
                  <c:v>0.8831</c:v>
                </c:pt>
                <c:pt idx="126" formatCode="0.00">
                  <c:v>0.89529999999999998</c:v>
                </c:pt>
                <c:pt idx="127" formatCode="0.00">
                  <c:v>0.90649999999999997</c:v>
                </c:pt>
                <c:pt idx="128" formatCode="0.00">
                  <c:v>0.92639999999999989</c:v>
                </c:pt>
                <c:pt idx="129" formatCode="0.00">
                  <c:v>0.94750000000000001</c:v>
                </c:pt>
                <c:pt idx="130" formatCode="0.00">
                  <c:v>0.96560000000000001</c:v>
                </c:pt>
                <c:pt idx="131" formatCode="0.00">
                  <c:v>0.98130000000000006</c:v>
                </c:pt>
                <c:pt idx="132" formatCode="0.00">
                  <c:v>0.99519999999999997</c:v>
                </c:pt>
                <c:pt idx="133" formatCode="0.00">
                  <c:v>1.01</c:v>
                </c:pt>
                <c:pt idx="134" formatCode="0.00">
                  <c:v>1.02</c:v>
                </c:pt>
                <c:pt idx="135" formatCode="0.00">
                  <c:v>1.03</c:v>
                </c:pt>
                <c:pt idx="136" formatCode="0.00">
                  <c:v>1.04</c:v>
                </c:pt>
                <c:pt idx="137" formatCode="0.00">
                  <c:v>1.06</c:v>
                </c:pt>
                <c:pt idx="138" formatCode="0.00">
                  <c:v>1.07</c:v>
                </c:pt>
                <c:pt idx="139" formatCode="0.00">
                  <c:v>1.08</c:v>
                </c:pt>
                <c:pt idx="140" formatCode="0.00">
                  <c:v>1.0900000000000001</c:v>
                </c:pt>
                <c:pt idx="141" formatCode="0.00">
                  <c:v>1.1100000000000001</c:v>
                </c:pt>
                <c:pt idx="142" formatCode="0.00">
                  <c:v>1.1200000000000001</c:v>
                </c:pt>
                <c:pt idx="143" formatCode="0.00">
                  <c:v>1.1299999999999999</c:v>
                </c:pt>
                <c:pt idx="144" formatCode="0.00">
                  <c:v>1.1499999999999999</c:v>
                </c:pt>
                <c:pt idx="145" formatCode="0.00">
                  <c:v>1.1599999999999999</c:v>
                </c:pt>
                <c:pt idx="146" formatCode="0.00">
                  <c:v>1.17</c:v>
                </c:pt>
                <c:pt idx="147" formatCode="0.00">
                  <c:v>1.19</c:v>
                </c:pt>
                <c:pt idx="148" formatCode="0.00">
                  <c:v>1.2</c:v>
                </c:pt>
                <c:pt idx="149" formatCode="0.00">
                  <c:v>1.21</c:v>
                </c:pt>
                <c:pt idx="150" formatCode="0.00">
                  <c:v>1.22</c:v>
                </c:pt>
                <c:pt idx="151" formatCode="0.00">
                  <c:v>1.23</c:v>
                </c:pt>
                <c:pt idx="152" formatCode="0.00">
                  <c:v>1.23</c:v>
                </c:pt>
                <c:pt idx="153" formatCode="0.00">
                  <c:v>1.24</c:v>
                </c:pt>
                <c:pt idx="154" formatCode="0.00">
                  <c:v>1.26</c:v>
                </c:pt>
                <c:pt idx="155" formatCode="0.00">
                  <c:v>1.28</c:v>
                </c:pt>
                <c:pt idx="156" formatCode="0.00">
                  <c:v>1.29</c:v>
                </c:pt>
                <c:pt idx="157" formatCode="0.00">
                  <c:v>1.31</c:v>
                </c:pt>
                <c:pt idx="158" formatCode="0.00">
                  <c:v>1.32</c:v>
                </c:pt>
                <c:pt idx="159" formatCode="0.00">
                  <c:v>1.34</c:v>
                </c:pt>
                <c:pt idx="160" formatCode="0.00">
                  <c:v>1.35</c:v>
                </c:pt>
                <c:pt idx="161" formatCode="0.00">
                  <c:v>1.37</c:v>
                </c:pt>
                <c:pt idx="162" formatCode="0.00">
                  <c:v>1.38</c:v>
                </c:pt>
                <c:pt idx="163" formatCode="0.00">
                  <c:v>1.41</c:v>
                </c:pt>
                <c:pt idx="164" formatCode="0.00">
                  <c:v>1.44</c:v>
                </c:pt>
                <c:pt idx="165" formatCode="0.00">
                  <c:v>1.47</c:v>
                </c:pt>
                <c:pt idx="166" formatCode="0.00">
                  <c:v>1.5</c:v>
                </c:pt>
                <c:pt idx="167" formatCode="0.00">
                  <c:v>1.53</c:v>
                </c:pt>
                <c:pt idx="168" formatCode="0.00">
                  <c:v>1.55</c:v>
                </c:pt>
                <c:pt idx="169" formatCode="0.00">
                  <c:v>1.61</c:v>
                </c:pt>
                <c:pt idx="170" formatCode="0.00">
                  <c:v>1.68</c:v>
                </c:pt>
                <c:pt idx="171" formatCode="0.00">
                  <c:v>1.74</c:v>
                </c:pt>
                <c:pt idx="172" formatCode="0.00">
                  <c:v>1.81</c:v>
                </c:pt>
                <c:pt idx="173" formatCode="0.00">
                  <c:v>1.88</c:v>
                </c:pt>
                <c:pt idx="174" formatCode="0.00">
                  <c:v>1.96</c:v>
                </c:pt>
                <c:pt idx="175" formatCode="0.00">
                  <c:v>2.04</c:v>
                </c:pt>
                <c:pt idx="176" formatCode="0.00">
                  <c:v>2.12</c:v>
                </c:pt>
                <c:pt idx="177" formatCode="0.00">
                  <c:v>2.2000000000000002</c:v>
                </c:pt>
                <c:pt idx="178" formatCode="0.00">
                  <c:v>2.29</c:v>
                </c:pt>
                <c:pt idx="179" formatCode="0.00">
                  <c:v>2.38</c:v>
                </c:pt>
                <c:pt idx="180" formatCode="0.00">
                  <c:v>2.57</c:v>
                </c:pt>
                <c:pt idx="181" formatCode="0.00">
                  <c:v>2.83</c:v>
                </c:pt>
                <c:pt idx="182" formatCode="0.00">
                  <c:v>3.1</c:v>
                </c:pt>
                <c:pt idx="183" formatCode="0.00">
                  <c:v>3.39</c:v>
                </c:pt>
                <c:pt idx="184" formatCode="0.00">
                  <c:v>3.69</c:v>
                </c:pt>
                <c:pt idx="185" formatCode="0.00">
                  <c:v>4.01</c:v>
                </c:pt>
                <c:pt idx="186" formatCode="0.00">
                  <c:v>4.34</c:v>
                </c:pt>
                <c:pt idx="187" formatCode="0.00">
                  <c:v>4.68</c:v>
                </c:pt>
                <c:pt idx="188" formatCode="0.00">
                  <c:v>5.03</c:v>
                </c:pt>
                <c:pt idx="189" formatCode="0.00">
                  <c:v>5.76</c:v>
                </c:pt>
                <c:pt idx="190" formatCode="0.00">
                  <c:v>6.53</c:v>
                </c:pt>
                <c:pt idx="191" formatCode="0.00">
                  <c:v>7.33</c:v>
                </c:pt>
                <c:pt idx="192" formatCode="0.00">
                  <c:v>8.15</c:v>
                </c:pt>
                <c:pt idx="193" formatCode="0.00">
                  <c:v>9</c:v>
                </c:pt>
                <c:pt idx="194" formatCode="0.00">
                  <c:v>9.8800000000000008</c:v>
                </c:pt>
                <c:pt idx="195" formatCode="0.00">
                  <c:v>11.68</c:v>
                </c:pt>
                <c:pt idx="196" formatCode="0.00">
                  <c:v>13.54</c:v>
                </c:pt>
                <c:pt idx="197" formatCode="0.00">
                  <c:v>15.46</c:v>
                </c:pt>
                <c:pt idx="198" formatCode="0.00">
                  <c:v>17.399999999999999</c:v>
                </c:pt>
                <c:pt idx="199" formatCode="0.00">
                  <c:v>19.38</c:v>
                </c:pt>
                <c:pt idx="200" formatCode="0.00">
                  <c:v>21.38</c:v>
                </c:pt>
                <c:pt idx="201" formatCode="0.00">
                  <c:v>23.39</c:v>
                </c:pt>
                <c:pt idx="202" formatCode="0.00">
                  <c:v>25.41</c:v>
                </c:pt>
                <c:pt idx="203" formatCode="0.00">
                  <c:v>27.43</c:v>
                </c:pt>
                <c:pt idx="204" formatCode="0.00">
                  <c:v>29.45</c:v>
                </c:pt>
                <c:pt idx="205" formatCode="0.00">
                  <c:v>31.47</c:v>
                </c:pt>
                <c:pt idx="206" formatCode="0.00">
                  <c:v>35.49</c:v>
                </c:pt>
                <c:pt idx="207" formatCode="0.00">
                  <c:v>40.47</c:v>
                </c:pt>
                <c:pt idx="208" formatCode="0.00">
                  <c:v>43.02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F70-4176-A56A-4230BF2B5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24080"/>
        <c:axId val="602924472"/>
      </c:scatterChart>
      <c:valAx>
        <c:axId val="60292408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24472"/>
        <c:crosses val="autoZero"/>
        <c:crossBetween val="midCat"/>
        <c:majorUnit val="10"/>
      </c:valAx>
      <c:valAx>
        <c:axId val="60292447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2408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srim238U_C!$P$5</c:f>
          <c:strCache>
            <c:ptCount val="1"/>
            <c:pt idx="0">
              <c:v>srim238U_C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srim238U_C!$D$20:$D$228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srim238U_C!$E$20:$E$228</c:f>
              <c:numCache>
                <c:formatCode>0.000E+00</c:formatCode>
                <c:ptCount val="209"/>
                <c:pt idx="0">
                  <c:v>0.66339999999999999</c:v>
                </c:pt>
                <c:pt idx="1">
                  <c:v>0.69579999999999997</c:v>
                </c:pt>
                <c:pt idx="2">
                  <c:v>0.7268</c:v>
                </c:pt>
                <c:pt idx="3">
                  <c:v>0.75639999999999996</c:v>
                </c:pt>
                <c:pt idx="4">
                  <c:v>0.78500000000000003</c:v>
                </c:pt>
                <c:pt idx="5">
                  <c:v>0.8125</c:v>
                </c:pt>
                <c:pt idx="6">
                  <c:v>0.83919999999999995</c:v>
                </c:pt>
                <c:pt idx="7">
                  <c:v>0.8901</c:v>
                </c:pt>
                <c:pt idx="8">
                  <c:v>0.93820000000000003</c:v>
                </c:pt>
                <c:pt idx="9">
                  <c:v>0.98399999999999999</c:v>
                </c:pt>
                <c:pt idx="10">
                  <c:v>1.028</c:v>
                </c:pt>
                <c:pt idx="11">
                  <c:v>1.07</c:v>
                </c:pt>
                <c:pt idx="12">
                  <c:v>1.1100000000000001</c:v>
                </c:pt>
                <c:pt idx="13">
                  <c:v>1.1870000000000001</c:v>
                </c:pt>
                <c:pt idx="14">
                  <c:v>1.2589999999999999</c:v>
                </c:pt>
                <c:pt idx="15">
                  <c:v>1.327</c:v>
                </c:pt>
                <c:pt idx="16">
                  <c:v>1.3919999999999999</c:v>
                </c:pt>
                <c:pt idx="17">
                  <c:v>1.454</c:v>
                </c:pt>
                <c:pt idx="18">
                  <c:v>1.5129999999999999</c:v>
                </c:pt>
                <c:pt idx="19">
                  <c:v>1.57</c:v>
                </c:pt>
                <c:pt idx="20">
                  <c:v>1.625</c:v>
                </c:pt>
                <c:pt idx="21">
                  <c:v>1.6779999999999999</c:v>
                </c:pt>
                <c:pt idx="22">
                  <c:v>1.73</c:v>
                </c:pt>
                <c:pt idx="23">
                  <c:v>1.78</c:v>
                </c:pt>
                <c:pt idx="24">
                  <c:v>1.8759999999999999</c:v>
                </c:pt>
                <c:pt idx="25">
                  <c:v>1.99</c:v>
                </c:pt>
                <c:pt idx="26">
                  <c:v>2.0979999999999999</c:v>
                </c:pt>
                <c:pt idx="27">
                  <c:v>2.2000000000000002</c:v>
                </c:pt>
                <c:pt idx="28">
                  <c:v>2.298</c:v>
                </c:pt>
                <c:pt idx="29">
                  <c:v>2.3919999999999999</c:v>
                </c:pt>
                <c:pt idx="30">
                  <c:v>2.4820000000000002</c:v>
                </c:pt>
                <c:pt idx="31">
                  <c:v>2.57</c:v>
                </c:pt>
                <c:pt idx="32">
                  <c:v>2.6539999999999999</c:v>
                </c:pt>
                <c:pt idx="33">
                  <c:v>2.8149999999999999</c:v>
                </c:pt>
                <c:pt idx="34">
                  <c:v>2.9670000000000001</c:v>
                </c:pt>
                <c:pt idx="35">
                  <c:v>3.1120000000000001</c:v>
                </c:pt>
                <c:pt idx="36">
                  <c:v>3.25</c:v>
                </c:pt>
                <c:pt idx="37">
                  <c:v>3.383</c:v>
                </c:pt>
                <c:pt idx="38">
                  <c:v>3.5110000000000001</c:v>
                </c:pt>
                <c:pt idx="39">
                  <c:v>3.7530000000000001</c:v>
                </c:pt>
                <c:pt idx="40">
                  <c:v>3.9809999999999999</c:v>
                </c:pt>
                <c:pt idx="41">
                  <c:v>4.1959999999999997</c:v>
                </c:pt>
                <c:pt idx="42">
                  <c:v>4.4009999999999998</c:v>
                </c:pt>
                <c:pt idx="43">
                  <c:v>4.5960000000000001</c:v>
                </c:pt>
                <c:pt idx="44">
                  <c:v>4.7839999999999998</c:v>
                </c:pt>
                <c:pt idx="45">
                  <c:v>4.9649999999999999</c:v>
                </c:pt>
                <c:pt idx="46">
                  <c:v>5.1390000000000002</c:v>
                </c:pt>
                <c:pt idx="47">
                  <c:v>5.3079999999999998</c:v>
                </c:pt>
                <c:pt idx="48">
                  <c:v>5.4710000000000001</c:v>
                </c:pt>
                <c:pt idx="49">
                  <c:v>5.6289999999999996</c:v>
                </c:pt>
                <c:pt idx="50">
                  <c:v>5.9340000000000002</c:v>
                </c:pt>
                <c:pt idx="51">
                  <c:v>6.2939999999999996</c:v>
                </c:pt>
                <c:pt idx="52">
                  <c:v>6.6340000000000003</c:v>
                </c:pt>
                <c:pt idx="53">
                  <c:v>6.9580000000000002</c:v>
                </c:pt>
                <c:pt idx="54">
                  <c:v>7.2679999999999998</c:v>
                </c:pt>
                <c:pt idx="55">
                  <c:v>7.5640000000000001</c:v>
                </c:pt>
                <c:pt idx="56">
                  <c:v>7.85</c:v>
                </c:pt>
                <c:pt idx="57">
                  <c:v>8.125</c:v>
                </c:pt>
                <c:pt idx="58">
                  <c:v>8.3919999999999995</c:v>
                </c:pt>
                <c:pt idx="59">
                  <c:v>8.9009999999999998</c:v>
                </c:pt>
                <c:pt idx="60">
                  <c:v>9.0250000000000004</c:v>
                </c:pt>
                <c:pt idx="61">
                  <c:v>9.0009999999999994</c:v>
                </c:pt>
                <c:pt idx="62">
                  <c:v>9.1709999999999994</c:v>
                </c:pt>
                <c:pt idx="63">
                  <c:v>9.4390000000000001</c:v>
                </c:pt>
                <c:pt idx="64">
                  <c:v>9.7530000000000001</c:v>
                </c:pt>
                <c:pt idx="65">
                  <c:v>10.4</c:v>
                </c:pt>
                <c:pt idx="66">
                  <c:v>11</c:v>
                </c:pt>
                <c:pt idx="67">
                  <c:v>11.52</c:v>
                </c:pt>
                <c:pt idx="68">
                  <c:v>11.96</c:v>
                </c:pt>
                <c:pt idx="69">
                  <c:v>12.32</c:v>
                </c:pt>
                <c:pt idx="70">
                  <c:v>12.61</c:v>
                </c:pt>
                <c:pt idx="71">
                  <c:v>12.87</c:v>
                </c:pt>
                <c:pt idx="72">
                  <c:v>13.08</c:v>
                </c:pt>
                <c:pt idx="73">
                  <c:v>13.26</c:v>
                </c:pt>
                <c:pt idx="74">
                  <c:v>13.43</c:v>
                </c:pt>
                <c:pt idx="75">
                  <c:v>13.57</c:v>
                </c:pt>
                <c:pt idx="76">
                  <c:v>13.83</c:v>
                </c:pt>
                <c:pt idx="77">
                  <c:v>14.12</c:v>
                </c:pt>
                <c:pt idx="78">
                  <c:v>14.4</c:v>
                </c:pt>
                <c:pt idx="79">
                  <c:v>14.67</c:v>
                </c:pt>
                <c:pt idx="80">
                  <c:v>14.95</c:v>
                </c:pt>
                <c:pt idx="81">
                  <c:v>15.23</c:v>
                </c:pt>
                <c:pt idx="82">
                  <c:v>15.52</c:v>
                </c:pt>
                <c:pt idx="83">
                  <c:v>15.82</c:v>
                </c:pt>
                <c:pt idx="84">
                  <c:v>16.13</c:v>
                </c:pt>
                <c:pt idx="85">
                  <c:v>16.760000000000002</c:v>
                </c:pt>
                <c:pt idx="86">
                  <c:v>17.399999999999999</c:v>
                </c:pt>
                <c:pt idx="87">
                  <c:v>18.03</c:v>
                </c:pt>
                <c:pt idx="88">
                  <c:v>18.649999999999999</c:v>
                </c:pt>
                <c:pt idx="89">
                  <c:v>19.23</c:v>
                </c:pt>
                <c:pt idx="90">
                  <c:v>19.77</c:v>
                </c:pt>
                <c:pt idx="91">
                  <c:v>20.74</c:v>
                </c:pt>
                <c:pt idx="92">
                  <c:v>21.56</c:v>
                </c:pt>
                <c:pt idx="93">
                  <c:v>22.24</c:v>
                </c:pt>
                <c:pt idx="94">
                  <c:v>22.81</c:v>
                </c:pt>
                <c:pt idx="95">
                  <c:v>23.29</c:v>
                </c:pt>
                <c:pt idx="96">
                  <c:v>23.7</c:v>
                </c:pt>
                <c:pt idx="97">
                  <c:v>24.05</c:v>
                </c:pt>
                <c:pt idx="98">
                  <c:v>24.37</c:v>
                </c:pt>
                <c:pt idx="99">
                  <c:v>24.67</c:v>
                </c:pt>
                <c:pt idx="100">
                  <c:v>24.95</c:v>
                </c:pt>
                <c:pt idx="101">
                  <c:v>25.22</c:v>
                </c:pt>
                <c:pt idx="102">
                  <c:v>25.79</c:v>
                </c:pt>
                <c:pt idx="103">
                  <c:v>26.58</c:v>
                </c:pt>
                <c:pt idx="104">
                  <c:v>27.49</c:v>
                </c:pt>
                <c:pt idx="105">
                  <c:v>28.53</c:v>
                </c:pt>
                <c:pt idx="106">
                  <c:v>29.71</c:v>
                </c:pt>
                <c:pt idx="107">
                  <c:v>31.02</c:v>
                </c:pt>
                <c:pt idx="108">
                  <c:v>32.43</c:v>
                </c:pt>
                <c:pt idx="109">
                  <c:v>33.94</c:v>
                </c:pt>
                <c:pt idx="110">
                  <c:v>35.520000000000003</c:v>
                </c:pt>
                <c:pt idx="111">
                  <c:v>38.86</c:v>
                </c:pt>
                <c:pt idx="112">
                  <c:v>42.31</c:v>
                </c:pt>
                <c:pt idx="113">
                  <c:v>45.81</c:v>
                </c:pt>
                <c:pt idx="114">
                  <c:v>49.27</c:v>
                </c:pt>
                <c:pt idx="115">
                  <c:v>52.67</c:v>
                </c:pt>
                <c:pt idx="116">
                  <c:v>55.96</c:v>
                </c:pt>
                <c:pt idx="117">
                  <c:v>62.15</c:v>
                </c:pt>
                <c:pt idx="118">
                  <c:v>67.8</c:v>
                </c:pt>
                <c:pt idx="119">
                  <c:v>72.89</c:v>
                </c:pt>
                <c:pt idx="120">
                  <c:v>77.47</c:v>
                </c:pt>
                <c:pt idx="121">
                  <c:v>81.59</c:v>
                </c:pt>
                <c:pt idx="122">
                  <c:v>85.3</c:v>
                </c:pt>
                <c:pt idx="123">
                  <c:v>88.65</c:v>
                </c:pt>
                <c:pt idx="124">
                  <c:v>91.67</c:v>
                </c:pt>
                <c:pt idx="125">
                  <c:v>94.42</c:v>
                </c:pt>
                <c:pt idx="126">
                  <c:v>96.93</c:v>
                </c:pt>
                <c:pt idx="127">
                  <c:v>99.23</c:v>
                </c:pt>
                <c:pt idx="128">
                  <c:v>103.3</c:v>
                </c:pt>
                <c:pt idx="129">
                  <c:v>107.5</c:v>
                </c:pt>
                <c:pt idx="130">
                  <c:v>111.1</c:v>
                </c:pt>
                <c:pt idx="131">
                  <c:v>114.1</c:v>
                </c:pt>
                <c:pt idx="132">
                  <c:v>116.8</c:v>
                </c:pt>
                <c:pt idx="133">
                  <c:v>119</c:v>
                </c:pt>
                <c:pt idx="134">
                  <c:v>121</c:v>
                </c:pt>
                <c:pt idx="135">
                  <c:v>122.8</c:v>
                </c:pt>
                <c:pt idx="136">
                  <c:v>124.4</c:v>
                </c:pt>
                <c:pt idx="137">
                  <c:v>127.1</c:v>
                </c:pt>
                <c:pt idx="138">
                  <c:v>130</c:v>
                </c:pt>
                <c:pt idx="139">
                  <c:v>132.1</c:v>
                </c:pt>
                <c:pt idx="140">
                  <c:v>133.5</c:v>
                </c:pt>
                <c:pt idx="141">
                  <c:v>134.9</c:v>
                </c:pt>
                <c:pt idx="142">
                  <c:v>136.19999999999999</c:v>
                </c:pt>
                <c:pt idx="143">
                  <c:v>138</c:v>
                </c:pt>
                <c:pt idx="144">
                  <c:v>139.1</c:v>
                </c:pt>
                <c:pt idx="145">
                  <c:v>139.80000000000001</c:v>
                </c:pt>
                <c:pt idx="146">
                  <c:v>140</c:v>
                </c:pt>
                <c:pt idx="147">
                  <c:v>139.80000000000001</c:v>
                </c:pt>
                <c:pt idx="148">
                  <c:v>139.5</c:v>
                </c:pt>
                <c:pt idx="149">
                  <c:v>138.9</c:v>
                </c:pt>
                <c:pt idx="150">
                  <c:v>138.1</c:v>
                </c:pt>
                <c:pt idx="151">
                  <c:v>137.30000000000001</c:v>
                </c:pt>
                <c:pt idx="152">
                  <c:v>136.30000000000001</c:v>
                </c:pt>
                <c:pt idx="153">
                  <c:v>135.30000000000001</c:v>
                </c:pt>
                <c:pt idx="154">
                  <c:v>133.19999999999999</c:v>
                </c:pt>
                <c:pt idx="155">
                  <c:v>130.4</c:v>
                </c:pt>
                <c:pt idx="156">
                  <c:v>127.6</c:v>
                </c:pt>
                <c:pt idx="157">
                  <c:v>124.9</c:v>
                </c:pt>
                <c:pt idx="158">
                  <c:v>122.4</c:v>
                </c:pt>
                <c:pt idx="159">
                  <c:v>119.9</c:v>
                </c:pt>
                <c:pt idx="160">
                  <c:v>117.6</c:v>
                </c:pt>
                <c:pt idx="161">
                  <c:v>115.4</c:v>
                </c:pt>
                <c:pt idx="162">
                  <c:v>113.3</c:v>
                </c:pt>
                <c:pt idx="163">
                  <c:v>109.4</c:v>
                </c:pt>
                <c:pt idx="164">
                  <c:v>105.8</c:v>
                </c:pt>
                <c:pt idx="165">
                  <c:v>102.3</c:v>
                </c:pt>
                <c:pt idx="166">
                  <c:v>98.93</c:v>
                </c:pt>
                <c:pt idx="167">
                  <c:v>95.6</c:v>
                </c:pt>
                <c:pt idx="168">
                  <c:v>92.26</c:v>
                </c:pt>
                <c:pt idx="169">
                  <c:v>86.35</c:v>
                </c:pt>
                <c:pt idx="170">
                  <c:v>81.31</c:v>
                </c:pt>
                <c:pt idx="171">
                  <c:v>76.92</c:v>
                </c:pt>
                <c:pt idx="172">
                  <c:v>73.05</c:v>
                </c:pt>
                <c:pt idx="173">
                  <c:v>69.61</c:v>
                </c:pt>
                <c:pt idx="174">
                  <c:v>66.55</c:v>
                </c:pt>
                <c:pt idx="175">
                  <c:v>63.79</c:v>
                </c:pt>
                <c:pt idx="176">
                  <c:v>61.29</c:v>
                </c:pt>
                <c:pt idx="177">
                  <c:v>59.03</c:v>
                </c:pt>
                <c:pt idx="178">
                  <c:v>56.96</c:v>
                </c:pt>
                <c:pt idx="179">
                  <c:v>55.07</c:v>
                </c:pt>
                <c:pt idx="180">
                  <c:v>51.71</c:v>
                </c:pt>
                <c:pt idx="181">
                  <c:v>48.19</c:v>
                </c:pt>
                <c:pt idx="182">
                  <c:v>45.22</c:v>
                </c:pt>
                <c:pt idx="183">
                  <c:v>42.7</c:v>
                </c:pt>
                <c:pt idx="184">
                  <c:v>40.53</c:v>
                </c:pt>
                <c:pt idx="185">
                  <c:v>38.630000000000003</c:v>
                </c:pt>
                <c:pt idx="186">
                  <c:v>36.97</c:v>
                </c:pt>
                <c:pt idx="187">
                  <c:v>35.49</c:v>
                </c:pt>
                <c:pt idx="188">
                  <c:v>34.18</c:v>
                </c:pt>
                <c:pt idx="189">
                  <c:v>31.93</c:v>
                </c:pt>
                <c:pt idx="190">
                  <c:v>30.09</c:v>
                </c:pt>
                <c:pt idx="191">
                  <c:v>28.54</c:v>
                </c:pt>
                <c:pt idx="192">
                  <c:v>27.23</c:v>
                </c:pt>
                <c:pt idx="193">
                  <c:v>26.11</c:v>
                </c:pt>
                <c:pt idx="194">
                  <c:v>25.14</c:v>
                </c:pt>
                <c:pt idx="195">
                  <c:v>23.53</c:v>
                </c:pt>
                <c:pt idx="196">
                  <c:v>22.26</c:v>
                </c:pt>
                <c:pt idx="197">
                  <c:v>21.25</c:v>
                </c:pt>
                <c:pt idx="198">
                  <c:v>20.41</c:v>
                </c:pt>
                <c:pt idx="199">
                  <c:v>19.71</c:v>
                </c:pt>
                <c:pt idx="200">
                  <c:v>19.13</c:v>
                </c:pt>
                <c:pt idx="201">
                  <c:v>18.63</c:v>
                </c:pt>
                <c:pt idx="202">
                  <c:v>18.2</c:v>
                </c:pt>
                <c:pt idx="203">
                  <c:v>17.82</c:v>
                </c:pt>
                <c:pt idx="204">
                  <c:v>17.5</c:v>
                </c:pt>
                <c:pt idx="205">
                  <c:v>17.21</c:v>
                </c:pt>
                <c:pt idx="206">
                  <c:v>16.739999999999998</c:v>
                </c:pt>
                <c:pt idx="207">
                  <c:v>16.29</c:v>
                </c:pt>
                <c:pt idx="208">
                  <c:v>16.100000000000001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E88-4F38-B80B-0F9C631DAF91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srim238U_C!$D$20:$D$228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srim238U_C!$F$20:$F$228</c:f>
              <c:numCache>
                <c:formatCode>0.000E+00</c:formatCode>
                <c:ptCount val="209"/>
                <c:pt idx="0">
                  <c:v>3.694</c:v>
                </c:pt>
                <c:pt idx="1">
                  <c:v>3.8780000000000001</c:v>
                </c:pt>
                <c:pt idx="2">
                  <c:v>4.0510000000000002</c:v>
                </c:pt>
                <c:pt idx="3">
                  <c:v>4.2160000000000002</c:v>
                </c:pt>
                <c:pt idx="4">
                  <c:v>4.3739999999999997</c:v>
                </c:pt>
                <c:pt idx="5">
                  <c:v>4.524</c:v>
                </c:pt>
                <c:pt idx="6">
                  <c:v>4.6680000000000001</c:v>
                </c:pt>
                <c:pt idx="7">
                  <c:v>4.9409999999999998</c:v>
                </c:pt>
                <c:pt idx="8">
                  <c:v>5.194</c:v>
                </c:pt>
                <c:pt idx="9">
                  <c:v>5.43</c:v>
                </c:pt>
                <c:pt idx="10">
                  <c:v>5.6529999999999996</c:v>
                </c:pt>
                <c:pt idx="11">
                  <c:v>5.8630000000000004</c:v>
                </c:pt>
                <c:pt idx="12">
                  <c:v>6.0629999999999997</c:v>
                </c:pt>
                <c:pt idx="13">
                  <c:v>6.4329999999999998</c:v>
                </c:pt>
                <c:pt idx="14">
                  <c:v>6.7709999999999999</c:v>
                </c:pt>
                <c:pt idx="15">
                  <c:v>7.0830000000000002</c:v>
                </c:pt>
                <c:pt idx="16">
                  <c:v>7.3730000000000002</c:v>
                </c:pt>
                <c:pt idx="17">
                  <c:v>7.6429999999999998</c:v>
                </c:pt>
                <c:pt idx="18">
                  <c:v>7.8959999999999999</c:v>
                </c:pt>
                <c:pt idx="19">
                  <c:v>8.1340000000000003</c:v>
                </c:pt>
                <c:pt idx="20">
                  <c:v>8.359</c:v>
                </c:pt>
                <c:pt idx="21">
                  <c:v>8.5719999999999992</c:v>
                </c:pt>
                <c:pt idx="22">
                  <c:v>8.7750000000000004</c:v>
                </c:pt>
                <c:pt idx="23">
                  <c:v>8.968</c:v>
                </c:pt>
                <c:pt idx="24">
                  <c:v>9.3279999999999994</c:v>
                </c:pt>
                <c:pt idx="25">
                  <c:v>9.7370000000000001</c:v>
                </c:pt>
                <c:pt idx="26">
                  <c:v>10.11</c:v>
                </c:pt>
                <c:pt idx="27">
                  <c:v>10.45</c:v>
                </c:pt>
                <c:pt idx="28">
                  <c:v>10.76</c:v>
                </c:pt>
                <c:pt idx="29">
                  <c:v>11.05</c:v>
                </c:pt>
                <c:pt idx="30">
                  <c:v>11.32</c:v>
                </c:pt>
                <c:pt idx="31">
                  <c:v>11.57</c:v>
                </c:pt>
                <c:pt idx="32">
                  <c:v>11.8</c:v>
                </c:pt>
                <c:pt idx="33">
                  <c:v>12.23</c:v>
                </c:pt>
                <c:pt idx="34">
                  <c:v>12.62</c:v>
                </c:pt>
                <c:pt idx="35">
                  <c:v>12.96</c:v>
                </c:pt>
                <c:pt idx="36">
                  <c:v>13.27</c:v>
                </c:pt>
                <c:pt idx="37">
                  <c:v>13.56</c:v>
                </c:pt>
                <c:pt idx="38">
                  <c:v>13.82</c:v>
                </c:pt>
                <c:pt idx="39">
                  <c:v>14.28</c:v>
                </c:pt>
                <c:pt idx="40">
                  <c:v>14.68</c:v>
                </c:pt>
                <c:pt idx="41">
                  <c:v>15.03</c:v>
                </c:pt>
                <c:pt idx="42">
                  <c:v>15.34</c:v>
                </c:pt>
                <c:pt idx="43">
                  <c:v>15.61</c:v>
                </c:pt>
                <c:pt idx="44">
                  <c:v>15.85</c:v>
                </c:pt>
                <c:pt idx="45">
                  <c:v>16.059999999999999</c:v>
                </c:pt>
                <c:pt idx="46">
                  <c:v>16.260000000000002</c:v>
                </c:pt>
                <c:pt idx="47">
                  <c:v>16.43</c:v>
                </c:pt>
                <c:pt idx="48">
                  <c:v>16.59</c:v>
                </c:pt>
                <c:pt idx="49">
                  <c:v>16.739999999999998</c:v>
                </c:pt>
                <c:pt idx="50">
                  <c:v>16.989999999999998</c:v>
                </c:pt>
                <c:pt idx="51">
                  <c:v>17.239999999999998</c:v>
                </c:pt>
                <c:pt idx="52">
                  <c:v>17.45</c:v>
                </c:pt>
                <c:pt idx="53">
                  <c:v>17.61</c:v>
                </c:pt>
                <c:pt idx="54">
                  <c:v>17.75</c:v>
                </c:pt>
                <c:pt idx="55">
                  <c:v>17.850000000000001</c:v>
                </c:pt>
                <c:pt idx="56">
                  <c:v>17.93</c:v>
                </c:pt>
                <c:pt idx="57">
                  <c:v>18</c:v>
                </c:pt>
                <c:pt idx="58">
                  <c:v>18.05</c:v>
                </c:pt>
                <c:pt idx="59">
                  <c:v>18.100000000000001</c:v>
                </c:pt>
                <c:pt idx="60">
                  <c:v>18.12</c:v>
                </c:pt>
                <c:pt idx="61">
                  <c:v>18.11</c:v>
                </c:pt>
                <c:pt idx="62">
                  <c:v>18.07</c:v>
                </c:pt>
                <c:pt idx="63">
                  <c:v>18.02</c:v>
                </c:pt>
                <c:pt idx="64">
                  <c:v>17.95</c:v>
                </c:pt>
                <c:pt idx="65">
                  <c:v>17.78</c:v>
                </c:pt>
                <c:pt idx="66">
                  <c:v>17.59</c:v>
                </c:pt>
                <c:pt idx="67">
                  <c:v>17.38</c:v>
                </c:pt>
                <c:pt idx="68">
                  <c:v>17.16</c:v>
                </c:pt>
                <c:pt idx="69">
                  <c:v>16.93</c:v>
                </c:pt>
                <c:pt idx="70">
                  <c:v>16.7</c:v>
                </c:pt>
                <c:pt idx="71">
                  <c:v>16.48</c:v>
                </c:pt>
                <c:pt idx="72">
                  <c:v>16.25</c:v>
                </c:pt>
                <c:pt idx="73">
                  <c:v>16.03</c:v>
                </c:pt>
                <c:pt idx="74">
                  <c:v>15.81</c:v>
                </c:pt>
                <c:pt idx="75">
                  <c:v>15.6</c:v>
                </c:pt>
                <c:pt idx="76">
                  <c:v>15.19</c:v>
                </c:pt>
                <c:pt idx="77">
                  <c:v>14.7</c:v>
                </c:pt>
                <c:pt idx="78">
                  <c:v>14.25</c:v>
                </c:pt>
                <c:pt idx="79">
                  <c:v>13.82</c:v>
                </c:pt>
                <c:pt idx="80">
                  <c:v>13.43</c:v>
                </c:pt>
                <c:pt idx="81">
                  <c:v>13.05</c:v>
                </c:pt>
                <c:pt idx="82">
                  <c:v>12.7</c:v>
                </c:pt>
                <c:pt idx="83">
                  <c:v>12.37</c:v>
                </c:pt>
                <c:pt idx="84">
                  <c:v>12.06</c:v>
                </c:pt>
                <c:pt idx="85">
                  <c:v>11.49</c:v>
                </c:pt>
                <c:pt idx="86">
                  <c:v>10.98</c:v>
                </c:pt>
                <c:pt idx="87">
                  <c:v>10.53</c:v>
                </c:pt>
                <c:pt idx="88">
                  <c:v>10.11</c:v>
                </c:pt>
                <c:pt idx="89">
                  <c:v>9.73</c:v>
                </c:pt>
                <c:pt idx="90">
                  <c:v>9.3840000000000003</c:v>
                </c:pt>
                <c:pt idx="91">
                  <c:v>8.77</c:v>
                </c:pt>
                <c:pt idx="92">
                  <c:v>8.2439999999999998</c:v>
                </c:pt>
                <c:pt idx="93">
                  <c:v>7.7869999999999999</c:v>
                </c:pt>
                <c:pt idx="94">
                  <c:v>7.3860000000000001</c:v>
                </c:pt>
                <c:pt idx="95">
                  <c:v>7.03</c:v>
                </c:pt>
                <c:pt idx="96">
                  <c:v>6.7119999999999997</c:v>
                </c:pt>
                <c:pt idx="97">
                  <c:v>6.4249999999999998</c:v>
                </c:pt>
                <c:pt idx="98">
                  <c:v>6.1660000000000004</c:v>
                </c:pt>
                <c:pt idx="99">
                  <c:v>5.93</c:v>
                </c:pt>
                <c:pt idx="100">
                  <c:v>5.7140000000000004</c:v>
                </c:pt>
                <c:pt idx="101">
                  <c:v>5.5149999999999997</c:v>
                </c:pt>
                <c:pt idx="102">
                  <c:v>5.1619999999999999</c:v>
                </c:pt>
                <c:pt idx="103">
                  <c:v>4.7869999999999999</c:v>
                </c:pt>
                <c:pt idx="104">
                  <c:v>4.4690000000000003</c:v>
                </c:pt>
                <c:pt idx="105">
                  <c:v>4.1959999999999997</c:v>
                </c:pt>
                <c:pt idx="106">
                  <c:v>3.9590000000000001</c:v>
                </c:pt>
                <c:pt idx="107">
                  <c:v>3.75</c:v>
                </c:pt>
                <c:pt idx="108">
                  <c:v>3.5640000000000001</c:v>
                </c:pt>
                <c:pt idx="109">
                  <c:v>3.399</c:v>
                </c:pt>
                <c:pt idx="110">
                  <c:v>3.2490000000000001</c:v>
                </c:pt>
                <c:pt idx="111">
                  <c:v>2.9910000000000001</c:v>
                </c:pt>
                <c:pt idx="112">
                  <c:v>2.7749999999999999</c:v>
                </c:pt>
                <c:pt idx="113">
                  <c:v>2.5910000000000002</c:v>
                </c:pt>
                <c:pt idx="114">
                  <c:v>2.4329999999999998</c:v>
                </c:pt>
                <c:pt idx="115">
                  <c:v>2.2949999999999999</c:v>
                </c:pt>
                <c:pt idx="116">
                  <c:v>2.173</c:v>
                </c:pt>
                <c:pt idx="117">
                  <c:v>1.968</c:v>
                </c:pt>
                <c:pt idx="118">
                  <c:v>1.8009999999999999</c:v>
                </c:pt>
                <c:pt idx="119">
                  <c:v>1.663</c:v>
                </c:pt>
                <c:pt idx="120">
                  <c:v>1.5469999999999999</c:v>
                </c:pt>
                <c:pt idx="121">
                  <c:v>1.4470000000000001</c:v>
                </c:pt>
                <c:pt idx="122">
                  <c:v>1.36</c:v>
                </c:pt>
                <c:pt idx="123">
                  <c:v>1.284</c:v>
                </c:pt>
                <c:pt idx="124">
                  <c:v>1.2170000000000001</c:v>
                </c:pt>
                <c:pt idx="125">
                  <c:v>1.157</c:v>
                </c:pt>
                <c:pt idx="126">
                  <c:v>1.1040000000000001</c:v>
                </c:pt>
                <c:pt idx="127">
                  <c:v>1.0549999999999999</c:v>
                </c:pt>
                <c:pt idx="128">
                  <c:v>0.9708</c:v>
                </c:pt>
                <c:pt idx="129">
                  <c:v>0.88390000000000002</c:v>
                </c:pt>
                <c:pt idx="130">
                  <c:v>0.8125</c:v>
                </c:pt>
                <c:pt idx="131">
                  <c:v>0.75260000000000005</c:v>
                </c:pt>
                <c:pt idx="132">
                  <c:v>0.70150000000000001</c:v>
                </c:pt>
                <c:pt idx="133">
                  <c:v>0.65739999999999998</c:v>
                </c:pt>
                <c:pt idx="134">
                  <c:v>0.61899999999999999</c:v>
                </c:pt>
                <c:pt idx="135">
                  <c:v>0.58509999999999995</c:v>
                </c:pt>
                <c:pt idx="136">
                  <c:v>0.55500000000000005</c:v>
                </c:pt>
                <c:pt idx="137">
                  <c:v>0.50390000000000001</c:v>
                </c:pt>
                <c:pt idx="138">
                  <c:v>0.46200000000000002</c:v>
                </c:pt>
                <c:pt idx="139">
                  <c:v>0.4269</c:v>
                </c:pt>
                <c:pt idx="140">
                  <c:v>0.3972</c:v>
                </c:pt>
                <c:pt idx="141">
                  <c:v>0.37159999999999999</c:v>
                </c:pt>
                <c:pt idx="142">
                  <c:v>0.3493</c:v>
                </c:pt>
                <c:pt idx="143">
                  <c:v>0.31230000000000002</c:v>
                </c:pt>
                <c:pt idx="144">
                  <c:v>0.28289999999999998</c:v>
                </c:pt>
                <c:pt idx="145">
                  <c:v>0.25879999999999997</c:v>
                </c:pt>
                <c:pt idx="146">
                  <c:v>0.23880000000000001</c:v>
                </c:pt>
                <c:pt idx="147">
                  <c:v>0.2218</c:v>
                </c:pt>
                <c:pt idx="148">
                  <c:v>0.2072</c:v>
                </c:pt>
                <c:pt idx="149">
                  <c:v>0.19450000000000001</c:v>
                </c:pt>
                <c:pt idx="150">
                  <c:v>0.18340000000000001</c:v>
                </c:pt>
                <c:pt idx="151">
                  <c:v>0.17349999999999999</c:v>
                </c:pt>
                <c:pt idx="152">
                  <c:v>0.16470000000000001</c:v>
                </c:pt>
                <c:pt idx="153">
                  <c:v>0.15690000000000001</c:v>
                </c:pt>
                <c:pt idx="154">
                  <c:v>0.14330000000000001</c:v>
                </c:pt>
                <c:pt idx="155">
                  <c:v>0.1295</c:v>
                </c:pt>
                <c:pt idx="156">
                  <c:v>0.1182</c:v>
                </c:pt>
                <c:pt idx="157">
                  <c:v>0.10879999999999999</c:v>
                </c:pt>
                <c:pt idx="158">
                  <c:v>0.1009</c:v>
                </c:pt>
                <c:pt idx="159">
                  <c:v>9.4140000000000001E-2</c:v>
                </c:pt>
                <c:pt idx="160">
                  <c:v>8.8260000000000005E-2</c:v>
                </c:pt>
                <c:pt idx="161">
                  <c:v>8.3110000000000003E-2</c:v>
                </c:pt>
                <c:pt idx="162">
                  <c:v>7.8560000000000005E-2</c:v>
                </c:pt>
                <c:pt idx="163">
                  <c:v>7.0879999999999999E-2</c:v>
                </c:pt>
                <c:pt idx="164">
                  <c:v>6.4630000000000007E-2</c:v>
                </c:pt>
                <c:pt idx="165">
                  <c:v>5.944E-2</c:v>
                </c:pt>
                <c:pt idx="166">
                  <c:v>5.5070000000000001E-2</c:v>
                </c:pt>
                <c:pt idx="167">
                  <c:v>5.1319999999999998E-2</c:v>
                </c:pt>
                <c:pt idx="168">
                  <c:v>4.8079999999999998E-2</c:v>
                </c:pt>
                <c:pt idx="169">
                  <c:v>4.2729999999999997E-2</c:v>
                </c:pt>
                <c:pt idx="170">
                  <c:v>3.85E-2</c:v>
                </c:pt>
                <c:pt idx="171">
                  <c:v>3.5069999999999997E-2</c:v>
                </c:pt>
                <c:pt idx="172">
                  <c:v>3.2230000000000002E-2</c:v>
                </c:pt>
                <c:pt idx="173">
                  <c:v>2.9829999999999999E-2</c:v>
                </c:pt>
                <c:pt idx="174">
                  <c:v>2.7779999999999999E-2</c:v>
                </c:pt>
                <c:pt idx="175">
                  <c:v>2.6009999999999998E-2</c:v>
                </c:pt>
                <c:pt idx="176">
                  <c:v>2.4459999999999999E-2</c:v>
                </c:pt>
                <c:pt idx="177">
                  <c:v>2.3089999999999999E-2</c:v>
                </c:pt>
                <c:pt idx="178">
                  <c:v>2.1870000000000001E-2</c:v>
                </c:pt>
                <c:pt idx="179">
                  <c:v>2.078E-2</c:v>
                </c:pt>
                <c:pt idx="180">
                  <c:v>1.891E-2</c:v>
                </c:pt>
                <c:pt idx="181">
                  <c:v>1.702E-2</c:v>
                </c:pt>
                <c:pt idx="182">
                  <c:v>1.549E-2</c:v>
                </c:pt>
                <c:pt idx="183">
                  <c:v>1.422E-2</c:v>
                </c:pt>
                <c:pt idx="184">
                  <c:v>1.315E-2</c:v>
                </c:pt>
                <c:pt idx="185">
                  <c:v>1.223E-2</c:v>
                </c:pt>
                <c:pt idx="186">
                  <c:v>1.1440000000000001E-2</c:v>
                </c:pt>
                <c:pt idx="187">
                  <c:v>1.0749999999999999E-2</c:v>
                </c:pt>
                <c:pt idx="188">
                  <c:v>1.014E-2</c:v>
                </c:pt>
                <c:pt idx="189">
                  <c:v>9.1210000000000006E-3</c:v>
                </c:pt>
                <c:pt idx="190">
                  <c:v>8.2920000000000008E-3</c:v>
                </c:pt>
                <c:pt idx="191">
                  <c:v>7.607E-3</c:v>
                </c:pt>
                <c:pt idx="192">
                  <c:v>7.0309999999999999E-3</c:v>
                </c:pt>
                <c:pt idx="193">
                  <c:v>6.5389999999999997E-3</c:v>
                </c:pt>
                <c:pt idx="194">
                  <c:v>6.1139999999999996E-3</c:v>
                </c:pt>
                <c:pt idx="195">
                  <c:v>5.4159999999999998E-3</c:v>
                </c:pt>
                <c:pt idx="196">
                  <c:v>4.8659999999999997E-3</c:v>
                </c:pt>
                <c:pt idx="197">
                  <c:v>4.4209999999999996E-3</c:v>
                </c:pt>
                <c:pt idx="198">
                  <c:v>4.0530000000000002E-3</c:v>
                </c:pt>
                <c:pt idx="199">
                  <c:v>3.7439999999999999E-3</c:v>
                </c:pt>
                <c:pt idx="200">
                  <c:v>3.48E-3</c:v>
                </c:pt>
                <c:pt idx="201">
                  <c:v>3.2529999999999998E-3</c:v>
                </c:pt>
                <c:pt idx="202">
                  <c:v>3.0539999999999999E-3</c:v>
                </c:pt>
                <c:pt idx="203">
                  <c:v>2.879E-3</c:v>
                </c:pt>
                <c:pt idx="204">
                  <c:v>2.7239999999999999E-3</c:v>
                </c:pt>
                <c:pt idx="205">
                  <c:v>2.5850000000000001E-3</c:v>
                </c:pt>
                <c:pt idx="206">
                  <c:v>2.3479999999999998E-3</c:v>
                </c:pt>
                <c:pt idx="207">
                  <c:v>2.1069999999999999E-3</c:v>
                </c:pt>
                <c:pt idx="208">
                  <c:v>2.0019999999999999E-3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88-4F38-B80B-0F9C631DAF91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srim238U_C!$D$20:$D$228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srim238U_C!$G$20:$G$228</c:f>
              <c:numCache>
                <c:formatCode>0.000E+00</c:formatCode>
                <c:ptCount val="209"/>
                <c:pt idx="0">
                  <c:v>4.3574000000000002</c:v>
                </c:pt>
                <c:pt idx="1">
                  <c:v>4.5738000000000003</c:v>
                </c:pt>
                <c:pt idx="2">
                  <c:v>4.7778</c:v>
                </c:pt>
                <c:pt idx="3">
                  <c:v>4.9724000000000004</c:v>
                </c:pt>
                <c:pt idx="4">
                  <c:v>5.1589999999999998</c:v>
                </c:pt>
                <c:pt idx="5">
                  <c:v>5.3365</c:v>
                </c:pt>
                <c:pt idx="6">
                  <c:v>5.5072000000000001</c:v>
                </c:pt>
                <c:pt idx="7">
                  <c:v>5.8311000000000002</c:v>
                </c:pt>
                <c:pt idx="8">
                  <c:v>6.1322000000000001</c:v>
                </c:pt>
                <c:pt idx="9">
                  <c:v>6.4139999999999997</c:v>
                </c:pt>
                <c:pt idx="10">
                  <c:v>6.6809999999999992</c:v>
                </c:pt>
                <c:pt idx="11">
                  <c:v>6.9330000000000007</c:v>
                </c:pt>
                <c:pt idx="12">
                  <c:v>7.173</c:v>
                </c:pt>
                <c:pt idx="13">
                  <c:v>7.62</c:v>
                </c:pt>
                <c:pt idx="14">
                  <c:v>8.0299999999999994</c:v>
                </c:pt>
                <c:pt idx="15">
                  <c:v>8.41</c:v>
                </c:pt>
                <c:pt idx="16">
                  <c:v>8.7650000000000006</c:v>
                </c:pt>
                <c:pt idx="17">
                  <c:v>9.0969999999999995</c:v>
                </c:pt>
                <c:pt idx="18">
                  <c:v>9.4089999999999989</c:v>
                </c:pt>
                <c:pt idx="19">
                  <c:v>9.7040000000000006</c:v>
                </c:pt>
                <c:pt idx="20">
                  <c:v>9.984</c:v>
                </c:pt>
                <c:pt idx="21">
                  <c:v>10.25</c:v>
                </c:pt>
                <c:pt idx="22">
                  <c:v>10.505000000000001</c:v>
                </c:pt>
                <c:pt idx="23">
                  <c:v>10.747999999999999</c:v>
                </c:pt>
                <c:pt idx="24">
                  <c:v>11.203999999999999</c:v>
                </c:pt>
                <c:pt idx="25">
                  <c:v>11.727</c:v>
                </c:pt>
                <c:pt idx="26">
                  <c:v>12.207999999999998</c:v>
                </c:pt>
                <c:pt idx="27">
                  <c:v>12.649999999999999</c:v>
                </c:pt>
                <c:pt idx="28">
                  <c:v>13.058</c:v>
                </c:pt>
                <c:pt idx="29">
                  <c:v>13.442</c:v>
                </c:pt>
                <c:pt idx="30">
                  <c:v>13.802</c:v>
                </c:pt>
                <c:pt idx="31">
                  <c:v>14.14</c:v>
                </c:pt>
                <c:pt idx="32">
                  <c:v>14.454000000000001</c:v>
                </c:pt>
                <c:pt idx="33">
                  <c:v>15.045</c:v>
                </c:pt>
                <c:pt idx="34">
                  <c:v>15.587</c:v>
                </c:pt>
                <c:pt idx="35">
                  <c:v>16.072000000000003</c:v>
                </c:pt>
                <c:pt idx="36">
                  <c:v>16.52</c:v>
                </c:pt>
                <c:pt idx="37">
                  <c:v>16.943000000000001</c:v>
                </c:pt>
                <c:pt idx="38">
                  <c:v>17.331</c:v>
                </c:pt>
                <c:pt idx="39">
                  <c:v>18.033000000000001</c:v>
                </c:pt>
                <c:pt idx="40">
                  <c:v>18.661000000000001</c:v>
                </c:pt>
                <c:pt idx="41">
                  <c:v>19.225999999999999</c:v>
                </c:pt>
                <c:pt idx="42">
                  <c:v>19.741</c:v>
                </c:pt>
                <c:pt idx="43">
                  <c:v>20.206</c:v>
                </c:pt>
                <c:pt idx="44">
                  <c:v>20.634</c:v>
                </c:pt>
                <c:pt idx="45">
                  <c:v>21.024999999999999</c:v>
                </c:pt>
                <c:pt idx="46">
                  <c:v>21.399000000000001</c:v>
                </c:pt>
                <c:pt idx="47">
                  <c:v>21.738</c:v>
                </c:pt>
                <c:pt idx="48">
                  <c:v>22.061</c:v>
                </c:pt>
                <c:pt idx="49">
                  <c:v>22.369</c:v>
                </c:pt>
                <c:pt idx="50">
                  <c:v>22.923999999999999</c:v>
                </c:pt>
                <c:pt idx="51">
                  <c:v>23.533999999999999</c:v>
                </c:pt>
                <c:pt idx="52">
                  <c:v>24.084</c:v>
                </c:pt>
                <c:pt idx="53">
                  <c:v>24.567999999999998</c:v>
                </c:pt>
                <c:pt idx="54">
                  <c:v>25.018000000000001</c:v>
                </c:pt>
                <c:pt idx="55">
                  <c:v>25.414000000000001</c:v>
                </c:pt>
                <c:pt idx="56">
                  <c:v>25.78</c:v>
                </c:pt>
                <c:pt idx="57">
                  <c:v>26.125</c:v>
                </c:pt>
                <c:pt idx="58">
                  <c:v>26.442</c:v>
                </c:pt>
                <c:pt idx="59">
                  <c:v>27.001000000000001</c:v>
                </c:pt>
                <c:pt idx="60">
                  <c:v>27.145000000000003</c:v>
                </c:pt>
                <c:pt idx="61">
                  <c:v>27.110999999999997</c:v>
                </c:pt>
                <c:pt idx="62">
                  <c:v>27.241</c:v>
                </c:pt>
                <c:pt idx="63">
                  <c:v>27.459</c:v>
                </c:pt>
                <c:pt idx="64">
                  <c:v>27.702999999999999</c:v>
                </c:pt>
                <c:pt idx="65">
                  <c:v>28.18</c:v>
                </c:pt>
                <c:pt idx="66">
                  <c:v>28.59</c:v>
                </c:pt>
                <c:pt idx="67">
                  <c:v>28.9</c:v>
                </c:pt>
                <c:pt idx="68">
                  <c:v>29.12</c:v>
                </c:pt>
                <c:pt idx="69">
                  <c:v>29.25</c:v>
                </c:pt>
                <c:pt idx="70">
                  <c:v>29.31</c:v>
                </c:pt>
                <c:pt idx="71">
                  <c:v>29.35</c:v>
                </c:pt>
                <c:pt idx="72">
                  <c:v>29.33</c:v>
                </c:pt>
                <c:pt idx="73">
                  <c:v>29.29</c:v>
                </c:pt>
                <c:pt idx="74">
                  <c:v>29.240000000000002</c:v>
                </c:pt>
                <c:pt idx="75">
                  <c:v>29.17</c:v>
                </c:pt>
                <c:pt idx="76">
                  <c:v>29.02</c:v>
                </c:pt>
                <c:pt idx="77">
                  <c:v>28.82</c:v>
                </c:pt>
                <c:pt idx="78">
                  <c:v>28.65</c:v>
                </c:pt>
                <c:pt idx="79">
                  <c:v>28.490000000000002</c:v>
                </c:pt>
                <c:pt idx="80">
                  <c:v>28.38</c:v>
                </c:pt>
                <c:pt idx="81">
                  <c:v>28.28</c:v>
                </c:pt>
                <c:pt idx="82">
                  <c:v>28.22</c:v>
                </c:pt>
                <c:pt idx="83">
                  <c:v>28.189999999999998</c:v>
                </c:pt>
                <c:pt idx="84">
                  <c:v>28.189999999999998</c:v>
                </c:pt>
                <c:pt idx="85">
                  <c:v>28.25</c:v>
                </c:pt>
                <c:pt idx="86">
                  <c:v>28.38</c:v>
                </c:pt>
                <c:pt idx="87">
                  <c:v>28.560000000000002</c:v>
                </c:pt>
                <c:pt idx="88">
                  <c:v>28.759999999999998</c:v>
                </c:pt>
                <c:pt idx="89">
                  <c:v>28.96</c:v>
                </c:pt>
                <c:pt idx="90">
                  <c:v>29.154</c:v>
                </c:pt>
                <c:pt idx="91">
                  <c:v>29.509999999999998</c:v>
                </c:pt>
                <c:pt idx="92">
                  <c:v>29.803999999999998</c:v>
                </c:pt>
                <c:pt idx="93">
                  <c:v>30.026999999999997</c:v>
                </c:pt>
                <c:pt idx="94">
                  <c:v>30.195999999999998</c:v>
                </c:pt>
                <c:pt idx="95">
                  <c:v>30.32</c:v>
                </c:pt>
                <c:pt idx="96">
                  <c:v>30.411999999999999</c:v>
                </c:pt>
                <c:pt idx="97">
                  <c:v>30.475000000000001</c:v>
                </c:pt>
                <c:pt idx="98">
                  <c:v>30.536000000000001</c:v>
                </c:pt>
                <c:pt idx="99">
                  <c:v>30.6</c:v>
                </c:pt>
                <c:pt idx="100">
                  <c:v>30.664000000000001</c:v>
                </c:pt>
                <c:pt idx="101">
                  <c:v>30.734999999999999</c:v>
                </c:pt>
                <c:pt idx="102">
                  <c:v>30.951999999999998</c:v>
                </c:pt>
                <c:pt idx="103">
                  <c:v>31.366999999999997</c:v>
                </c:pt>
                <c:pt idx="104">
                  <c:v>31.959</c:v>
                </c:pt>
                <c:pt idx="105">
                  <c:v>32.725999999999999</c:v>
                </c:pt>
                <c:pt idx="106">
                  <c:v>33.669000000000004</c:v>
                </c:pt>
                <c:pt idx="107">
                  <c:v>34.769999999999996</c:v>
                </c:pt>
                <c:pt idx="108">
                  <c:v>35.994</c:v>
                </c:pt>
                <c:pt idx="109">
                  <c:v>37.338999999999999</c:v>
                </c:pt>
                <c:pt idx="110">
                  <c:v>38.769000000000005</c:v>
                </c:pt>
                <c:pt idx="111">
                  <c:v>41.850999999999999</c:v>
                </c:pt>
                <c:pt idx="112">
                  <c:v>45.085000000000001</c:v>
                </c:pt>
                <c:pt idx="113">
                  <c:v>48.401000000000003</c:v>
                </c:pt>
                <c:pt idx="114">
                  <c:v>51.703000000000003</c:v>
                </c:pt>
                <c:pt idx="115">
                  <c:v>54.965000000000003</c:v>
                </c:pt>
                <c:pt idx="116">
                  <c:v>58.133000000000003</c:v>
                </c:pt>
                <c:pt idx="117">
                  <c:v>64.117999999999995</c:v>
                </c:pt>
                <c:pt idx="118">
                  <c:v>69.600999999999999</c:v>
                </c:pt>
                <c:pt idx="119">
                  <c:v>74.552999999999997</c:v>
                </c:pt>
                <c:pt idx="120">
                  <c:v>79.016999999999996</c:v>
                </c:pt>
                <c:pt idx="121">
                  <c:v>83.037000000000006</c:v>
                </c:pt>
                <c:pt idx="122">
                  <c:v>86.66</c:v>
                </c:pt>
                <c:pt idx="123">
                  <c:v>89.934000000000012</c:v>
                </c:pt>
                <c:pt idx="124">
                  <c:v>92.887</c:v>
                </c:pt>
                <c:pt idx="125">
                  <c:v>95.576999999999998</c:v>
                </c:pt>
                <c:pt idx="126">
                  <c:v>98.034000000000006</c:v>
                </c:pt>
                <c:pt idx="127">
                  <c:v>100.28500000000001</c:v>
                </c:pt>
                <c:pt idx="128">
                  <c:v>104.27079999999999</c:v>
                </c:pt>
                <c:pt idx="129">
                  <c:v>108.3839</c:v>
                </c:pt>
                <c:pt idx="130">
                  <c:v>111.91249999999999</c:v>
                </c:pt>
                <c:pt idx="131">
                  <c:v>114.8526</c:v>
                </c:pt>
                <c:pt idx="132">
                  <c:v>117.50149999999999</c:v>
                </c:pt>
                <c:pt idx="133">
                  <c:v>119.6574</c:v>
                </c:pt>
                <c:pt idx="134">
                  <c:v>121.619</c:v>
                </c:pt>
                <c:pt idx="135">
                  <c:v>123.38509999999999</c:v>
                </c:pt>
                <c:pt idx="136">
                  <c:v>124.95500000000001</c:v>
                </c:pt>
                <c:pt idx="137">
                  <c:v>127.6039</c:v>
                </c:pt>
                <c:pt idx="138">
                  <c:v>130.46199999999999</c:v>
                </c:pt>
                <c:pt idx="139">
                  <c:v>132.52689999999998</c:v>
                </c:pt>
                <c:pt idx="140">
                  <c:v>133.8972</c:v>
                </c:pt>
                <c:pt idx="141">
                  <c:v>135.27160000000001</c:v>
                </c:pt>
                <c:pt idx="142">
                  <c:v>136.54929999999999</c:v>
                </c:pt>
                <c:pt idx="143">
                  <c:v>138.31229999999999</c:v>
                </c:pt>
                <c:pt idx="144">
                  <c:v>139.38290000000001</c:v>
                </c:pt>
                <c:pt idx="145">
                  <c:v>140.05880000000002</c:v>
                </c:pt>
                <c:pt idx="146">
                  <c:v>140.2388</c:v>
                </c:pt>
                <c:pt idx="147">
                  <c:v>140.02180000000001</c:v>
                </c:pt>
                <c:pt idx="148">
                  <c:v>139.7072</c:v>
                </c:pt>
                <c:pt idx="149">
                  <c:v>139.09450000000001</c:v>
                </c:pt>
                <c:pt idx="150">
                  <c:v>138.2834</c:v>
                </c:pt>
                <c:pt idx="151">
                  <c:v>137.4735</c:v>
                </c:pt>
                <c:pt idx="152">
                  <c:v>136.46470000000002</c:v>
                </c:pt>
                <c:pt idx="153">
                  <c:v>135.45690000000002</c:v>
                </c:pt>
                <c:pt idx="154">
                  <c:v>133.3433</c:v>
                </c:pt>
                <c:pt idx="155">
                  <c:v>130.52950000000001</c:v>
                </c:pt>
                <c:pt idx="156">
                  <c:v>127.7182</c:v>
                </c:pt>
                <c:pt idx="157">
                  <c:v>125.00880000000001</c:v>
                </c:pt>
                <c:pt idx="158">
                  <c:v>122.5009</c:v>
                </c:pt>
                <c:pt idx="159">
                  <c:v>119.99414</c:v>
                </c:pt>
                <c:pt idx="160">
                  <c:v>117.68826</c:v>
                </c:pt>
                <c:pt idx="161">
                  <c:v>115.48311000000001</c:v>
                </c:pt>
                <c:pt idx="162">
                  <c:v>113.37855999999999</c:v>
                </c:pt>
                <c:pt idx="163">
                  <c:v>109.47088000000001</c:v>
                </c:pt>
                <c:pt idx="164">
                  <c:v>105.86462999999999</c:v>
                </c:pt>
                <c:pt idx="165">
                  <c:v>102.35943999999999</c:v>
                </c:pt>
                <c:pt idx="166">
                  <c:v>98.985070000000007</c:v>
                </c:pt>
                <c:pt idx="167">
                  <c:v>95.651319999999998</c:v>
                </c:pt>
                <c:pt idx="168">
                  <c:v>92.308080000000004</c:v>
                </c:pt>
                <c:pt idx="169">
                  <c:v>86.39273</c:v>
                </c:pt>
                <c:pt idx="170">
                  <c:v>81.348500000000001</c:v>
                </c:pt>
                <c:pt idx="171">
                  <c:v>76.955070000000006</c:v>
                </c:pt>
                <c:pt idx="172">
                  <c:v>73.082229999999996</c:v>
                </c:pt>
                <c:pt idx="173">
                  <c:v>69.639830000000003</c:v>
                </c:pt>
                <c:pt idx="174">
                  <c:v>66.577780000000004</c:v>
                </c:pt>
                <c:pt idx="175">
                  <c:v>63.816009999999999</c:v>
                </c:pt>
                <c:pt idx="176">
                  <c:v>61.314459999999997</c:v>
                </c:pt>
                <c:pt idx="177">
                  <c:v>59.053090000000005</c:v>
                </c:pt>
                <c:pt idx="178">
                  <c:v>56.981870000000001</c:v>
                </c:pt>
                <c:pt idx="179">
                  <c:v>55.090780000000002</c:v>
                </c:pt>
                <c:pt idx="180">
                  <c:v>51.728909999999999</c:v>
                </c:pt>
                <c:pt idx="181">
                  <c:v>48.20702</c:v>
                </c:pt>
                <c:pt idx="182">
                  <c:v>45.235489999999999</c:v>
                </c:pt>
                <c:pt idx="183">
                  <c:v>42.714220000000005</c:v>
                </c:pt>
                <c:pt idx="184">
                  <c:v>40.543150000000004</c:v>
                </c:pt>
                <c:pt idx="185">
                  <c:v>38.642230000000005</c:v>
                </c:pt>
                <c:pt idx="186">
                  <c:v>36.981439999999999</c:v>
                </c:pt>
                <c:pt idx="187">
                  <c:v>35.500750000000004</c:v>
                </c:pt>
                <c:pt idx="188">
                  <c:v>34.19014</c:v>
                </c:pt>
                <c:pt idx="189">
                  <c:v>31.939121</c:v>
                </c:pt>
                <c:pt idx="190">
                  <c:v>30.098292000000001</c:v>
                </c:pt>
                <c:pt idx="191">
                  <c:v>28.547606999999999</c:v>
                </c:pt>
                <c:pt idx="192">
                  <c:v>27.237031000000002</c:v>
                </c:pt>
                <c:pt idx="193">
                  <c:v>26.116539</c:v>
                </c:pt>
                <c:pt idx="194">
                  <c:v>25.146114000000001</c:v>
                </c:pt>
                <c:pt idx="195">
                  <c:v>23.535416000000001</c:v>
                </c:pt>
                <c:pt idx="196">
                  <c:v>22.264866000000001</c:v>
                </c:pt>
                <c:pt idx="197">
                  <c:v>21.254421000000001</c:v>
                </c:pt>
                <c:pt idx="198">
                  <c:v>20.414052999999999</c:v>
                </c:pt>
                <c:pt idx="199">
                  <c:v>19.713744000000002</c:v>
                </c:pt>
                <c:pt idx="200">
                  <c:v>19.133479999999999</c:v>
                </c:pt>
                <c:pt idx="201">
                  <c:v>18.633253</c:v>
                </c:pt>
                <c:pt idx="202">
                  <c:v>18.203053999999998</c:v>
                </c:pt>
                <c:pt idx="203">
                  <c:v>17.822879</c:v>
                </c:pt>
                <c:pt idx="204">
                  <c:v>17.502724000000001</c:v>
                </c:pt>
                <c:pt idx="205">
                  <c:v>17.212585000000001</c:v>
                </c:pt>
                <c:pt idx="206">
                  <c:v>16.742348</c:v>
                </c:pt>
                <c:pt idx="207">
                  <c:v>16.292106999999998</c:v>
                </c:pt>
                <c:pt idx="208">
                  <c:v>16.102002000000002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E88-4F38-B80B-0F9C631DA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19376"/>
        <c:axId val="602918200"/>
      </c:scatterChart>
      <c:valAx>
        <c:axId val="60291937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18200"/>
        <c:crosses val="autoZero"/>
        <c:crossBetween val="midCat"/>
        <c:majorUnit val="10"/>
      </c:valAx>
      <c:valAx>
        <c:axId val="602918200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04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1937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182878948344696"/>
          <c:y val="0.42187071709725638"/>
          <c:w val="0.24938594652854704"/>
          <c:h val="0.15493819682796098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srim238U_C!$P$5</c:f>
          <c:strCache>
            <c:ptCount val="1"/>
            <c:pt idx="0">
              <c:v>srim238U_C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srim238U_C!$D$20:$D$228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srim238U_C!$J$20:$J$228</c:f>
              <c:numCache>
                <c:formatCode>0.000</c:formatCode>
                <c:ptCount val="209"/>
                <c:pt idx="0">
                  <c:v>5.5999999999999999E-3</c:v>
                </c:pt>
                <c:pt idx="1">
                  <c:v>5.8999999999999999E-3</c:v>
                </c:pt>
                <c:pt idx="2">
                  <c:v>6.0999999999999995E-3</c:v>
                </c:pt>
                <c:pt idx="3">
                  <c:v>6.3E-3</c:v>
                </c:pt>
                <c:pt idx="4">
                  <c:v>6.5000000000000006E-3</c:v>
                </c:pt>
                <c:pt idx="5">
                  <c:v>6.7000000000000002E-3</c:v>
                </c:pt>
                <c:pt idx="6">
                  <c:v>6.9000000000000008E-3</c:v>
                </c:pt>
                <c:pt idx="7">
                  <c:v>7.2999999999999992E-3</c:v>
                </c:pt>
                <c:pt idx="8">
                  <c:v>7.7000000000000002E-3</c:v>
                </c:pt>
                <c:pt idx="9">
                  <c:v>8.0000000000000002E-3</c:v>
                </c:pt>
                <c:pt idx="10">
                  <c:v>8.3000000000000001E-3</c:v>
                </c:pt>
                <c:pt idx="11">
                  <c:v>8.6E-3</c:v>
                </c:pt>
                <c:pt idx="12">
                  <c:v>8.8999999999999999E-3</c:v>
                </c:pt>
                <c:pt idx="13">
                  <c:v>9.4999999999999998E-3</c:v>
                </c:pt>
                <c:pt idx="14">
                  <c:v>0.01</c:v>
                </c:pt>
                <c:pt idx="15">
                  <c:v>1.06E-2</c:v>
                </c:pt>
                <c:pt idx="16">
                  <c:v>1.11E-2</c:v>
                </c:pt>
                <c:pt idx="17">
                  <c:v>1.15E-2</c:v>
                </c:pt>
                <c:pt idx="18">
                  <c:v>1.2E-2</c:v>
                </c:pt>
                <c:pt idx="19">
                  <c:v>1.24E-2</c:v>
                </c:pt>
                <c:pt idx="20">
                  <c:v>1.29E-2</c:v>
                </c:pt>
                <c:pt idx="21">
                  <c:v>1.3300000000000001E-2</c:v>
                </c:pt>
                <c:pt idx="22">
                  <c:v>1.37E-2</c:v>
                </c:pt>
                <c:pt idx="23">
                  <c:v>1.4099999999999998E-2</c:v>
                </c:pt>
                <c:pt idx="24">
                  <c:v>1.49E-2</c:v>
                </c:pt>
                <c:pt idx="25">
                  <c:v>1.5800000000000002E-2</c:v>
                </c:pt>
                <c:pt idx="26">
                  <c:v>1.67E-2</c:v>
                </c:pt>
                <c:pt idx="27">
                  <c:v>1.7599999999999998E-2</c:v>
                </c:pt>
                <c:pt idx="28">
                  <c:v>1.84E-2</c:v>
                </c:pt>
                <c:pt idx="29">
                  <c:v>1.9200000000000002E-2</c:v>
                </c:pt>
                <c:pt idx="30">
                  <c:v>0.02</c:v>
                </c:pt>
                <c:pt idx="31">
                  <c:v>2.07E-2</c:v>
                </c:pt>
                <c:pt idx="32">
                  <c:v>2.1499999999999998E-2</c:v>
                </c:pt>
                <c:pt idx="33">
                  <c:v>2.29E-2</c:v>
                </c:pt>
                <c:pt idx="34">
                  <c:v>2.4299999999999999E-2</c:v>
                </c:pt>
                <c:pt idx="35">
                  <c:v>2.5700000000000001E-2</c:v>
                </c:pt>
                <c:pt idx="36">
                  <c:v>2.7000000000000003E-2</c:v>
                </c:pt>
                <c:pt idx="37">
                  <c:v>2.8299999999999999E-2</c:v>
                </c:pt>
                <c:pt idx="38">
                  <c:v>2.9499999999999998E-2</c:v>
                </c:pt>
                <c:pt idx="39">
                  <c:v>3.2000000000000001E-2</c:v>
                </c:pt>
                <c:pt idx="40">
                  <c:v>3.4300000000000004E-2</c:v>
                </c:pt>
                <c:pt idx="41">
                  <c:v>3.6600000000000001E-2</c:v>
                </c:pt>
                <c:pt idx="42">
                  <c:v>3.8800000000000001E-2</c:v>
                </c:pt>
                <c:pt idx="43">
                  <c:v>4.0899999999999999E-2</c:v>
                </c:pt>
                <c:pt idx="44">
                  <c:v>4.2999999999999997E-2</c:v>
                </c:pt>
                <c:pt idx="45">
                  <c:v>4.5100000000000001E-2</c:v>
                </c:pt>
                <c:pt idx="46">
                  <c:v>4.7099999999999996E-2</c:v>
                </c:pt>
                <c:pt idx="47">
                  <c:v>4.9099999999999998E-2</c:v>
                </c:pt>
                <c:pt idx="48">
                  <c:v>5.11E-2</c:v>
                </c:pt>
                <c:pt idx="49">
                  <c:v>5.3100000000000001E-2</c:v>
                </c:pt>
                <c:pt idx="50">
                  <c:v>5.6899999999999992E-2</c:v>
                </c:pt>
                <c:pt idx="51">
                  <c:v>6.1499999999999999E-2</c:v>
                </c:pt>
                <c:pt idx="52">
                  <c:v>6.6100000000000006E-2</c:v>
                </c:pt>
                <c:pt idx="53">
                  <c:v>7.0499999999999993E-2</c:v>
                </c:pt>
                <c:pt idx="54">
                  <c:v>7.4899999999999994E-2</c:v>
                </c:pt>
                <c:pt idx="55">
                  <c:v>7.9100000000000004E-2</c:v>
                </c:pt>
                <c:pt idx="56">
                  <c:v>8.3400000000000002E-2</c:v>
                </c:pt>
                <c:pt idx="57">
                  <c:v>8.7499999999999994E-2</c:v>
                </c:pt>
                <c:pt idx="58">
                  <c:v>9.1700000000000004E-2</c:v>
                </c:pt>
                <c:pt idx="59">
                  <c:v>9.98E-2</c:v>
                </c:pt>
                <c:pt idx="60">
                  <c:v>0.10780000000000001</c:v>
                </c:pt>
                <c:pt idx="61">
                  <c:v>0.11579999999999999</c:v>
                </c:pt>
                <c:pt idx="62">
                  <c:v>0.12379999999999999</c:v>
                </c:pt>
                <c:pt idx="63">
                  <c:v>0.13169999999999998</c:v>
                </c:pt>
                <c:pt idx="64">
                  <c:v>0.1396</c:v>
                </c:pt>
                <c:pt idx="65">
                  <c:v>0.1552</c:v>
                </c:pt>
                <c:pt idx="66">
                  <c:v>0.17050000000000001</c:v>
                </c:pt>
                <c:pt idx="67">
                  <c:v>0.1857</c:v>
                </c:pt>
                <c:pt idx="68">
                  <c:v>0.20070000000000002</c:v>
                </c:pt>
                <c:pt idx="69">
                  <c:v>0.2157</c:v>
                </c:pt>
                <c:pt idx="70">
                  <c:v>0.2306</c:v>
                </c:pt>
                <c:pt idx="71">
                  <c:v>0.2455</c:v>
                </c:pt>
                <c:pt idx="72">
                  <c:v>0.26030000000000003</c:v>
                </c:pt>
                <c:pt idx="73">
                  <c:v>0.27529999999999999</c:v>
                </c:pt>
                <c:pt idx="74">
                  <c:v>0.29020000000000001</c:v>
                </c:pt>
                <c:pt idx="75">
                  <c:v>0.30520000000000003</c:v>
                </c:pt>
                <c:pt idx="76">
                  <c:v>0.3352</c:v>
                </c:pt>
                <c:pt idx="77">
                  <c:v>0.37309999999999999</c:v>
                </c:pt>
                <c:pt idx="78">
                  <c:v>0.41120000000000001</c:v>
                </c:pt>
                <c:pt idx="79">
                  <c:v>0.44950000000000001</c:v>
                </c:pt>
                <c:pt idx="80">
                  <c:v>0.48810000000000003</c:v>
                </c:pt>
                <c:pt idx="81">
                  <c:v>0.52679999999999993</c:v>
                </c:pt>
                <c:pt idx="82">
                  <c:v>0.56559999999999999</c:v>
                </c:pt>
                <c:pt idx="83">
                  <c:v>0.60450000000000004</c:v>
                </c:pt>
                <c:pt idx="84">
                  <c:v>0.64339999999999997</c:v>
                </c:pt>
                <c:pt idx="85">
                  <c:v>0.72119999999999995</c:v>
                </c:pt>
                <c:pt idx="86">
                  <c:v>0.79880000000000007</c:v>
                </c:pt>
                <c:pt idx="87" formatCode="0.00">
                  <c:v>0.876</c:v>
                </c:pt>
                <c:pt idx="88" formatCode="0.00">
                  <c:v>0.95280000000000009</c:v>
                </c:pt>
                <c:pt idx="89" formatCode="0.00">
                  <c:v>1.03</c:v>
                </c:pt>
                <c:pt idx="90" formatCode="0.00">
                  <c:v>1.1000000000000001</c:v>
                </c:pt>
                <c:pt idx="91" formatCode="0.00">
                  <c:v>1.25</c:v>
                </c:pt>
                <c:pt idx="92" formatCode="0.00">
                  <c:v>1.4</c:v>
                </c:pt>
                <c:pt idx="93" formatCode="0.00">
                  <c:v>1.55</c:v>
                </c:pt>
                <c:pt idx="94" formatCode="0.00">
                  <c:v>1.7</c:v>
                </c:pt>
                <c:pt idx="95" formatCode="0.00">
                  <c:v>1.84</c:v>
                </c:pt>
                <c:pt idx="96" formatCode="0.00">
                  <c:v>1.99</c:v>
                </c:pt>
                <c:pt idx="97" formatCode="0.00">
                  <c:v>2.13</c:v>
                </c:pt>
                <c:pt idx="98" formatCode="0.00">
                  <c:v>2.2799999999999998</c:v>
                </c:pt>
                <c:pt idx="99" formatCode="0.00">
                  <c:v>2.42</c:v>
                </c:pt>
                <c:pt idx="100" formatCode="0.00">
                  <c:v>2.57</c:v>
                </c:pt>
                <c:pt idx="101" formatCode="0.00">
                  <c:v>2.71</c:v>
                </c:pt>
                <c:pt idx="102" formatCode="0.00">
                  <c:v>3</c:v>
                </c:pt>
                <c:pt idx="103" formatCode="0.00">
                  <c:v>3.35</c:v>
                </c:pt>
                <c:pt idx="104" formatCode="0.00">
                  <c:v>3.7</c:v>
                </c:pt>
                <c:pt idx="105" formatCode="0.00">
                  <c:v>4.04</c:v>
                </c:pt>
                <c:pt idx="106" formatCode="0.00">
                  <c:v>4.38</c:v>
                </c:pt>
                <c:pt idx="107" formatCode="0.00">
                  <c:v>4.7</c:v>
                </c:pt>
                <c:pt idx="108" formatCode="0.00">
                  <c:v>5.01</c:v>
                </c:pt>
                <c:pt idx="109" formatCode="0.00">
                  <c:v>5.31</c:v>
                </c:pt>
                <c:pt idx="110" formatCode="0.00">
                  <c:v>5.6</c:v>
                </c:pt>
                <c:pt idx="111" formatCode="0.00">
                  <c:v>6.15</c:v>
                </c:pt>
                <c:pt idx="112" formatCode="0.00">
                  <c:v>6.66</c:v>
                </c:pt>
                <c:pt idx="113" formatCode="0.00">
                  <c:v>7.14</c:v>
                </c:pt>
                <c:pt idx="114" formatCode="0.00">
                  <c:v>7.58</c:v>
                </c:pt>
                <c:pt idx="115" formatCode="0.00">
                  <c:v>7.99</c:v>
                </c:pt>
                <c:pt idx="116" formatCode="0.00">
                  <c:v>8.39</c:v>
                </c:pt>
                <c:pt idx="117" formatCode="0.00">
                  <c:v>9.11</c:v>
                </c:pt>
                <c:pt idx="118" formatCode="0.00">
                  <c:v>9.77</c:v>
                </c:pt>
                <c:pt idx="119" formatCode="0.00">
                  <c:v>10.39</c:v>
                </c:pt>
                <c:pt idx="120" formatCode="0.00">
                  <c:v>10.97</c:v>
                </c:pt>
                <c:pt idx="121" formatCode="0.00">
                  <c:v>11.51</c:v>
                </c:pt>
                <c:pt idx="122" formatCode="0.00">
                  <c:v>12.04</c:v>
                </c:pt>
                <c:pt idx="123" formatCode="0.00">
                  <c:v>12.54</c:v>
                </c:pt>
                <c:pt idx="124" formatCode="0.00">
                  <c:v>13.02</c:v>
                </c:pt>
                <c:pt idx="125" formatCode="0.00">
                  <c:v>13.49</c:v>
                </c:pt>
                <c:pt idx="126" formatCode="0.00">
                  <c:v>13.95</c:v>
                </c:pt>
                <c:pt idx="127" formatCode="0.00">
                  <c:v>14.4</c:v>
                </c:pt>
                <c:pt idx="128" formatCode="0.00">
                  <c:v>15.27</c:v>
                </c:pt>
                <c:pt idx="129" formatCode="0.00">
                  <c:v>16.309999999999999</c:v>
                </c:pt>
                <c:pt idx="130" formatCode="0.00">
                  <c:v>17.32</c:v>
                </c:pt>
                <c:pt idx="131" formatCode="0.00">
                  <c:v>18.29</c:v>
                </c:pt>
                <c:pt idx="132" formatCode="0.00">
                  <c:v>19.25</c:v>
                </c:pt>
                <c:pt idx="133" formatCode="0.00">
                  <c:v>20.18</c:v>
                </c:pt>
                <c:pt idx="134" formatCode="0.00">
                  <c:v>21.1</c:v>
                </c:pt>
                <c:pt idx="135" formatCode="0.00">
                  <c:v>22.01</c:v>
                </c:pt>
                <c:pt idx="136" formatCode="0.00">
                  <c:v>22.9</c:v>
                </c:pt>
                <c:pt idx="137" formatCode="0.00">
                  <c:v>24.66</c:v>
                </c:pt>
                <c:pt idx="138" formatCode="0.00">
                  <c:v>26.38</c:v>
                </c:pt>
                <c:pt idx="139" formatCode="0.00">
                  <c:v>28.07</c:v>
                </c:pt>
                <c:pt idx="140" formatCode="0.00">
                  <c:v>29.73</c:v>
                </c:pt>
                <c:pt idx="141" formatCode="0.00">
                  <c:v>31.38</c:v>
                </c:pt>
                <c:pt idx="142" formatCode="0.00">
                  <c:v>33.01</c:v>
                </c:pt>
                <c:pt idx="143" formatCode="0.00">
                  <c:v>36.24</c:v>
                </c:pt>
                <c:pt idx="144" formatCode="0.00">
                  <c:v>39.44</c:v>
                </c:pt>
                <c:pt idx="145" formatCode="0.00">
                  <c:v>42.61</c:v>
                </c:pt>
                <c:pt idx="146" formatCode="0.00">
                  <c:v>45.78</c:v>
                </c:pt>
                <c:pt idx="147" formatCode="0.00">
                  <c:v>48.95</c:v>
                </c:pt>
                <c:pt idx="148" formatCode="0.00">
                  <c:v>52.12</c:v>
                </c:pt>
                <c:pt idx="149" formatCode="0.00">
                  <c:v>55.31</c:v>
                </c:pt>
                <c:pt idx="150" formatCode="0.00">
                  <c:v>58.51</c:v>
                </c:pt>
                <c:pt idx="151" formatCode="0.00">
                  <c:v>61.73</c:v>
                </c:pt>
                <c:pt idx="152" formatCode="0.00">
                  <c:v>64.97</c:v>
                </c:pt>
                <c:pt idx="153" formatCode="0.00">
                  <c:v>68.23</c:v>
                </c:pt>
                <c:pt idx="154" formatCode="0.00">
                  <c:v>74.84</c:v>
                </c:pt>
                <c:pt idx="155" formatCode="0.00">
                  <c:v>83.25</c:v>
                </c:pt>
                <c:pt idx="156" formatCode="0.00">
                  <c:v>91.85</c:v>
                </c:pt>
                <c:pt idx="157" formatCode="0.00">
                  <c:v>100.63</c:v>
                </c:pt>
                <c:pt idx="158" formatCode="0.00">
                  <c:v>109.6</c:v>
                </c:pt>
                <c:pt idx="159" formatCode="0.00">
                  <c:v>118.75</c:v>
                </c:pt>
                <c:pt idx="160" formatCode="0.00">
                  <c:v>128.08000000000001</c:v>
                </c:pt>
                <c:pt idx="161" formatCode="0.00">
                  <c:v>137.6</c:v>
                </c:pt>
                <c:pt idx="162" formatCode="0.00">
                  <c:v>147.30000000000001</c:v>
                </c:pt>
                <c:pt idx="163" formatCode="0.00">
                  <c:v>167.22</c:v>
                </c:pt>
                <c:pt idx="164" formatCode="0.00">
                  <c:v>187.84</c:v>
                </c:pt>
                <c:pt idx="165" formatCode="0.00">
                  <c:v>209.16</c:v>
                </c:pt>
                <c:pt idx="166" formatCode="0.00">
                  <c:v>231.22</c:v>
                </c:pt>
                <c:pt idx="167" formatCode="0.00">
                  <c:v>254.03</c:v>
                </c:pt>
                <c:pt idx="168" formatCode="0.00">
                  <c:v>277.66000000000003</c:v>
                </c:pt>
                <c:pt idx="169" formatCode="0.00">
                  <c:v>327.38</c:v>
                </c:pt>
                <c:pt idx="170" formatCode="0.00">
                  <c:v>380.35</c:v>
                </c:pt>
                <c:pt idx="171" formatCode="0.00">
                  <c:v>436.47</c:v>
                </c:pt>
                <c:pt idx="172" formatCode="0.00">
                  <c:v>495.68</c:v>
                </c:pt>
                <c:pt idx="173" formatCode="0.00">
                  <c:v>557.91999999999996</c:v>
                </c:pt>
                <c:pt idx="174" formatCode="0.00">
                  <c:v>623.13</c:v>
                </c:pt>
                <c:pt idx="175" formatCode="0.00">
                  <c:v>691.25</c:v>
                </c:pt>
                <c:pt idx="176" formatCode="0.00">
                  <c:v>762.22</c:v>
                </c:pt>
                <c:pt idx="177" formatCode="0.0">
                  <c:v>836</c:v>
                </c:pt>
                <c:pt idx="178" formatCode="0.0">
                  <c:v>912.54</c:v>
                </c:pt>
                <c:pt idx="179" formatCode="0.0">
                  <c:v>991.78</c:v>
                </c:pt>
                <c:pt idx="180" formatCode="0.0">
                  <c:v>1160</c:v>
                </c:pt>
                <c:pt idx="181" formatCode="0.0">
                  <c:v>1380</c:v>
                </c:pt>
                <c:pt idx="182" formatCode="0.0">
                  <c:v>1620</c:v>
                </c:pt>
                <c:pt idx="183" formatCode="0.0">
                  <c:v>1870</c:v>
                </c:pt>
                <c:pt idx="184" formatCode="0.0">
                  <c:v>2140</c:v>
                </c:pt>
                <c:pt idx="185" formatCode="0.0">
                  <c:v>2420</c:v>
                </c:pt>
                <c:pt idx="186" formatCode="0.0">
                  <c:v>2710</c:v>
                </c:pt>
                <c:pt idx="187" formatCode="0.0">
                  <c:v>3020</c:v>
                </c:pt>
                <c:pt idx="188" formatCode="0.0">
                  <c:v>3340</c:v>
                </c:pt>
                <c:pt idx="189" formatCode="0.0">
                  <c:v>4010</c:v>
                </c:pt>
                <c:pt idx="190" formatCode="0.0">
                  <c:v>4720</c:v>
                </c:pt>
                <c:pt idx="191" formatCode="0.0">
                  <c:v>5480</c:v>
                </c:pt>
                <c:pt idx="192" formatCode="0.0">
                  <c:v>6280</c:v>
                </c:pt>
                <c:pt idx="193" formatCode="0.0">
                  <c:v>7110</c:v>
                </c:pt>
                <c:pt idx="194" formatCode="0.0">
                  <c:v>7980</c:v>
                </c:pt>
                <c:pt idx="195" formatCode="0.0">
                  <c:v>9800</c:v>
                </c:pt>
                <c:pt idx="196" formatCode="0.0">
                  <c:v>11740</c:v>
                </c:pt>
                <c:pt idx="197" formatCode="0.0">
                  <c:v>13780</c:v>
                </c:pt>
                <c:pt idx="198" formatCode="0.0">
                  <c:v>15910</c:v>
                </c:pt>
                <c:pt idx="199" formatCode="0.0">
                  <c:v>18130</c:v>
                </c:pt>
                <c:pt idx="200" formatCode="0.0">
                  <c:v>20410</c:v>
                </c:pt>
                <c:pt idx="201" formatCode="0.0">
                  <c:v>22760</c:v>
                </c:pt>
                <c:pt idx="202" formatCode="0.0">
                  <c:v>25180</c:v>
                </c:pt>
                <c:pt idx="203" formatCode="0.0">
                  <c:v>27640</c:v>
                </c:pt>
                <c:pt idx="204" formatCode="0.0">
                  <c:v>30150</c:v>
                </c:pt>
                <c:pt idx="205" formatCode="0.0">
                  <c:v>32710</c:v>
                </c:pt>
                <c:pt idx="206" formatCode="0.0">
                  <c:v>37940</c:v>
                </c:pt>
                <c:pt idx="207" formatCode="0.0">
                  <c:v>44660</c:v>
                </c:pt>
                <c:pt idx="208" formatCode="0.0">
                  <c:v>48220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D2-4F3D-98CB-C9F01B5AABC7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srim238U_C!$D$20:$D$228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srim238U_C!$M$20:$M$228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1.2000000000000001E-3</c:v>
                </c:pt>
                <c:pt idx="8">
                  <c:v>1.2000000000000001E-3</c:v>
                </c:pt>
                <c:pt idx="9">
                  <c:v>1.2999999999999999E-3</c:v>
                </c:pt>
                <c:pt idx="10">
                  <c:v>1.2999999999999999E-3</c:v>
                </c:pt>
                <c:pt idx="11">
                  <c:v>1.4E-3</c:v>
                </c:pt>
                <c:pt idx="12">
                  <c:v>1.4E-3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1.7000000000000001E-3</c:v>
                </c:pt>
                <c:pt idx="17">
                  <c:v>1.8E-3</c:v>
                </c:pt>
                <c:pt idx="18">
                  <c:v>1.8E-3</c:v>
                </c:pt>
                <c:pt idx="19">
                  <c:v>1.9E-3</c:v>
                </c:pt>
                <c:pt idx="20">
                  <c:v>2E-3</c:v>
                </c:pt>
                <c:pt idx="21">
                  <c:v>2E-3</c:v>
                </c:pt>
                <c:pt idx="22">
                  <c:v>2.1000000000000003E-3</c:v>
                </c:pt>
                <c:pt idx="23">
                  <c:v>2.1000000000000003E-3</c:v>
                </c:pt>
                <c:pt idx="24">
                  <c:v>2.1999999999999997E-3</c:v>
                </c:pt>
                <c:pt idx="25">
                  <c:v>2.3E-3</c:v>
                </c:pt>
                <c:pt idx="26">
                  <c:v>2.4000000000000002E-3</c:v>
                </c:pt>
                <c:pt idx="27">
                  <c:v>2.5000000000000001E-3</c:v>
                </c:pt>
                <c:pt idx="28">
                  <c:v>2.5999999999999999E-3</c:v>
                </c:pt>
                <c:pt idx="29">
                  <c:v>2.7000000000000001E-3</c:v>
                </c:pt>
                <c:pt idx="30">
                  <c:v>2.8E-3</c:v>
                </c:pt>
                <c:pt idx="31">
                  <c:v>2.9000000000000002E-3</c:v>
                </c:pt>
                <c:pt idx="32">
                  <c:v>3.0000000000000001E-3</c:v>
                </c:pt>
                <c:pt idx="33">
                  <c:v>3.2000000000000002E-3</c:v>
                </c:pt>
                <c:pt idx="34">
                  <c:v>3.3E-3</c:v>
                </c:pt>
                <c:pt idx="35">
                  <c:v>3.5000000000000005E-3</c:v>
                </c:pt>
                <c:pt idx="36">
                  <c:v>3.5999999999999999E-3</c:v>
                </c:pt>
                <c:pt idx="37">
                  <c:v>3.8E-3</c:v>
                </c:pt>
                <c:pt idx="38">
                  <c:v>3.8999999999999998E-3</c:v>
                </c:pt>
                <c:pt idx="39">
                  <c:v>4.2000000000000006E-3</c:v>
                </c:pt>
                <c:pt idx="40">
                  <c:v>4.3999999999999994E-3</c:v>
                </c:pt>
                <c:pt idx="41">
                  <c:v>4.5999999999999999E-3</c:v>
                </c:pt>
                <c:pt idx="42">
                  <c:v>4.8999999999999998E-3</c:v>
                </c:pt>
                <c:pt idx="43">
                  <c:v>5.0999999999999995E-3</c:v>
                </c:pt>
                <c:pt idx="44">
                  <c:v>5.3E-3</c:v>
                </c:pt>
                <c:pt idx="45">
                  <c:v>5.4999999999999997E-3</c:v>
                </c:pt>
                <c:pt idx="46">
                  <c:v>5.7000000000000002E-3</c:v>
                </c:pt>
                <c:pt idx="47">
                  <c:v>5.8999999999999999E-3</c:v>
                </c:pt>
                <c:pt idx="48">
                  <c:v>6.0000000000000001E-3</c:v>
                </c:pt>
                <c:pt idx="49">
                  <c:v>6.1999999999999998E-3</c:v>
                </c:pt>
                <c:pt idx="50">
                  <c:v>6.6E-3</c:v>
                </c:pt>
                <c:pt idx="51">
                  <c:v>7.000000000000001E-3</c:v>
                </c:pt>
                <c:pt idx="52">
                  <c:v>7.3999999999999995E-3</c:v>
                </c:pt>
                <c:pt idx="53">
                  <c:v>7.7999999999999996E-3</c:v>
                </c:pt>
                <c:pt idx="54">
                  <c:v>8.2000000000000007E-3</c:v>
                </c:pt>
                <c:pt idx="55">
                  <c:v>8.6E-3</c:v>
                </c:pt>
                <c:pt idx="56">
                  <c:v>8.9999999999999993E-3</c:v>
                </c:pt>
                <c:pt idx="57">
                  <c:v>9.2999999999999992E-3</c:v>
                </c:pt>
                <c:pt idx="58">
                  <c:v>9.7000000000000003E-3</c:v>
                </c:pt>
                <c:pt idx="59">
                  <c:v>1.03E-2</c:v>
                </c:pt>
                <c:pt idx="60">
                  <c:v>1.0999999999999999E-2</c:v>
                </c:pt>
                <c:pt idx="61">
                  <c:v>1.17E-2</c:v>
                </c:pt>
                <c:pt idx="62">
                  <c:v>1.23E-2</c:v>
                </c:pt>
                <c:pt idx="63">
                  <c:v>1.29E-2</c:v>
                </c:pt>
                <c:pt idx="64">
                  <c:v>1.3600000000000001E-2</c:v>
                </c:pt>
                <c:pt idx="65">
                  <c:v>1.4799999999999999E-2</c:v>
                </c:pt>
                <c:pt idx="66">
                  <c:v>1.6E-2</c:v>
                </c:pt>
                <c:pt idx="67">
                  <c:v>1.72E-2</c:v>
                </c:pt>
                <c:pt idx="68">
                  <c:v>1.83E-2</c:v>
                </c:pt>
                <c:pt idx="69">
                  <c:v>1.9300000000000001E-2</c:v>
                </c:pt>
                <c:pt idx="70">
                  <c:v>2.0399999999999998E-2</c:v>
                </c:pt>
                <c:pt idx="71">
                  <c:v>2.1399999999999999E-2</c:v>
                </c:pt>
                <c:pt idx="72">
                  <c:v>2.24E-2</c:v>
                </c:pt>
                <c:pt idx="73">
                  <c:v>2.3400000000000001E-2</c:v>
                </c:pt>
                <c:pt idx="74">
                  <c:v>2.4299999999999999E-2</c:v>
                </c:pt>
                <c:pt idx="75">
                  <c:v>2.53E-2</c:v>
                </c:pt>
                <c:pt idx="76">
                  <c:v>2.7300000000000001E-2</c:v>
                </c:pt>
                <c:pt idx="77">
                  <c:v>2.9899999999999999E-2</c:v>
                </c:pt>
                <c:pt idx="78">
                  <c:v>3.2300000000000002E-2</c:v>
                </c:pt>
                <c:pt idx="79">
                  <c:v>3.4699999999999995E-2</c:v>
                </c:pt>
                <c:pt idx="80">
                  <c:v>3.6999999999999998E-2</c:v>
                </c:pt>
                <c:pt idx="81">
                  <c:v>3.9199999999999999E-2</c:v>
                </c:pt>
                <c:pt idx="82">
                  <c:v>4.1399999999999999E-2</c:v>
                </c:pt>
                <c:pt idx="83">
                  <c:v>4.3499999999999997E-2</c:v>
                </c:pt>
                <c:pt idx="84">
                  <c:v>4.5499999999999999E-2</c:v>
                </c:pt>
                <c:pt idx="85">
                  <c:v>5.0099999999999999E-2</c:v>
                </c:pt>
                <c:pt idx="86">
                  <c:v>5.4300000000000001E-2</c:v>
                </c:pt>
                <c:pt idx="87">
                  <c:v>5.8299999999999998E-2</c:v>
                </c:pt>
                <c:pt idx="88">
                  <c:v>6.2100000000000002E-2</c:v>
                </c:pt>
                <c:pt idx="89">
                  <c:v>6.5700000000000008E-2</c:v>
                </c:pt>
                <c:pt idx="90">
                  <c:v>6.9099999999999995E-2</c:v>
                </c:pt>
                <c:pt idx="91">
                  <c:v>7.6899999999999996E-2</c:v>
                </c:pt>
                <c:pt idx="92">
                  <c:v>8.3900000000000002E-2</c:v>
                </c:pt>
                <c:pt idx="93">
                  <c:v>9.0400000000000008E-2</c:v>
                </c:pt>
                <c:pt idx="94">
                  <c:v>9.6500000000000002E-2</c:v>
                </c:pt>
                <c:pt idx="95">
                  <c:v>0.1022</c:v>
                </c:pt>
                <c:pt idx="96">
                  <c:v>0.1075</c:v>
                </c:pt>
                <c:pt idx="97">
                  <c:v>0.11269999999999999</c:v>
                </c:pt>
                <c:pt idx="98">
                  <c:v>0.1176</c:v>
                </c:pt>
                <c:pt idx="99">
                  <c:v>0.12230000000000001</c:v>
                </c:pt>
                <c:pt idx="100">
                  <c:v>0.1268</c:v>
                </c:pt>
                <c:pt idx="101">
                  <c:v>0.13109999999999999</c:v>
                </c:pt>
                <c:pt idx="102">
                  <c:v>0.14230000000000001</c:v>
                </c:pt>
                <c:pt idx="103">
                  <c:v>0.1565</c:v>
                </c:pt>
                <c:pt idx="104">
                  <c:v>0.16930000000000001</c:v>
                </c:pt>
                <c:pt idx="105">
                  <c:v>0.1807</c:v>
                </c:pt>
                <c:pt idx="106">
                  <c:v>0.191</c:v>
                </c:pt>
                <c:pt idx="107">
                  <c:v>0.20019999999999999</c:v>
                </c:pt>
                <c:pt idx="108">
                  <c:v>0.20859999999999998</c:v>
                </c:pt>
                <c:pt idx="109">
                  <c:v>0.21610000000000001</c:v>
                </c:pt>
                <c:pt idx="110">
                  <c:v>0.223</c:v>
                </c:pt>
                <c:pt idx="111">
                  <c:v>0.24110000000000001</c:v>
                </c:pt>
                <c:pt idx="112">
                  <c:v>0.25569999999999998</c:v>
                </c:pt>
                <c:pt idx="113">
                  <c:v>0.26779999999999998</c:v>
                </c:pt>
                <c:pt idx="114">
                  <c:v>0.27789999999999998</c:v>
                </c:pt>
                <c:pt idx="115">
                  <c:v>0.28660000000000002</c:v>
                </c:pt>
                <c:pt idx="116">
                  <c:v>0.29409999999999997</c:v>
                </c:pt>
                <c:pt idx="117">
                  <c:v>0.315</c:v>
                </c:pt>
                <c:pt idx="118">
                  <c:v>0.33140000000000003</c:v>
                </c:pt>
                <c:pt idx="119">
                  <c:v>0.34489999999999998</c:v>
                </c:pt>
                <c:pt idx="120">
                  <c:v>0.35630000000000001</c:v>
                </c:pt>
                <c:pt idx="121">
                  <c:v>0.36619999999999997</c:v>
                </c:pt>
                <c:pt idx="122">
                  <c:v>0.37490000000000001</c:v>
                </c:pt>
                <c:pt idx="123">
                  <c:v>0.38279999999999997</c:v>
                </c:pt>
                <c:pt idx="124">
                  <c:v>0.39</c:v>
                </c:pt>
                <c:pt idx="125">
                  <c:v>0.39660000000000001</c:v>
                </c:pt>
                <c:pt idx="126">
                  <c:v>0.4027</c:v>
                </c:pt>
                <c:pt idx="127">
                  <c:v>0.40849999999999997</c:v>
                </c:pt>
                <c:pt idx="128">
                  <c:v>0.4279</c:v>
                </c:pt>
                <c:pt idx="129">
                  <c:v>0.45400000000000001</c:v>
                </c:pt>
                <c:pt idx="130">
                  <c:v>0.47699999999999998</c:v>
                </c:pt>
                <c:pt idx="131">
                  <c:v>0.49759999999999999</c:v>
                </c:pt>
                <c:pt idx="132">
                  <c:v>0.51649999999999996</c:v>
                </c:pt>
                <c:pt idx="133">
                  <c:v>0.53400000000000003</c:v>
                </c:pt>
                <c:pt idx="134">
                  <c:v>0.55030000000000001</c:v>
                </c:pt>
                <c:pt idx="135">
                  <c:v>0.56559999999999999</c:v>
                </c:pt>
                <c:pt idx="136">
                  <c:v>0.58010000000000006</c:v>
                </c:pt>
                <c:pt idx="137">
                  <c:v>0.6321</c:v>
                </c:pt>
                <c:pt idx="138">
                  <c:v>0.67809999999999993</c:v>
                </c:pt>
                <c:pt idx="139" formatCode="0.00">
                  <c:v>0.71950000000000003</c:v>
                </c:pt>
                <c:pt idx="140" formatCode="0.00">
                  <c:v>0.75770000000000004</c:v>
                </c:pt>
                <c:pt idx="141" formatCode="0.00">
                  <c:v>0.79339999999999999</c:v>
                </c:pt>
                <c:pt idx="142" formatCode="0.00">
                  <c:v>0.82680000000000009</c:v>
                </c:pt>
                <c:pt idx="143" formatCode="0.00">
                  <c:v>0.94540000000000002</c:v>
                </c:pt>
                <c:pt idx="144" formatCode="0.00">
                  <c:v>1.05</c:v>
                </c:pt>
                <c:pt idx="145" formatCode="0.00">
                  <c:v>1.1399999999999999</c:v>
                </c:pt>
                <c:pt idx="146" formatCode="0.00">
                  <c:v>1.23</c:v>
                </c:pt>
                <c:pt idx="147" formatCode="0.00">
                  <c:v>1.31</c:v>
                </c:pt>
                <c:pt idx="148" formatCode="0.00">
                  <c:v>1.38</c:v>
                </c:pt>
                <c:pt idx="149" formatCode="0.00">
                  <c:v>1.45</c:v>
                </c:pt>
                <c:pt idx="150" formatCode="0.00">
                  <c:v>1.52</c:v>
                </c:pt>
                <c:pt idx="151" formatCode="0.00">
                  <c:v>1.59</c:v>
                </c:pt>
                <c:pt idx="152" formatCode="0.00">
                  <c:v>1.65</c:v>
                </c:pt>
                <c:pt idx="153" formatCode="0.00">
                  <c:v>1.72</c:v>
                </c:pt>
                <c:pt idx="154" formatCode="0.00">
                  <c:v>1.96</c:v>
                </c:pt>
                <c:pt idx="155" formatCode="0.00">
                  <c:v>2.29</c:v>
                </c:pt>
                <c:pt idx="156" formatCode="0.00">
                  <c:v>2.59</c:v>
                </c:pt>
                <c:pt idx="157" formatCode="0.00">
                  <c:v>2.88</c:v>
                </c:pt>
                <c:pt idx="158" formatCode="0.00">
                  <c:v>3.14</c:v>
                </c:pt>
                <c:pt idx="159" formatCode="0.00">
                  <c:v>3.4</c:v>
                </c:pt>
                <c:pt idx="160" formatCode="0.00">
                  <c:v>3.65</c:v>
                </c:pt>
                <c:pt idx="161" formatCode="0.00">
                  <c:v>3.89</c:v>
                </c:pt>
                <c:pt idx="162" formatCode="0.00">
                  <c:v>4.12</c:v>
                </c:pt>
                <c:pt idx="163" formatCode="0.00">
                  <c:v>4.99</c:v>
                </c:pt>
                <c:pt idx="164" formatCode="0.00">
                  <c:v>5.78</c:v>
                </c:pt>
                <c:pt idx="165" formatCode="0.00">
                  <c:v>6.52</c:v>
                </c:pt>
                <c:pt idx="166" formatCode="0.00">
                  <c:v>7.23</c:v>
                </c:pt>
                <c:pt idx="167" formatCode="0.00">
                  <c:v>7.92</c:v>
                </c:pt>
                <c:pt idx="168" formatCode="0.00">
                  <c:v>8.6</c:v>
                </c:pt>
                <c:pt idx="169" formatCode="0.00">
                  <c:v>11.11</c:v>
                </c:pt>
                <c:pt idx="170" formatCode="0.00">
                  <c:v>13.4</c:v>
                </c:pt>
                <c:pt idx="171" formatCode="0.00">
                  <c:v>15.57</c:v>
                </c:pt>
                <c:pt idx="172" formatCode="0.00">
                  <c:v>17.68</c:v>
                </c:pt>
                <c:pt idx="173" formatCode="0.00">
                  <c:v>19.75</c:v>
                </c:pt>
                <c:pt idx="174" formatCode="0.00">
                  <c:v>21.8</c:v>
                </c:pt>
                <c:pt idx="175" formatCode="0.00">
                  <c:v>23.84</c:v>
                </c:pt>
                <c:pt idx="176" formatCode="0.00">
                  <c:v>25.87</c:v>
                </c:pt>
                <c:pt idx="177" formatCode="0.00">
                  <c:v>27.89</c:v>
                </c:pt>
                <c:pt idx="178" formatCode="0.00">
                  <c:v>29.92</c:v>
                </c:pt>
                <c:pt idx="179" formatCode="0.00">
                  <c:v>31.95</c:v>
                </c:pt>
                <c:pt idx="180" formatCode="0.00">
                  <c:v>39.68</c:v>
                </c:pt>
                <c:pt idx="181" formatCode="0.00">
                  <c:v>50.63</c:v>
                </c:pt>
                <c:pt idx="182" formatCode="0.00">
                  <c:v>60.78</c:v>
                </c:pt>
                <c:pt idx="183" formatCode="0.00">
                  <c:v>70.5</c:v>
                </c:pt>
                <c:pt idx="184" formatCode="0.00">
                  <c:v>79.97</c:v>
                </c:pt>
                <c:pt idx="185" formatCode="0.00">
                  <c:v>89.27</c:v>
                </c:pt>
                <c:pt idx="186" formatCode="0.00">
                  <c:v>98.45</c:v>
                </c:pt>
                <c:pt idx="187" formatCode="0.00">
                  <c:v>107.57</c:v>
                </c:pt>
                <c:pt idx="188" formatCode="0.00">
                  <c:v>116.63</c:v>
                </c:pt>
                <c:pt idx="189" formatCode="0.00">
                  <c:v>150.44999999999999</c:v>
                </c:pt>
                <c:pt idx="190" formatCode="0.00">
                  <c:v>181.37</c:v>
                </c:pt>
                <c:pt idx="191" formatCode="0.00">
                  <c:v>210.65</c:v>
                </c:pt>
                <c:pt idx="192" formatCode="0.00">
                  <c:v>238.85</c:v>
                </c:pt>
                <c:pt idx="193" formatCode="0.00">
                  <c:v>266.29000000000002</c:v>
                </c:pt>
                <c:pt idx="194" formatCode="0.00">
                  <c:v>293.12</c:v>
                </c:pt>
                <c:pt idx="195" formatCode="0.00">
                  <c:v>390.63</c:v>
                </c:pt>
                <c:pt idx="196" formatCode="0.00">
                  <c:v>477.34</c:v>
                </c:pt>
                <c:pt idx="197" formatCode="0.00">
                  <c:v>557.85</c:v>
                </c:pt>
                <c:pt idx="198" formatCode="0.00">
                  <c:v>634.12</c:v>
                </c:pt>
                <c:pt idx="199" formatCode="0.00">
                  <c:v>707.17</c:v>
                </c:pt>
                <c:pt idx="200" formatCode="0.00">
                  <c:v>777.58</c:v>
                </c:pt>
                <c:pt idx="201" formatCode="0.0">
                  <c:v>845.73</c:v>
                </c:pt>
                <c:pt idx="202" formatCode="0.0">
                  <c:v>911.88</c:v>
                </c:pt>
                <c:pt idx="203" formatCode="0.0">
                  <c:v>976.24</c:v>
                </c:pt>
                <c:pt idx="204" formatCode="0.0">
                  <c:v>1040</c:v>
                </c:pt>
                <c:pt idx="205" formatCode="0.0">
                  <c:v>1100</c:v>
                </c:pt>
                <c:pt idx="206" formatCode="0.0">
                  <c:v>1330</c:v>
                </c:pt>
                <c:pt idx="207" formatCode="0.0">
                  <c:v>1630</c:v>
                </c:pt>
                <c:pt idx="208" formatCode="0.0">
                  <c:v>1710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D2-4F3D-98CB-C9F01B5AABC7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srim238U_C!$D$20:$D$228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srim238U_C!$P$20:$P$228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6.9999999999999999E-4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8.0000000000000004E-4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8.9999999999999998E-4</c:v>
                </c:pt>
                <c:pt idx="9">
                  <c:v>8.9999999999999998E-4</c:v>
                </c:pt>
                <c:pt idx="10">
                  <c:v>8.9999999999999998E-4</c:v>
                </c:pt>
                <c:pt idx="11">
                  <c:v>1E-3</c:v>
                </c:pt>
                <c:pt idx="12">
                  <c:v>1E-3</c:v>
                </c:pt>
                <c:pt idx="13">
                  <c:v>1.0999999999999998E-3</c:v>
                </c:pt>
                <c:pt idx="14">
                  <c:v>1.0999999999999998E-3</c:v>
                </c:pt>
                <c:pt idx="15">
                  <c:v>1.2000000000000001E-3</c:v>
                </c:pt>
                <c:pt idx="16">
                  <c:v>1.2000000000000001E-3</c:v>
                </c:pt>
                <c:pt idx="17">
                  <c:v>1.2999999999999999E-3</c:v>
                </c:pt>
                <c:pt idx="18">
                  <c:v>1.2999999999999999E-3</c:v>
                </c:pt>
                <c:pt idx="19">
                  <c:v>1.4E-3</c:v>
                </c:pt>
                <c:pt idx="20">
                  <c:v>1.4E-3</c:v>
                </c:pt>
                <c:pt idx="21">
                  <c:v>1.5E-3</c:v>
                </c:pt>
                <c:pt idx="22">
                  <c:v>1.5E-3</c:v>
                </c:pt>
                <c:pt idx="23">
                  <c:v>1.5E-3</c:v>
                </c:pt>
                <c:pt idx="24">
                  <c:v>1.6000000000000001E-3</c:v>
                </c:pt>
                <c:pt idx="25">
                  <c:v>1.7000000000000001E-3</c:v>
                </c:pt>
                <c:pt idx="26">
                  <c:v>1.8E-3</c:v>
                </c:pt>
                <c:pt idx="27">
                  <c:v>1.9E-3</c:v>
                </c:pt>
                <c:pt idx="28">
                  <c:v>2E-3</c:v>
                </c:pt>
                <c:pt idx="29">
                  <c:v>2.1000000000000003E-3</c:v>
                </c:pt>
                <c:pt idx="30">
                  <c:v>2.1000000000000003E-3</c:v>
                </c:pt>
                <c:pt idx="31">
                  <c:v>2.1999999999999997E-3</c:v>
                </c:pt>
                <c:pt idx="32">
                  <c:v>2.3E-3</c:v>
                </c:pt>
                <c:pt idx="33">
                  <c:v>2.4000000000000002E-3</c:v>
                </c:pt>
                <c:pt idx="34">
                  <c:v>2.5999999999999999E-3</c:v>
                </c:pt>
                <c:pt idx="35">
                  <c:v>2.7000000000000001E-3</c:v>
                </c:pt>
                <c:pt idx="36">
                  <c:v>2.9000000000000002E-3</c:v>
                </c:pt>
                <c:pt idx="37">
                  <c:v>3.0000000000000001E-3</c:v>
                </c:pt>
                <c:pt idx="38">
                  <c:v>3.0999999999999999E-3</c:v>
                </c:pt>
                <c:pt idx="39">
                  <c:v>3.3E-3</c:v>
                </c:pt>
                <c:pt idx="40">
                  <c:v>3.5999999999999999E-3</c:v>
                </c:pt>
                <c:pt idx="41">
                  <c:v>3.8E-3</c:v>
                </c:pt>
                <c:pt idx="42">
                  <c:v>4.0000000000000001E-3</c:v>
                </c:pt>
                <c:pt idx="43">
                  <c:v>4.2000000000000006E-3</c:v>
                </c:pt>
                <c:pt idx="44">
                  <c:v>4.3999999999999994E-3</c:v>
                </c:pt>
                <c:pt idx="45">
                  <c:v>4.5999999999999999E-3</c:v>
                </c:pt>
                <c:pt idx="46">
                  <c:v>4.8000000000000004E-3</c:v>
                </c:pt>
                <c:pt idx="47">
                  <c:v>5.0000000000000001E-3</c:v>
                </c:pt>
                <c:pt idx="48">
                  <c:v>5.0999999999999995E-3</c:v>
                </c:pt>
                <c:pt idx="49">
                  <c:v>5.3E-3</c:v>
                </c:pt>
                <c:pt idx="50">
                  <c:v>5.7000000000000002E-3</c:v>
                </c:pt>
                <c:pt idx="51">
                  <c:v>6.0999999999999995E-3</c:v>
                </c:pt>
                <c:pt idx="52">
                  <c:v>6.5000000000000006E-3</c:v>
                </c:pt>
                <c:pt idx="53">
                  <c:v>6.8000000000000005E-3</c:v>
                </c:pt>
                <c:pt idx="54">
                  <c:v>7.1999999999999998E-3</c:v>
                </c:pt>
                <c:pt idx="55">
                  <c:v>7.6E-3</c:v>
                </c:pt>
                <c:pt idx="56">
                  <c:v>7.9000000000000008E-3</c:v>
                </c:pt>
                <c:pt idx="57">
                  <c:v>8.3000000000000001E-3</c:v>
                </c:pt>
                <c:pt idx="58">
                  <c:v>8.6E-3</c:v>
                </c:pt>
                <c:pt idx="59">
                  <c:v>9.2999999999999992E-3</c:v>
                </c:pt>
                <c:pt idx="60">
                  <c:v>9.9000000000000008E-3</c:v>
                </c:pt>
                <c:pt idx="61">
                  <c:v>1.06E-2</c:v>
                </c:pt>
                <c:pt idx="62">
                  <c:v>1.12E-2</c:v>
                </c:pt>
                <c:pt idx="63">
                  <c:v>1.18E-2</c:v>
                </c:pt>
                <c:pt idx="64">
                  <c:v>1.24E-2</c:v>
                </c:pt>
                <c:pt idx="65">
                  <c:v>1.3600000000000001E-2</c:v>
                </c:pt>
                <c:pt idx="66">
                  <c:v>1.47E-2</c:v>
                </c:pt>
                <c:pt idx="67">
                  <c:v>1.5800000000000002E-2</c:v>
                </c:pt>
                <c:pt idx="68">
                  <c:v>1.6900000000000002E-2</c:v>
                </c:pt>
                <c:pt idx="69">
                  <c:v>1.7899999999999999E-2</c:v>
                </c:pt>
                <c:pt idx="70">
                  <c:v>1.9E-2</c:v>
                </c:pt>
                <c:pt idx="71">
                  <c:v>0.02</c:v>
                </c:pt>
                <c:pt idx="72">
                  <c:v>2.0999999999999998E-2</c:v>
                </c:pt>
                <c:pt idx="73">
                  <c:v>2.1999999999999999E-2</c:v>
                </c:pt>
                <c:pt idx="74">
                  <c:v>2.3E-2</c:v>
                </c:pt>
                <c:pt idx="75">
                  <c:v>2.3899999999999998E-2</c:v>
                </c:pt>
                <c:pt idx="76">
                  <c:v>2.5899999999999999E-2</c:v>
                </c:pt>
                <c:pt idx="77">
                  <c:v>2.8299999999999999E-2</c:v>
                </c:pt>
                <c:pt idx="78">
                  <c:v>3.0699999999999998E-2</c:v>
                </c:pt>
                <c:pt idx="79">
                  <c:v>3.3000000000000002E-2</c:v>
                </c:pt>
                <c:pt idx="80">
                  <c:v>3.5299999999999998E-2</c:v>
                </c:pt>
                <c:pt idx="81">
                  <c:v>3.7600000000000001E-2</c:v>
                </c:pt>
                <c:pt idx="82">
                  <c:v>3.9900000000000005E-2</c:v>
                </c:pt>
                <c:pt idx="83">
                  <c:v>4.2099999999999999E-2</c:v>
                </c:pt>
                <c:pt idx="84">
                  <c:v>4.4299999999999999E-2</c:v>
                </c:pt>
                <c:pt idx="85">
                  <c:v>4.87E-2</c:v>
                </c:pt>
                <c:pt idx="86">
                  <c:v>5.3000000000000005E-2</c:v>
                </c:pt>
                <c:pt idx="87">
                  <c:v>5.7099999999999998E-2</c:v>
                </c:pt>
                <c:pt idx="88">
                  <c:v>6.1199999999999997E-2</c:v>
                </c:pt>
                <c:pt idx="89">
                  <c:v>6.5100000000000005E-2</c:v>
                </c:pt>
                <c:pt idx="90">
                  <c:v>6.8899999999999989E-2</c:v>
                </c:pt>
                <c:pt idx="91">
                  <c:v>7.6300000000000007E-2</c:v>
                </c:pt>
                <c:pt idx="92">
                  <c:v>8.3400000000000002E-2</c:v>
                </c:pt>
                <c:pt idx="93">
                  <c:v>9.01E-2</c:v>
                </c:pt>
                <c:pt idx="94">
                  <c:v>9.6599999999999991E-2</c:v>
                </c:pt>
                <c:pt idx="95">
                  <c:v>0.10289999999999999</c:v>
                </c:pt>
                <c:pt idx="96">
                  <c:v>0.10900000000000001</c:v>
                </c:pt>
                <c:pt idx="97">
                  <c:v>0.11499999999999999</c:v>
                </c:pt>
                <c:pt idx="98">
                  <c:v>0.12079999999999999</c:v>
                </c:pt>
                <c:pt idx="99">
                  <c:v>0.12640000000000001</c:v>
                </c:pt>
                <c:pt idx="100">
                  <c:v>0.13189999999999999</c:v>
                </c:pt>
                <c:pt idx="101">
                  <c:v>0.13730000000000001</c:v>
                </c:pt>
                <c:pt idx="102">
                  <c:v>0.1477</c:v>
                </c:pt>
                <c:pt idx="103">
                  <c:v>0.16009999999999999</c:v>
                </c:pt>
                <c:pt idx="104">
                  <c:v>0.1719</c:v>
                </c:pt>
                <c:pt idx="105">
                  <c:v>0.18290000000000001</c:v>
                </c:pt>
                <c:pt idx="106">
                  <c:v>0.1933</c:v>
                </c:pt>
                <c:pt idx="107">
                  <c:v>0.20299999999999999</c:v>
                </c:pt>
                <c:pt idx="108">
                  <c:v>0.21210000000000001</c:v>
                </c:pt>
                <c:pt idx="109">
                  <c:v>0.22059999999999999</c:v>
                </c:pt>
                <c:pt idx="110">
                  <c:v>0.22850000000000001</c:v>
                </c:pt>
                <c:pt idx="111">
                  <c:v>0.24260000000000001</c:v>
                </c:pt>
                <c:pt idx="112">
                  <c:v>0.255</c:v>
                </c:pt>
                <c:pt idx="113">
                  <c:v>0.26569999999999999</c:v>
                </c:pt>
                <c:pt idx="114">
                  <c:v>0.2752</c:v>
                </c:pt>
                <c:pt idx="115">
                  <c:v>0.28349999999999997</c:v>
                </c:pt>
                <c:pt idx="116">
                  <c:v>0.29100000000000004</c:v>
                </c:pt>
                <c:pt idx="117">
                  <c:v>0.30369999999999997</c:v>
                </c:pt>
                <c:pt idx="118">
                  <c:v>0.31429999999999997</c:v>
                </c:pt>
                <c:pt idx="119">
                  <c:v>0.32320000000000004</c:v>
                </c:pt>
                <c:pt idx="120">
                  <c:v>0.33090000000000003</c:v>
                </c:pt>
                <c:pt idx="121">
                  <c:v>0.3377</c:v>
                </c:pt>
                <c:pt idx="122">
                  <c:v>0.34370000000000001</c:v>
                </c:pt>
                <c:pt idx="123">
                  <c:v>0.34910000000000002</c:v>
                </c:pt>
                <c:pt idx="124">
                  <c:v>0.35399999999999998</c:v>
                </c:pt>
                <c:pt idx="125">
                  <c:v>0.35849999999999999</c:v>
                </c:pt>
                <c:pt idx="126">
                  <c:v>0.36269999999999997</c:v>
                </c:pt>
                <c:pt idx="127">
                  <c:v>0.36659999999999998</c:v>
                </c:pt>
                <c:pt idx="128">
                  <c:v>0.37360000000000004</c:v>
                </c:pt>
                <c:pt idx="129">
                  <c:v>0.38119999999999998</c:v>
                </c:pt>
                <c:pt idx="130">
                  <c:v>0.38800000000000001</c:v>
                </c:pt>
                <c:pt idx="131">
                  <c:v>0.39400000000000002</c:v>
                </c:pt>
                <c:pt idx="132">
                  <c:v>0.39950000000000002</c:v>
                </c:pt>
                <c:pt idx="133">
                  <c:v>0.40460000000000002</c:v>
                </c:pt>
                <c:pt idx="134">
                  <c:v>0.4093</c:v>
                </c:pt>
                <c:pt idx="135" formatCode="0.00">
                  <c:v>0.41360000000000002</c:v>
                </c:pt>
                <c:pt idx="136" formatCode="0.00">
                  <c:v>0.41769999999999996</c:v>
                </c:pt>
                <c:pt idx="137" formatCode="0.00">
                  <c:v>0.42530000000000001</c:v>
                </c:pt>
                <c:pt idx="138" formatCode="0.00">
                  <c:v>0.43220000000000003</c:v>
                </c:pt>
                <c:pt idx="139" formatCode="0.00">
                  <c:v>0.43840000000000001</c:v>
                </c:pt>
                <c:pt idx="140" formatCode="0.00">
                  <c:v>0.44429999999999997</c:v>
                </c:pt>
                <c:pt idx="141" formatCode="0.00">
                  <c:v>0.44980000000000003</c:v>
                </c:pt>
                <c:pt idx="142" formatCode="0.00">
                  <c:v>0.45499999999999996</c:v>
                </c:pt>
                <c:pt idx="143" formatCode="0.00">
                  <c:v>0.46460000000000001</c:v>
                </c:pt>
                <c:pt idx="144" formatCode="0.00">
                  <c:v>0.47350000000000003</c:v>
                </c:pt>
                <c:pt idx="145" formatCode="0.00">
                  <c:v>0.48179999999999995</c:v>
                </c:pt>
                <c:pt idx="146" formatCode="0.00">
                  <c:v>0.48959999999999998</c:v>
                </c:pt>
                <c:pt idx="147" formatCode="0.00">
                  <c:v>0.49720000000000003</c:v>
                </c:pt>
                <c:pt idx="148" formatCode="0.00">
                  <c:v>0.50439999999999996</c:v>
                </c:pt>
                <c:pt idx="149" formatCode="0.00">
                  <c:v>0.51139999999999997</c:v>
                </c:pt>
                <c:pt idx="150" formatCode="0.00">
                  <c:v>0.51829999999999998</c:v>
                </c:pt>
                <c:pt idx="151" formatCode="0.00">
                  <c:v>0.52500000000000002</c:v>
                </c:pt>
                <c:pt idx="152" formatCode="0.00">
                  <c:v>0.53159999999999996</c:v>
                </c:pt>
                <c:pt idx="153" formatCode="0.00">
                  <c:v>0.53810000000000002</c:v>
                </c:pt>
                <c:pt idx="154" formatCode="0.00">
                  <c:v>0.55090000000000006</c:v>
                </c:pt>
                <c:pt idx="155" formatCode="0.00">
                  <c:v>0.56669999999999998</c:v>
                </c:pt>
                <c:pt idx="156" formatCode="0.00">
                  <c:v>0.58230000000000004</c:v>
                </c:pt>
                <c:pt idx="157" formatCode="0.00">
                  <c:v>0.59800000000000009</c:v>
                </c:pt>
                <c:pt idx="158" formatCode="0.00">
                  <c:v>0.61360000000000003</c:v>
                </c:pt>
                <c:pt idx="159" formatCode="0.00">
                  <c:v>0.62929999999999997</c:v>
                </c:pt>
                <c:pt idx="160" formatCode="0.00">
                  <c:v>0.64510000000000001</c:v>
                </c:pt>
                <c:pt idx="161" formatCode="0.00">
                  <c:v>0.66110000000000002</c:v>
                </c:pt>
                <c:pt idx="162" formatCode="0.00">
                  <c:v>0.67720000000000002</c:v>
                </c:pt>
                <c:pt idx="163" formatCode="0.00">
                  <c:v>0.70989999999999998</c:v>
                </c:pt>
                <c:pt idx="164" formatCode="0.00">
                  <c:v>0.74340000000000006</c:v>
                </c:pt>
                <c:pt idx="165" formatCode="0.00">
                  <c:v>0.77770000000000006</c:v>
                </c:pt>
                <c:pt idx="166" formatCode="0.00">
                  <c:v>0.81289999999999996</c:v>
                </c:pt>
                <c:pt idx="167" formatCode="0.00">
                  <c:v>0.84909999999999997</c:v>
                </c:pt>
                <c:pt idx="168" formatCode="0.00">
                  <c:v>0.88640000000000008</c:v>
                </c:pt>
                <c:pt idx="169" formatCode="0.00">
                  <c:v>0.96449999999999991</c:v>
                </c:pt>
                <c:pt idx="170" formatCode="0.00">
                  <c:v>1.05</c:v>
                </c:pt>
                <c:pt idx="171" formatCode="0.00">
                  <c:v>1.1299999999999999</c:v>
                </c:pt>
                <c:pt idx="172" formatCode="0.00">
                  <c:v>1.23</c:v>
                </c:pt>
                <c:pt idx="173" formatCode="0.00">
                  <c:v>1.32</c:v>
                </c:pt>
                <c:pt idx="174" formatCode="0.00">
                  <c:v>1.42</c:v>
                </c:pt>
                <c:pt idx="175" formatCode="0.00">
                  <c:v>1.53</c:v>
                </c:pt>
                <c:pt idx="176" formatCode="0.00">
                  <c:v>1.64</c:v>
                </c:pt>
                <c:pt idx="177" formatCode="0.00">
                  <c:v>1.75</c:v>
                </c:pt>
                <c:pt idx="178" formatCode="0.00">
                  <c:v>1.87</c:v>
                </c:pt>
                <c:pt idx="179" formatCode="0.00">
                  <c:v>1.99</c:v>
                </c:pt>
                <c:pt idx="180" formatCode="0.00">
                  <c:v>2.2400000000000002</c:v>
                </c:pt>
                <c:pt idx="181" formatCode="0.00">
                  <c:v>2.57</c:v>
                </c:pt>
                <c:pt idx="182" formatCode="0.00">
                  <c:v>2.92</c:v>
                </c:pt>
                <c:pt idx="183" formatCode="0.00">
                  <c:v>3.29</c:v>
                </c:pt>
                <c:pt idx="184" formatCode="0.00">
                  <c:v>3.68</c:v>
                </c:pt>
                <c:pt idx="185" formatCode="0.00">
                  <c:v>4.08</c:v>
                </c:pt>
                <c:pt idx="186" formatCode="0.00">
                  <c:v>4.5</c:v>
                </c:pt>
                <c:pt idx="187" formatCode="0.00">
                  <c:v>4.93</c:v>
                </c:pt>
                <c:pt idx="188" formatCode="0.00">
                  <c:v>5.38</c:v>
                </c:pt>
                <c:pt idx="189" formatCode="0.00">
                  <c:v>6.31</c:v>
                </c:pt>
                <c:pt idx="190" formatCode="0.00">
                  <c:v>7.28</c:v>
                </c:pt>
                <c:pt idx="191" formatCode="0.00">
                  <c:v>8.3000000000000007</c:v>
                </c:pt>
                <c:pt idx="192" formatCode="0.00">
                  <c:v>9.36</c:v>
                </c:pt>
                <c:pt idx="193" formatCode="0.00">
                  <c:v>10.44</c:v>
                </c:pt>
                <c:pt idx="194" formatCode="0.00">
                  <c:v>11.56</c:v>
                </c:pt>
                <c:pt idx="195" formatCode="0.00">
                  <c:v>13.87</c:v>
                </c:pt>
                <c:pt idx="196" formatCode="0.00">
                  <c:v>16.28</c:v>
                </c:pt>
                <c:pt idx="197" formatCode="0.00">
                  <c:v>18.75</c:v>
                </c:pt>
                <c:pt idx="198" formatCode="0.00">
                  <c:v>21.28</c:v>
                </c:pt>
                <c:pt idx="199" formatCode="0.00">
                  <c:v>23.85</c:v>
                </c:pt>
                <c:pt idx="200" formatCode="0.00">
                  <c:v>26.46</c:v>
                </c:pt>
                <c:pt idx="201" formatCode="0.00">
                  <c:v>29.09</c:v>
                </c:pt>
                <c:pt idx="202" formatCode="0.00">
                  <c:v>31.75</c:v>
                </c:pt>
                <c:pt idx="203" formatCode="0.00">
                  <c:v>34.409999999999997</c:v>
                </c:pt>
                <c:pt idx="204" formatCode="0.00">
                  <c:v>37.08</c:v>
                </c:pt>
                <c:pt idx="205" formatCode="0.00">
                  <c:v>39.76</c:v>
                </c:pt>
                <c:pt idx="206" formatCode="0.00">
                  <c:v>45.11</c:v>
                </c:pt>
                <c:pt idx="207" formatCode="0.00">
                  <c:v>51.76</c:v>
                </c:pt>
                <c:pt idx="208" formatCode="0.00">
                  <c:v>55.19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D2-4F3D-98CB-C9F01B5AA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14280"/>
        <c:axId val="602924864"/>
      </c:scatterChart>
      <c:valAx>
        <c:axId val="60291428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1"/>
              <c:y val="0.87084520417853872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24864"/>
        <c:crosses val="autoZero"/>
        <c:crossBetween val="midCat"/>
        <c:majorUnit val="10"/>
      </c:valAx>
      <c:valAx>
        <c:axId val="60292486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1428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1"/>
          <c:y val="4.2812810791813434E-2"/>
          <c:w val="0.28994361446264105"/>
          <c:h val="0.10935415124391511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srim238U_Air!$P$5</c:f>
          <c:strCache>
            <c:ptCount val="1"/>
            <c:pt idx="0">
              <c:v>srim238U_Air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srim238U_Air!$D$20:$D$228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srim238U_Air!$E$20:$E$228</c:f>
              <c:numCache>
                <c:formatCode>0.000E+00</c:formatCode>
                <c:ptCount val="209"/>
                <c:pt idx="0">
                  <c:v>0.37809999999999999</c:v>
                </c:pt>
                <c:pt idx="1">
                  <c:v>0.39660000000000001</c:v>
                </c:pt>
                <c:pt idx="2">
                  <c:v>0.41420000000000001</c:v>
                </c:pt>
                <c:pt idx="3">
                  <c:v>0.43120000000000003</c:v>
                </c:pt>
                <c:pt idx="4">
                  <c:v>0.44740000000000002</c:v>
                </c:pt>
                <c:pt idx="5">
                  <c:v>0.46310000000000001</c:v>
                </c:pt>
                <c:pt idx="6">
                  <c:v>0.4783</c:v>
                </c:pt>
                <c:pt idx="7">
                  <c:v>0.50729999999999997</c:v>
                </c:pt>
                <c:pt idx="8">
                  <c:v>0.53480000000000005</c:v>
                </c:pt>
                <c:pt idx="9">
                  <c:v>0.56089999999999995</c:v>
                </c:pt>
                <c:pt idx="10">
                  <c:v>0.58579999999999999</c:v>
                </c:pt>
                <c:pt idx="11">
                  <c:v>0.60970000000000002</c:v>
                </c:pt>
                <c:pt idx="12">
                  <c:v>0.63280000000000003</c:v>
                </c:pt>
                <c:pt idx="13">
                  <c:v>0.67649999999999999</c:v>
                </c:pt>
                <c:pt idx="14">
                  <c:v>0.71750000000000003</c:v>
                </c:pt>
                <c:pt idx="15">
                  <c:v>0.75629999999999997</c:v>
                </c:pt>
                <c:pt idx="16">
                  <c:v>0.79320000000000002</c:v>
                </c:pt>
                <c:pt idx="17">
                  <c:v>0.82850000000000001</c:v>
                </c:pt>
                <c:pt idx="18">
                  <c:v>0.86229999999999996</c:v>
                </c:pt>
                <c:pt idx="19">
                  <c:v>0.89490000000000003</c:v>
                </c:pt>
                <c:pt idx="20">
                  <c:v>0.92630000000000001</c:v>
                </c:pt>
                <c:pt idx="21">
                  <c:v>0.95660000000000001</c:v>
                </c:pt>
                <c:pt idx="22">
                  <c:v>0.98609999999999998</c:v>
                </c:pt>
                <c:pt idx="23">
                  <c:v>1.0149999999999999</c:v>
                </c:pt>
                <c:pt idx="24">
                  <c:v>1.07</c:v>
                </c:pt>
                <c:pt idx="25">
                  <c:v>1.1339999999999999</c:v>
                </c:pt>
                <c:pt idx="26">
                  <c:v>1.196</c:v>
                </c:pt>
                <c:pt idx="27">
                  <c:v>1.254</c:v>
                </c:pt>
                <c:pt idx="28">
                  <c:v>1.31</c:v>
                </c:pt>
                <c:pt idx="29">
                  <c:v>1.363</c:v>
                </c:pt>
                <c:pt idx="30">
                  <c:v>1.415</c:v>
                </c:pt>
                <c:pt idx="31">
                  <c:v>1.4650000000000001</c:v>
                </c:pt>
                <c:pt idx="32">
                  <c:v>1.5129999999999999</c:v>
                </c:pt>
                <c:pt idx="33">
                  <c:v>1.6040000000000001</c:v>
                </c:pt>
                <c:pt idx="34">
                  <c:v>1.6910000000000001</c:v>
                </c:pt>
                <c:pt idx="35">
                  <c:v>1.774</c:v>
                </c:pt>
                <c:pt idx="36">
                  <c:v>1.853</c:v>
                </c:pt>
                <c:pt idx="37">
                  <c:v>1.9279999999999999</c:v>
                </c:pt>
                <c:pt idx="38">
                  <c:v>2.0009999999999999</c:v>
                </c:pt>
                <c:pt idx="39">
                  <c:v>2.1389999999999998</c:v>
                </c:pt>
                <c:pt idx="40">
                  <c:v>2.2690000000000001</c:v>
                </c:pt>
                <c:pt idx="41">
                  <c:v>2.3919999999999999</c:v>
                </c:pt>
                <c:pt idx="42">
                  <c:v>2.508</c:v>
                </c:pt>
                <c:pt idx="43">
                  <c:v>2.62</c:v>
                </c:pt>
                <c:pt idx="44">
                  <c:v>2.7269999999999999</c:v>
                </c:pt>
                <c:pt idx="45">
                  <c:v>2.83</c:v>
                </c:pt>
                <c:pt idx="46">
                  <c:v>2.9289999999999998</c:v>
                </c:pt>
                <c:pt idx="47">
                  <c:v>3.0249999999999999</c:v>
                </c:pt>
                <c:pt idx="48">
                  <c:v>3.1179999999999999</c:v>
                </c:pt>
                <c:pt idx="49">
                  <c:v>3.2090000000000001</c:v>
                </c:pt>
                <c:pt idx="50">
                  <c:v>3.3820000000000001</c:v>
                </c:pt>
                <c:pt idx="51">
                  <c:v>3.5870000000000002</c:v>
                </c:pt>
                <c:pt idx="52">
                  <c:v>3.7810000000000001</c:v>
                </c:pt>
                <c:pt idx="53">
                  <c:v>3.9660000000000002</c:v>
                </c:pt>
                <c:pt idx="54">
                  <c:v>4.1420000000000003</c:v>
                </c:pt>
                <c:pt idx="55">
                  <c:v>4.3120000000000003</c:v>
                </c:pt>
                <c:pt idx="56">
                  <c:v>4.4740000000000002</c:v>
                </c:pt>
                <c:pt idx="57">
                  <c:v>4.6310000000000002</c:v>
                </c:pt>
                <c:pt idx="58">
                  <c:v>4.7830000000000004</c:v>
                </c:pt>
                <c:pt idx="59">
                  <c:v>5.0730000000000004</c:v>
                </c:pt>
                <c:pt idx="60">
                  <c:v>5.2270000000000003</c:v>
                </c:pt>
                <c:pt idx="61">
                  <c:v>5.3280000000000003</c:v>
                </c:pt>
                <c:pt idx="62">
                  <c:v>5.492</c:v>
                </c:pt>
                <c:pt idx="63">
                  <c:v>5.6870000000000003</c:v>
                </c:pt>
                <c:pt idx="64">
                  <c:v>5.8920000000000003</c:v>
                </c:pt>
                <c:pt idx="65">
                  <c:v>6.2919999999999998</c:v>
                </c:pt>
                <c:pt idx="66">
                  <c:v>6.6539999999999999</c:v>
                </c:pt>
                <c:pt idx="67">
                  <c:v>6.97</c:v>
                </c:pt>
                <c:pt idx="68">
                  <c:v>7.2439999999999998</c:v>
                </c:pt>
                <c:pt idx="69">
                  <c:v>7.4820000000000002</c:v>
                </c:pt>
                <c:pt idx="70">
                  <c:v>7.69</c:v>
                </c:pt>
                <c:pt idx="71">
                  <c:v>7.8760000000000003</c:v>
                </c:pt>
                <c:pt idx="72">
                  <c:v>8.0440000000000005</c:v>
                </c:pt>
                <c:pt idx="73">
                  <c:v>8.1980000000000004</c:v>
                </c:pt>
                <c:pt idx="74">
                  <c:v>8.343</c:v>
                </c:pt>
                <c:pt idx="75">
                  <c:v>8.48</c:v>
                </c:pt>
                <c:pt idx="76">
                  <c:v>8.7409999999999997</c:v>
                </c:pt>
                <c:pt idx="77">
                  <c:v>9.0530000000000008</c:v>
                </c:pt>
                <c:pt idx="78">
                  <c:v>9.36</c:v>
                </c:pt>
                <c:pt idx="79">
                  <c:v>9.6669999999999998</c:v>
                </c:pt>
                <c:pt idx="80">
                  <c:v>9.9740000000000002</c:v>
                </c:pt>
                <c:pt idx="81">
                  <c:v>10.28</c:v>
                </c:pt>
                <c:pt idx="82">
                  <c:v>10.58</c:v>
                </c:pt>
                <c:pt idx="83">
                  <c:v>10.88</c:v>
                </c:pt>
                <c:pt idx="84">
                  <c:v>11.17</c:v>
                </c:pt>
                <c:pt idx="85">
                  <c:v>11.73</c:v>
                </c:pt>
                <c:pt idx="86">
                  <c:v>12.26</c:v>
                </c:pt>
                <c:pt idx="87">
                  <c:v>12.74</c:v>
                </c:pt>
                <c:pt idx="88">
                  <c:v>13.18</c:v>
                </c:pt>
                <c:pt idx="89">
                  <c:v>13.58</c:v>
                </c:pt>
                <c:pt idx="90">
                  <c:v>13.94</c:v>
                </c:pt>
                <c:pt idx="91">
                  <c:v>14.58</c:v>
                </c:pt>
                <c:pt idx="92">
                  <c:v>15.11</c:v>
                </c:pt>
                <c:pt idx="93">
                  <c:v>15.57</c:v>
                </c:pt>
                <c:pt idx="94">
                  <c:v>15.97</c:v>
                </c:pt>
                <c:pt idx="95">
                  <c:v>16.34</c:v>
                </c:pt>
                <c:pt idx="96">
                  <c:v>16.68</c:v>
                </c:pt>
                <c:pt idx="97">
                  <c:v>17.010000000000002</c:v>
                </c:pt>
                <c:pt idx="98">
                  <c:v>17.34</c:v>
                </c:pt>
                <c:pt idx="99">
                  <c:v>17.66</c:v>
                </c:pt>
                <c:pt idx="100">
                  <c:v>18</c:v>
                </c:pt>
                <c:pt idx="101">
                  <c:v>18.350000000000001</c:v>
                </c:pt>
                <c:pt idx="102">
                  <c:v>19.100000000000001</c:v>
                </c:pt>
                <c:pt idx="103">
                  <c:v>20.149999999999999</c:v>
                </c:pt>
                <c:pt idx="104">
                  <c:v>21.34</c:v>
                </c:pt>
                <c:pt idx="105">
                  <c:v>22.67</c:v>
                </c:pt>
                <c:pt idx="106">
                  <c:v>24.14</c:v>
                </c:pt>
                <c:pt idx="107">
                  <c:v>25.74</c:v>
                </c:pt>
                <c:pt idx="108">
                  <c:v>27.43</c:v>
                </c:pt>
                <c:pt idx="109">
                  <c:v>29.22</c:v>
                </c:pt>
                <c:pt idx="110">
                  <c:v>31.08</c:v>
                </c:pt>
                <c:pt idx="111">
                  <c:v>34.93</c:v>
                </c:pt>
                <c:pt idx="112">
                  <c:v>38.86</c:v>
                </c:pt>
                <c:pt idx="113">
                  <c:v>42.77</c:v>
                </c:pt>
                <c:pt idx="114">
                  <c:v>46.59</c:v>
                </c:pt>
                <c:pt idx="115">
                  <c:v>50.26</c:v>
                </c:pt>
                <c:pt idx="116">
                  <c:v>53.76</c:v>
                </c:pt>
                <c:pt idx="117">
                  <c:v>60.2</c:v>
                </c:pt>
                <c:pt idx="118">
                  <c:v>65.91</c:v>
                </c:pt>
                <c:pt idx="119">
                  <c:v>70.95</c:v>
                </c:pt>
                <c:pt idx="120">
                  <c:v>75.41</c:v>
                </c:pt>
                <c:pt idx="121">
                  <c:v>79.37</c:v>
                </c:pt>
                <c:pt idx="122">
                  <c:v>82.91</c:v>
                </c:pt>
                <c:pt idx="123">
                  <c:v>86.08</c:v>
                </c:pt>
                <c:pt idx="124">
                  <c:v>88.94</c:v>
                </c:pt>
                <c:pt idx="125">
                  <c:v>91.51</c:v>
                </c:pt>
                <c:pt idx="126">
                  <c:v>93.85</c:v>
                </c:pt>
                <c:pt idx="127">
                  <c:v>95.98</c:v>
                </c:pt>
                <c:pt idx="128">
                  <c:v>99.69</c:v>
                </c:pt>
                <c:pt idx="129">
                  <c:v>103.5</c:v>
                </c:pt>
                <c:pt idx="130">
                  <c:v>106.6</c:v>
                </c:pt>
                <c:pt idx="131">
                  <c:v>109.2</c:v>
                </c:pt>
                <c:pt idx="132">
                  <c:v>111.3</c:v>
                </c:pt>
                <c:pt idx="133">
                  <c:v>113.2</c:v>
                </c:pt>
                <c:pt idx="134">
                  <c:v>114.7</c:v>
                </c:pt>
                <c:pt idx="135">
                  <c:v>116.1</c:v>
                </c:pt>
                <c:pt idx="136">
                  <c:v>117.3</c:v>
                </c:pt>
                <c:pt idx="137">
                  <c:v>119.3</c:v>
                </c:pt>
                <c:pt idx="138">
                  <c:v>121.6</c:v>
                </c:pt>
                <c:pt idx="139">
                  <c:v>123.5</c:v>
                </c:pt>
                <c:pt idx="140">
                  <c:v>124.8</c:v>
                </c:pt>
                <c:pt idx="141">
                  <c:v>126.2</c:v>
                </c:pt>
                <c:pt idx="142">
                  <c:v>127.5</c:v>
                </c:pt>
                <c:pt idx="143">
                  <c:v>129.69999999999999</c:v>
                </c:pt>
                <c:pt idx="144">
                  <c:v>131.5</c:v>
                </c:pt>
                <c:pt idx="145">
                  <c:v>132.9</c:v>
                </c:pt>
                <c:pt idx="146">
                  <c:v>133.9</c:v>
                </c:pt>
                <c:pt idx="147">
                  <c:v>134.6</c:v>
                </c:pt>
                <c:pt idx="148">
                  <c:v>135.1</c:v>
                </c:pt>
                <c:pt idx="149">
                  <c:v>135.30000000000001</c:v>
                </c:pt>
                <c:pt idx="150">
                  <c:v>135.30000000000001</c:v>
                </c:pt>
                <c:pt idx="151">
                  <c:v>135</c:v>
                </c:pt>
                <c:pt idx="152">
                  <c:v>134.69999999999999</c:v>
                </c:pt>
                <c:pt idx="153">
                  <c:v>134.1</c:v>
                </c:pt>
                <c:pt idx="154">
                  <c:v>132.69999999999999</c:v>
                </c:pt>
                <c:pt idx="155">
                  <c:v>130.30000000000001</c:v>
                </c:pt>
                <c:pt idx="156">
                  <c:v>127.6</c:v>
                </c:pt>
                <c:pt idx="157">
                  <c:v>124.7</c:v>
                </c:pt>
                <c:pt idx="158">
                  <c:v>121.6</c:v>
                </c:pt>
                <c:pt idx="159">
                  <c:v>118.6</c:v>
                </c:pt>
                <c:pt idx="160">
                  <c:v>115.6</c:v>
                </c:pt>
                <c:pt idx="161">
                  <c:v>112.7</c:v>
                </c:pt>
                <c:pt idx="162">
                  <c:v>109.9</c:v>
                </c:pt>
                <c:pt idx="163">
                  <c:v>104.8</c:v>
                </c:pt>
                <c:pt idx="164">
                  <c:v>100.5</c:v>
                </c:pt>
                <c:pt idx="165">
                  <c:v>96.87</c:v>
                </c:pt>
                <c:pt idx="166">
                  <c:v>93.95</c:v>
                </c:pt>
                <c:pt idx="167">
                  <c:v>91.68</c:v>
                </c:pt>
                <c:pt idx="168">
                  <c:v>90.01</c:v>
                </c:pt>
                <c:pt idx="169">
                  <c:v>84.81</c:v>
                </c:pt>
                <c:pt idx="170">
                  <c:v>79.89</c:v>
                </c:pt>
                <c:pt idx="171">
                  <c:v>75.59</c:v>
                </c:pt>
                <c:pt idx="172">
                  <c:v>71.81</c:v>
                </c:pt>
                <c:pt idx="173">
                  <c:v>68.45</c:v>
                </c:pt>
                <c:pt idx="174">
                  <c:v>65.45</c:v>
                </c:pt>
                <c:pt idx="175">
                  <c:v>62.75</c:v>
                </c:pt>
                <c:pt idx="176">
                  <c:v>60.31</c:v>
                </c:pt>
                <c:pt idx="177">
                  <c:v>58.09</c:v>
                </c:pt>
                <c:pt idx="178">
                  <c:v>56.07</c:v>
                </c:pt>
                <c:pt idx="179">
                  <c:v>54.21</c:v>
                </c:pt>
                <c:pt idx="180">
                  <c:v>50.93</c:v>
                </c:pt>
                <c:pt idx="181">
                  <c:v>47.47</c:v>
                </c:pt>
                <c:pt idx="182">
                  <c:v>44.56</c:v>
                </c:pt>
                <c:pt idx="183">
                  <c:v>42.09</c:v>
                </c:pt>
                <c:pt idx="184">
                  <c:v>39.96</c:v>
                </c:pt>
                <c:pt idx="185">
                  <c:v>38.1</c:v>
                </c:pt>
                <c:pt idx="186">
                  <c:v>36.47</c:v>
                </c:pt>
                <c:pt idx="187">
                  <c:v>35.03</c:v>
                </c:pt>
                <c:pt idx="188">
                  <c:v>33.74</c:v>
                </c:pt>
                <c:pt idx="189">
                  <c:v>31.54</c:v>
                </c:pt>
                <c:pt idx="190">
                  <c:v>29.73</c:v>
                </c:pt>
                <c:pt idx="191">
                  <c:v>28.22</c:v>
                </c:pt>
                <c:pt idx="192">
                  <c:v>26.94</c:v>
                </c:pt>
                <c:pt idx="193">
                  <c:v>25.85</c:v>
                </c:pt>
                <c:pt idx="194">
                  <c:v>24.89</c:v>
                </c:pt>
                <c:pt idx="195">
                  <c:v>23.33</c:v>
                </c:pt>
                <c:pt idx="196">
                  <c:v>22.1</c:v>
                </c:pt>
                <c:pt idx="197">
                  <c:v>21.11</c:v>
                </c:pt>
                <c:pt idx="198">
                  <c:v>20.3</c:v>
                </c:pt>
                <c:pt idx="199">
                  <c:v>19.63</c:v>
                </c:pt>
                <c:pt idx="200">
                  <c:v>19.059999999999999</c:v>
                </c:pt>
                <c:pt idx="201">
                  <c:v>18.579999999999998</c:v>
                </c:pt>
                <c:pt idx="202">
                  <c:v>18.170000000000002</c:v>
                </c:pt>
                <c:pt idx="203">
                  <c:v>17.82</c:v>
                </c:pt>
                <c:pt idx="204">
                  <c:v>17.510000000000002</c:v>
                </c:pt>
                <c:pt idx="205">
                  <c:v>17.239999999999998</c:v>
                </c:pt>
                <c:pt idx="206">
                  <c:v>16.8</c:v>
                </c:pt>
                <c:pt idx="207">
                  <c:v>16.38</c:v>
                </c:pt>
                <c:pt idx="208">
                  <c:v>16.22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srim238U_Air!$D$20:$D$228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srim238U_Air!$F$20:$F$228</c:f>
              <c:numCache>
                <c:formatCode>0.000E+00</c:formatCode>
                <c:ptCount val="209"/>
                <c:pt idx="0">
                  <c:v>3.5459999999999998</c:v>
                </c:pt>
                <c:pt idx="1">
                  <c:v>3.7229999999999999</c:v>
                </c:pt>
                <c:pt idx="2">
                  <c:v>3.89</c:v>
                </c:pt>
                <c:pt idx="3">
                  <c:v>4.0490000000000004</c:v>
                </c:pt>
                <c:pt idx="4">
                  <c:v>4.2009999999999996</c:v>
                </c:pt>
                <c:pt idx="5">
                  <c:v>4.3460000000000001</c:v>
                </c:pt>
                <c:pt idx="6">
                  <c:v>4.4850000000000003</c:v>
                </c:pt>
                <c:pt idx="7">
                  <c:v>4.7469999999999999</c:v>
                </c:pt>
                <c:pt idx="8">
                  <c:v>4.9909999999999997</c:v>
                </c:pt>
                <c:pt idx="9">
                  <c:v>5.22</c:v>
                </c:pt>
                <c:pt idx="10">
                  <c:v>5.4340000000000002</c:v>
                </c:pt>
                <c:pt idx="11">
                  <c:v>5.6369999999999996</c:v>
                </c:pt>
                <c:pt idx="12">
                  <c:v>5.83</c:v>
                </c:pt>
                <c:pt idx="13">
                  <c:v>6.1870000000000003</c:v>
                </c:pt>
                <c:pt idx="14">
                  <c:v>6.5140000000000002</c:v>
                </c:pt>
                <c:pt idx="15">
                  <c:v>6.8159999999999998</c:v>
                </c:pt>
                <c:pt idx="16">
                  <c:v>7.0949999999999998</c:v>
                </c:pt>
                <c:pt idx="17">
                  <c:v>7.3559999999999999</c:v>
                </c:pt>
                <c:pt idx="18">
                  <c:v>7.601</c:v>
                </c:pt>
                <c:pt idx="19">
                  <c:v>7.8319999999999999</c:v>
                </c:pt>
                <c:pt idx="20">
                  <c:v>8.0500000000000007</c:v>
                </c:pt>
                <c:pt idx="21">
                  <c:v>8.2560000000000002</c:v>
                </c:pt>
                <c:pt idx="22">
                  <c:v>8.452</c:v>
                </c:pt>
                <c:pt idx="23">
                  <c:v>8.6389999999999993</c:v>
                </c:pt>
                <c:pt idx="24">
                  <c:v>8.9879999999999995</c:v>
                </c:pt>
                <c:pt idx="25">
                  <c:v>9.3849999999999998</c:v>
                </c:pt>
                <c:pt idx="26">
                  <c:v>9.7449999999999992</c:v>
                </c:pt>
                <c:pt idx="27">
                  <c:v>10.07</c:v>
                </c:pt>
                <c:pt idx="28">
                  <c:v>10.38</c:v>
                </c:pt>
                <c:pt idx="29">
                  <c:v>10.66</c:v>
                </c:pt>
                <c:pt idx="30">
                  <c:v>10.92</c:v>
                </c:pt>
                <c:pt idx="31">
                  <c:v>11.16</c:v>
                </c:pt>
                <c:pt idx="32">
                  <c:v>11.39</c:v>
                </c:pt>
                <c:pt idx="33">
                  <c:v>11.81</c:v>
                </c:pt>
                <c:pt idx="34">
                  <c:v>12.18</c:v>
                </c:pt>
                <c:pt idx="35">
                  <c:v>12.52</c:v>
                </c:pt>
                <c:pt idx="36">
                  <c:v>12.82</c:v>
                </c:pt>
                <c:pt idx="37">
                  <c:v>13.1</c:v>
                </c:pt>
                <c:pt idx="38">
                  <c:v>13.36</c:v>
                </c:pt>
                <c:pt idx="39">
                  <c:v>13.81</c:v>
                </c:pt>
                <c:pt idx="40">
                  <c:v>14.2</c:v>
                </c:pt>
                <c:pt idx="41">
                  <c:v>14.54</c:v>
                </c:pt>
                <c:pt idx="42">
                  <c:v>14.84</c:v>
                </c:pt>
                <c:pt idx="43">
                  <c:v>15.11</c:v>
                </c:pt>
                <c:pt idx="44">
                  <c:v>15.34</c:v>
                </c:pt>
                <c:pt idx="45">
                  <c:v>15.56</c:v>
                </c:pt>
                <c:pt idx="46">
                  <c:v>15.75</c:v>
                </c:pt>
                <c:pt idx="47">
                  <c:v>15.92</c:v>
                </c:pt>
                <c:pt idx="48">
                  <c:v>16.079999999999998</c:v>
                </c:pt>
                <c:pt idx="49">
                  <c:v>16.22</c:v>
                </c:pt>
                <c:pt idx="50">
                  <c:v>16.47</c:v>
                </c:pt>
                <c:pt idx="51">
                  <c:v>16.72</c:v>
                </c:pt>
                <c:pt idx="52">
                  <c:v>16.93</c:v>
                </c:pt>
                <c:pt idx="53">
                  <c:v>17.100000000000001</c:v>
                </c:pt>
                <c:pt idx="54">
                  <c:v>17.23</c:v>
                </c:pt>
                <c:pt idx="55">
                  <c:v>17.34</c:v>
                </c:pt>
                <c:pt idx="56">
                  <c:v>17.420000000000002</c:v>
                </c:pt>
                <c:pt idx="57">
                  <c:v>17.489999999999998</c:v>
                </c:pt>
                <c:pt idx="58">
                  <c:v>17.54</c:v>
                </c:pt>
                <c:pt idx="59">
                  <c:v>17.600000000000001</c:v>
                </c:pt>
                <c:pt idx="60">
                  <c:v>17.63</c:v>
                </c:pt>
                <c:pt idx="61">
                  <c:v>17.62</c:v>
                </c:pt>
                <c:pt idx="62">
                  <c:v>17.600000000000001</c:v>
                </c:pt>
                <c:pt idx="63">
                  <c:v>17.55</c:v>
                </c:pt>
                <c:pt idx="64">
                  <c:v>17.489999999999998</c:v>
                </c:pt>
                <c:pt idx="65">
                  <c:v>17.34</c:v>
                </c:pt>
                <c:pt idx="66">
                  <c:v>17.16</c:v>
                </c:pt>
                <c:pt idx="67">
                  <c:v>16.96</c:v>
                </c:pt>
                <c:pt idx="68">
                  <c:v>16.75</c:v>
                </c:pt>
                <c:pt idx="69">
                  <c:v>16.54</c:v>
                </c:pt>
                <c:pt idx="70">
                  <c:v>16.32</c:v>
                </c:pt>
                <c:pt idx="71">
                  <c:v>16.11</c:v>
                </c:pt>
                <c:pt idx="72">
                  <c:v>15.9</c:v>
                </c:pt>
                <c:pt idx="73">
                  <c:v>15.68</c:v>
                </c:pt>
                <c:pt idx="74">
                  <c:v>15.48</c:v>
                </c:pt>
                <c:pt idx="75">
                  <c:v>15.27</c:v>
                </c:pt>
                <c:pt idx="76">
                  <c:v>14.88</c:v>
                </c:pt>
                <c:pt idx="77">
                  <c:v>14.41</c:v>
                </c:pt>
                <c:pt idx="78">
                  <c:v>13.97</c:v>
                </c:pt>
                <c:pt idx="79">
                  <c:v>13.56</c:v>
                </c:pt>
                <c:pt idx="80">
                  <c:v>13.18</c:v>
                </c:pt>
                <c:pt idx="81">
                  <c:v>12.82</c:v>
                </c:pt>
                <c:pt idx="82">
                  <c:v>12.48</c:v>
                </c:pt>
                <c:pt idx="83">
                  <c:v>12.16</c:v>
                </c:pt>
                <c:pt idx="84">
                  <c:v>11.86</c:v>
                </c:pt>
                <c:pt idx="85">
                  <c:v>11.3</c:v>
                </c:pt>
                <c:pt idx="86">
                  <c:v>10.81</c:v>
                </c:pt>
                <c:pt idx="87">
                  <c:v>10.36</c:v>
                </c:pt>
                <c:pt idx="88">
                  <c:v>9.9559999999999995</c:v>
                </c:pt>
                <c:pt idx="89">
                  <c:v>9.5869999999999997</c:v>
                </c:pt>
                <c:pt idx="90">
                  <c:v>9.2479999999999993</c:v>
                </c:pt>
                <c:pt idx="91">
                  <c:v>8.6479999999999997</c:v>
                </c:pt>
                <c:pt idx="92">
                  <c:v>8.1329999999999991</c:v>
                </c:pt>
                <c:pt idx="93">
                  <c:v>7.6849999999999996</c:v>
                </c:pt>
                <c:pt idx="94">
                  <c:v>7.2919999999999998</c:v>
                </c:pt>
                <c:pt idx="95">
                  <c:v>6.9420000000000002</c:v>
                </c:pt>
                <c:pt idx="96">
                  <c:v>6.63</c:v>
                </c:pt>
                <c:pt idx="97">
                  <c:v>6.3490000000000002</c:v>
                </c:pt>
                <c:pt idx="98">
                  <c:v>6.0940000000000003</c:v>
                </c:pt>
                <c:pt idx="99">
                  <c:v>5.8609999999999998</c:v>
                </c:pt>
                <c:pt idx="100">
                  <c:v>5.649</c:v>
                </c:pt>
                <c:pt idx="101">
                  <c:v>5.4530000000000003</c:v>
                </c:pt>
                <c:pt idx="102">
                  <c:v>5.1050000000000004</c:v>
                </c:pt>
                <c:pt idx="103">
                  <c:v>4.7359999999999998</c:v>
                </c:pt>
                <c:pt idx="104">
                  <c:v>4.423</c:v>
                </c:pt>
                <c:pt idx="105">
                  <c:v>4.1539999999999999</c:v>
                </c:pt>
                <c:pt idx="106">
                  <c:v>3.92</c:v>
                </c:pt>
                <c:pt idx="107">
                  <c:v>3.7130000000000001</c:v>
                </c:pt>
                <c:pt idx="108">
                  <c:v>3.53</c:v>
                </c:pt>
                <c:pt idx="109">
                  <c:v>3.367</c:v>
                </c:pt>
                <c:pt idx="110">
                  <c:v>3.2189999999999999</c:v>
                </c:pt>
                <c:pt idx="111">
                  <c:v>2.964</c:v>
                </c:pt>
                <c:pt idx="112">
                  <c:v>2.7509999999999999</c:v>
                </c:pt>
                <c:pt idx="113">
                  <c:v>2.569</c:v>
                </c:pt>
                <c:pt idx="114">
                  <c:v>2.4119999999999999</c:v>
                </c:pt>
                <c:pt idx="115">
                  <c:v>2.2759999999999998</c:v>
                </c:pt>
                <c:pt idx="116">
                  <c:v>2.1549999999999998</c:v>
                </c:pt>
                <c:pt idx="117">
                  <c:v>1.952</c:v>
                </c:pt>
                <c:pt idx="118">
                  <c:v>1.7869999999999999</c:v>
                </c:pt>
                <c:pt idx="119">
                  <c:v>1.651</c:v>
                </c:pt>
                <c:pt idx="120">
                  <c:v>1.5349999999999999</c:v>
                </c:pt>
                <c:pt idx="121">
                  <c:v>1.4359999999999999</c:v>
                </c:pt>
                <c:pt idx="122">
                  <c:v>1.351</c:v>
                </c:pt>
                <c:pt idx="123">
                  <c:v>1.2749999999999999</c:v>
                </c:pt>
                <c:pt idx="124">
                  <c:v>1.2090000000000001</c:v>
                </c:pt>
                <c:pt idx="125">
                  <c:v>1.149</c:v>
                </c:pt>
                <c:pt idx="126">
                  <c:v>1.0960000000000001</c:v>
                </c:pt>
                <c:pt idx="127">
                  <c:v>1.048</c:v>
                </c:pt>
                <c:pt idx="128">
                  <c:v>0.96419999999999995</c:v>
                </c:pt>
                <c:pt idx="129">
                  <c:v>0.87809999999999999</c:v>
                </c:pt>
                <c:pt idx="130">
                  <c:v>0.80720000000000003</c:v>
                </c:pt>
                <c:pt idx="131">
                  <c:v>0.74770000000000003</c:v>
                </c:pt>
                <c:pt idx="132">
                  <c:v>0.69710000000000005</c:v>
                </c:pt>
                <c:pt idx="133">
                  <c:v>0.65329999999999999</c:v>
                </c:pt>
                <c:pt idx="134">
                  <c:v>0.61519999999999997</c:v>
                </c:pt>
                <c:pt idx="135">
                  <c:v>0.58150000000000002</c:v>
                </c:pt>
                <c:pt idx="136">
                  <c:v>0.55169999999999997</c:v>
                </c:pt>
                <c:pt idx="137">
                  <c:v>0.50090000000000001</c:v>
                </c:pt>
                <c:pt idx="138">
                  <c:v>0.45929999999999999</c:v>
                </c:pt>
                <c:pt idx="139">
                  <c:v>0.42449999999999999</c:v>
                </c:pt>
                <c:pt idx="140">
                  <c:v>0.39489999999999997</c:v>
                </c:pt>
                <c:pt idx="141">
                  <c:v>0.3695</c:v>
                </c:pt>
                <c:pt idx="142">
                  <c:v>0.3473</c:v>
                </c:pt>
                <c:pt idx="143">
                  <c:v>0.31059999999999999</c:v>
                </c:pt>
                <c:pt idx="144">
                  <c:v>0.28129999999999999</c:v>
                </c:pt>
                <c:pt idx="145">
                  <c:v>0.25740000000000002</c:v>
                </c:pt>
                <c:pt idx="146">
                  <c:v>0.23749999999999999</c:v>
                </c:pt>
                <c:pt idx="147">
                  <c:v>0.22059999999999999</c:v>
                </c:pt>
                <c:pt idx="148">
                  <c:v>0.20610000000000001</c:v>
                </c:pt>
                <c:pt idx="149">
                  <c:v>0.19350000000000001</c:v>
                </c:pt>
                <c:pt idx="150">
                  <c:v>0.18240000000000001</c:v>
                </c:pt>
                <c:pt idx="151">
                  <c:v>0.1726</c:v>
                </c:pt>
                <c:pt idx="152">
                  <c:v>0.16389999999999999</c:v>
                </c:pt>
                <c:pt idx="153">
                  <c:v>0.15609999999999999</c:v>
                </c:pt>
                <c:pt idx="154">
                  <c:v>0.1426</c:v>
                </c:pt>
                <c:pt idx="155">
                  <c:v>0.1288</c:v>
                </c:pt>
                <c:pt idx="156">
                  <c:v>0.1176</c:v>
                </c:pt>
                <c:pt idx="157">
                  <c:v>0.10829999999999999</c:v>
                </c:pt>
                <c:pt idx="158">
                  <c:v>0.1004</c:v>
                </c:pt>
                <c:pt idx="159">
                  <c:v>9.3689999999999996E-2</c:v>
                </c:pt>
                <c:pt idx="160">
                  <c:v>8.7849999999999998E-2</c:v>
                </c:pt>
                <c:pt idx="161">
                  <c:v>8.2720000000000002E-2</c:v>
                </c:pt>
                <c:pt idx="162">
                  <c:v>7.8200000000000006E-2</c:v>
                </c:pt>
                <c:pt idx="163">
                  <c:v>7.0550000000000002E-2</c:v>
                </c:pt>
                <c:pt idx="164">
                  <c:v>6.4329999999999998E-2</c:v>
                </c:pt>
                <c:pt idx="165">
                  <c:v>5.9180000000000003E-2</c:v>
                </c:pt>
                <c:pt idx="166">
                  <c:v>5.4820000000000001E-2</c:v>
                </c:pt>
                <c:pt idx="167">
                  <c:v>5.1090000000000003E-2</c:v>
                </c:pt>
                <c:pt idx="168">
                  <c:v>4.7870000000000003E-2</c:v>
                </c:pt>
                <c:pt idx="169">
                  <c:v>4.2549999999999998E-2</c:v>
                </c:pt>
                <c:pt idx="170">
                  <c:v>3.8339999999999999E-2</c:v>
                </c:pt>
                <c:pt idx="171">
                  <c:v>3.492E-2</c:v>
                </c:pt>
                <c:pt idx="172">
                  <c:v>3.209E-2</c:v>
                </c:pt>
                <c:pt idx="173">
                  <c:v>2.971E-2</c:v>
                </c:pt>
                <c:pt idx="174">
                  <c:v>2.767E-2</c:v>
                </c:pt>
                <c:pt idx="175">
                  <c:v>2.5899999999999999E-2</c:v>
                </c:pt>
                <c:pt idx="176">
                  <c:v>2.436E-2</c:v>
                </c:pt>
                <c:pt idx="177">
                  <c:v>2.299E-2</c:v>
                </c:pt>
                <c:pt idx="178">
                  <c:v>2.1780000000000001E-2</c:v>
                </c:pt>
                <c:pt idx="179">
                  <c:v>2.07E-2</c:v>
                </c:pt>
                <c:pt idx="180">
                  <c:v>1.8839999999999999E-2</c:v>
                </c:pt>
                <c:pt idx="181">
                  <c:v>1.695E-2</c:v>
                </c:pt>
                <c:pt idx="182">
                  <c:v>1.542E-2</c:v>
                </c:pt>
                <c:pt idx="183">
                  <c:v>1.4160000000000001E-2</c:v>
                </c:pt>
                <c:pt idx="184">
                  <c:v>1.3089999999999999E-2</c:v>
                </c:pt>
                <c:pt idx="185">
                  <c:v>1.218E-2</c:v>
                </c:pt>
                <c:pt idx="186">
                  <c:v>1.14E-2</c:v>
                </c:pt>
                <c:pt idx="187">
                  <c:v>1.0710000000000001E-2</c:v>
                </c:pt>
                <c:pt idx="188">
                  <c:v>1.0109999999999999E-2</c:v>
                </c:pt>
                <c:pt idx="189">
                  <c:v>9.0860000000000003E-3</c:v>
                </c:pt>
                <c:pt idx="190">
                  <c:v>8.2609999999999992E-3</c:v>
                </c:pt>
                <c:pt idx="191">
                  <c:v>7.5779999999999997E-3</c:v>
                </c:pt>
                <c:pt idx="192">
                  <c:v>7.0039999999999998E-3</c:v>
                </c:pt>
                <c:pt idx="193">
                  <c:v>6.5139999999999998E-3</c:v>
                </c:pt>
                <c:pt idx="194">
                  <c:v>6.0910000000000001E-3</c:v>
                </c:pt>
                <c:pt idx="195">
                  <c:v>5.3949999999999996E-3</c:v>
                </c:pt>
                <c:pt idx="196">
                  <c:v>4.8479999999999999E-3</c:v>
                </c:pt>
                <c:pt idx="197">
                  <c:v>4.4050000000000001E-3</c:v>
                </c:pt>
                <c:pt idx="198">
                  <c:v>4.0379999999999999E-3</c:v>
                </c:pt>
                <c:pt idx="199">
                  <c:v>3.7309999999999999E-3</c:v>
                </c:pt>
                <c:pt idx="200">
                  <c:v>3.4680000000000002E-3</c:v>
                </c:pt>
                <c:pt idx="201">
                  <c:v>3.241E-3</c:v>
                </c:pt>
                <c:pt idx="202">
                  <c:v>3.0430000000000001E-3</c:v>
                </c:pt>
                <c:pt idx="203">
                  <c:v>2.869E-3</c:v>
                </c:pt>
                <c:pt idx="204">
                  <c:v>2.7139999999999998E-3</c:v>
                </c:pt>
                <c:pt idx="205">
                  <c:v>2.5760000000000002E-3</c:v>
                </c:pt>
                <c:pt idx="206">
                  <c:v>2.3389999999999999E-3</c:v>
                </c:pt>
                <c:pt idx="207">
                  <c:v>2.0999999999999999E-3</c:v>
                </c:pt>
                <c:pt idx="208">
                  <c:v>1.9949999999999998E-3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srim238U_Air!$D$20:$D$228</c:f>
              <c:numCache>
                <c:formatCode>0.00000</c:formatCode>
                <c:ptCount val="209"/>
                <c:pt idx="0">
                  <c:v>1.0504201680672269E-5</c:v>
                </c:pt>
                <c:pt idx="1">
                  <c:v>1.1554621848739495E-5</c:v>
                </c:pt>
                <c:pt idx="2">
                  <c:v>1.2605042016806723E-5</c:v>
                </c:pt>
                <c:pt idx="3">
                  <c:v>1.3655462184873949E-5</c:v>
                </c:pt>
                <c:pt idx="4">
                  <c:v>1.4705882352941177E-5</c:v>
                </c:pt>
                <c:pt idx="5">
                  <c:v>1.5756302521008403E-5</c:v>
                </c:pt>
                <c:pt idx="6">
                  <c:v>1.6806722689075631E-5</c:v>
                </c:pt>
                <c:pt idx="7">
                  <c:v>1.8907563025210083E-5</c:v>
                </c:pt>
                <c:pt idx="8">
                  <c:v>2.1008403361344538E-5</c:v>
                </c:pt>
                <c:pt idx="9">
                  <c:v>2.3109243697478991E-5</c:v>
                </c:pt>
                <c:pt idx="10">
                  <c:v>2.5210084033613446E-5</c:v>
                </c:pt>
                <c:pt idx="11">
                  <c:v>2.7310924369747898E-5</c:v>
                </c:pt>
                <c:pt idx="12">
                  <c:v>2.9411764705882354E-5</c:v>
                </c:pt>
                <c:pt idx="13">
                  <c:v>3.3613445378151261E-5</c:v>
                </c:pt>
                <c:pt idx="14">
                  <c:v>3.7815126050420166E-5</c:v>
                </c:pt>
                <c:pt idx="15">
                  <c:v>4.2016806722689077E-5</c:v>
                </c:pt>
                <c:pt idx="16">
                  <c:v>4.6218487394957981E-5</c:v>
                </c:pt>
                <c:pt idx="17">
                  <c:v>5.0420168067226892E-5</c:v>
                </c:pt>
                <c:pt idx="18">
                  <c:v>5.4621848739495796E-5</c:v>
                </c:pt>
                <c:pt idx="19">
                  <c:v>5.8823529411764708E-5</c:v>
                </c:pt>
                <c:pt idx="20">
                  <c:v>6.3025210084033612E-5</c:v>
                </c:pt>
                <c:pt idx="21">
                  <c:v>6.7226890756302523E-5</c:v>
                </c:pt>
                <c:pt idx="22">
                  <c:v>7.1428571428571434E-5</c:v>
                </c:pt>
                <c:pt idx="23">
                  <c:v>7.5630252100840331E-5</c:v>
                </c:pt>
                <c:pt idx="24">
                  <c:v>8.4033613445378154E-5</c:v>
                </c:pt>
                <c:pt idx="25">
                  <c:v>9.4537815126050418E-5</c:v>
                </c:pt>
                <c:pt idx="26">
                  <c:v>1.050420168067227E-4</c:v>
                </c:pt>
                <c:pt idx="27">
                  <c:v>1.1554621848739496E-4</c:v>
                </c:pt>
                <c:pt idx="28">
                  <c:v>1.2605042016806722E-4</c:v>
                </c:pt>
                <c:pt idx="29">
                  <c:v>1.3655462184873949E-4</c:v>
                </c:pt>
                <c:pt idx="30">
                  <c:v>1.4705882352941178E-4</c:v>
                </c:pt>
                <c:pt idx="31">
                  <c:v>1.5756302521008402E-4</c:v>
                </c:pt>
                <c:pt idx="32">
                  <c:v>1.6806722689075631E-4</c:v>
                </c:pt>
                <c:pt idx="33">
                  <c:v>1.8907563025210084E-4</c:v>
                </c:pt>
                <c:pt idx="34">
                  <c:v>2.1008403361344539E-4</c:v>
                </c:pt>
                <c:pt idx="35">
                  <c:v>2.3109243697478992E-4</c:v>
                </c:pt>
                <c:pt idx="36">
                  <c:v>2.5210084033613445E-4</c:v>
                </c:pt>
                <c:pt idx="37">
                  <c:v>2.7310924369747898E-4</c:v>
                </c:pt>
                <c:pt idx="38">
                  <c:v>2.9411764705882356E-4</c:v>
                </c:pt>
                <c:pt idx="39">
                  <c:v>3.3613445378151261E-4</c:v>
                </c:pt>
                <c:pt idx="40">
                  <c:v>3.7815126050420167E-4</c:v>
                </c:pt>
                <c:pt idx="41">
                  <c:v>4.2016806722689078E-4</c:v>
                </c:pt>
                <c:pt idx="42">
                  <c:v>4.6218487394957984E-4</c:v>
                </c:pt>
                <c:pt idx="43">
                  <c:v>5.0420168067226889E-4</c:v>
                </c:pt>
                <c:pt idx="44">
                  <c:v>5.4621848739495795E-4</c:v>
                </c:pt>
                <c:pt idx="45">
                  <c:v>5.8823529411764712E-4</c:v>
                </c:pt>
                <c:pt idx="46">
                  <c:v>6.3025210084033606E-4</c:v>
                </c:pt>
                <c:pt idx="47">
                  <c:v>6.7226890756302523E-4</c:v>
                </c:pt>
                <c:pt idx="48">
                  <c:v>7.1428571428571429E-4</c:v>
                </c:pt>
                <c:pt idx="49">
                  <c:v>7.5630252100840334E-4</c:v>
                </c:pt>
                <c:pt idx="50">
                  <c:v>8.4033613445378156E-4</c:v>
                </c:pt>
                <c:pt idx="51">
                  <c:v>9.453781512605042E-4</c:v>
                </c:pt>
                <c:pt idx="52">
                  <c:v>1.0504201680672268E-3</c:v>
                </c:pt>
                <c:pt idx="53">
                  <c:v>1.1554621848739496E-3</c:v>
                </c:pt>
                <c:pt idx="54">
                  <c:v>1.2605042016806721E-3</c:v>
                </c:pt>
                <c:pt idx="55">
                  <c:v>1.3655462184873951E-3</c:v>
                </c:pt>
                <c:pt idx="56">
                  <c:v>1.4705882352941176E-3</c:v>
                </c:pt>
                <c:pt idx="57">
                  <c:v>1.5756302521008404E-3</c:v>
                </c:pt>
                <c:pt idx="58">
                  <c:v>1.6806722689075631E-3</c:v>
                </c:pt>
                <c:pt idx="59">
                  <c:v>1.8907563025210084E-3</c:v>
                </c:pt>
                <c:pt idx="60">
                  <c:v>2.1008403361344537E-3</c:v>
                </c:pt>
                <c:pt idx="61">
                  <c:v>2.3109243697478992E-3</c:v>
                </c:pt>
                <c:pt idx="62">
                  <c:v>2.5210084033613443E-3</c:v>
                </c:pt>
                <c:pt idx="63">
                  <c:v>2.7310924369747902E-3</c:v>
                </c:pt>
                <c:pt idx="64">
                  <c:v>2.9411764705882353E-3</c:v>
                </c:pt>
                <c:pt idx="65">
                  <c:v>3.3613445378151263E-3</c:v>
                </c:pt>
                <c:pt idx="66">
                  <c:v>3.7815126050420168E-3</c:v>
                </c:pt>
                <c:pt idx="67">
                  <c:v>4.2016806722689074E-3</c:v>
                </c:pt>
                <c:pt idx="68">
                  <c:v>4.6218487394957984E-3</c:v>
                </c:pt>
                <c:pt idx="69" formatCode="0.000">
                  <c:v>5.0420168067226885E-3</c:v>
                </c:pt>
                <c:pt idx="70" formatCode="0.000">
                  <c:v>5.4621848739495804E-3</c:v>
                </c:pt>
                <c:pt idx="71" formatCode="0.000">
                  <c:v>5.8823529411764705E-3</c:v>
                </c:pt>
                <c:pt idx="72" formatCode="0.000">
                  <c:v>6.3025210084033615E-3</c:v>
                </c:pt>
                <c:pt idx="73" formatCode="0.000">
                  <c:v>6.7226890756302525E-3</c:v>
                </c:pt>
                <c:pt idx="74" formatCode="0.000">
                  <c:v>7.1428571428571426E-3</c:v>
                </c:pt>
                <c:pt idx="75" formatCode="0.000">
                  <c:v>7.5630252100840336E-3</c:v>
                </c:pt>
                <c:pt idx="76" formatCode="0.000">
                  <c:v>8.4033613445378148E-3</c:v>
                </c:pt>
                <c:pt idx="77" formatCode="0.000">
                  <c:v>9.4537815126050414E-3</c:v>
                </c:pt>
                <c:pt idx="78" formatCode="0.000">
                  <c:v>1.050420168067227E-2</c:v>
                </c:pt>
                <c:pt idx="79" formatCode="0.000">
                  <c:v>1.1554621848739496E-2</c:v>
                </c:pt>
                <c:pt idx="80" formatCode="0.000">
                  <c:v>1.2605042016806723E-2</c:v>
                </c:pt>
                <c:pt idx="81" formatCode="0.000">
                  <c:v>1.365546218487395E-2</c:v>
                </c:pt>
                <c:pt idx="82" formatCode="0.000">
                  <c:v>1.4705882352941176E-2</c:v>
                </c:pt>
                <c:pt idx="83" formatCode="0.000">
                  <c:v>1.5756302521008403E-2</c:v>
                </c:pt>
                <c:pt idx="84" formatCode="0.000">
                  <c:v>1.680672268907563E-2</c:v>
                </c:pt>
                <c:pt idx="85" formatCode="0.000">
                  <c:v>1.8907563025210083E-2</c:v>
                </c:pt>
                <c:pt idx="86" formatCode="0.000">
                  <c:v>2.100840336134454E-2</c:v>
                </c:pt>
                <c:pt idx="87" formatCode="0.000">
                  <c:v>2.3109243697478993E-2</c:v>
                </c:pt>
                <c:pt idx="88" formatCode="0.000">
                  <c:v>2.5210084033613446E-2</c:v>
                </c:pt>
                <c:pt idx="89" formatCode="0.000">
                  <c:v>2.7310924369747899E-2</c:v>
                </c:pt>
                <c:pt idx="90" formatCode="0.000">
                  <c:v>2.9411764705882353E-2</c:v>
                </c:pt>
                <c:pt idx="91" formatCode="0.000">
                  <c:v>3.3613445378151259E-2</c:v>
                </c:pt>
                <c:pt idx="92" formatCode="0.000">
                  <c:v>3.7815126050420166E-2</c:v>
                </c:pt>
                <c:pt idx="93" formatCode="0.000">
                  <c:v>4.2016806722689079E-2</c:v>
                </c:pt>
                <c:pt idx="94" formatCode="0.000">
                  <c:v>4.6218487394957986E-2</c:v>
                </c:pt>
                <c:pt idx="95" formatCode="0.000">
                  <c:v>5.0420168067226892E-2</c:v>
                </c:pt>
                <c:pt idx="96" formatCode="0.000">
                  <c:v>5.4621848739495799E-2</c:v>
                </c:pt>
                <c:pt idx="97" formatCode="0.000">
                  <c:v>5.8823529411764705E-2</c:v>
                </c:pt>
                <c:pt idx="98" formatCode="0.000">
                  <c:v>6.3025210084033612E-2</c:v>
                </c:pt>
                <c:pt idx="99" formatCode="0.000">
                  <c:v>6.7226890756302518E-2</c:v>
                </c:pt>
                <c:pt idx="100" formatCode="0.000">
                  <c:v>7.1428571428571425E-2</c:v>
                </c:pt>
                <c:pt idx="101" formatCode="0.000">
                  <c:v>7.5630252100840331E-2</c:v>
                </c:pt>
                <c:pt idx="102" formatCode="0.000">
                  <c:v>8.4033613445378158E-2</c:v>
                </c:pt>
                <c:pt idx="103" formatCode="0.000">
                  <c:v>9.4537815126050417E-2</c:v>
                </c:pt>
                <c:pt idx="104" formatCode="0.000">
                  <c:v>0.10504201680672269</c:v>
                </c:pt>
                <c:pt idx="105" formatCode="0.000">
                  <c:v>0.11554621848739496</c:v>
                </c:pt>
                <c:pt idx="106" formatCode="0.000">
                  <c:v>0.12605042016806722</c:v>
                </c:pt>
                <c:pt idx="107" formatCode="0.000">
                  <c:v>0.13655462184873948</c:v>
                </c:pt>
                <c:pt idx="108" formatCode="0.000">
                  <c:v>0.14705882352941177</c:v>
                </c:pt>
                <c:pt idx="109" formatCode="0.000">
                  <c:v>0.15756302521008403</c:v>
                </c:pt>
                <c:pt idx="110" formatCode="0.000">
                  <c:v>0.16806722689075632</c:v>
                </c:pt>
                <c:pt idx="111" formatCode="0.000">
                  <c:v>0.18907563025210083</c:v>
                </c:pt>
                <c:pt idx="112" formatCode="0.000">
                  <c:v>0.21008403361344538</c:v>
                </c:pt>
                <c:pt idx="113" formatCode="0.000">
                  <c:v>0.23109243697478993</c:v>
                </c:pt>
                <c:pt idx="114" formatCode="0.000">
                  <c:v>0.25210084033613445</c:v>
                </c:pt>
                <c:pt idx="115" formatCode="0.000">
                  <c:v>0.27310924369747897</c:v>
                </c:pt>
                <c:pt idx="116" formatCode="0.000">
                  <c:v>0.29411764705882354</c:v>
                </c:pt>
                <c:pt idx="117" formatCode="0.000">
                  <c:v>0.33613445378151263</c:v>
                </c:pt>
                <c:pt idx="118" formatCode="0.000">
                  <c:v>0.37815126050420167</c:v>
                </c:pt>
                <c:pt idx="119" formatCode="0.000">
                  <c:v>0.42016806722689076</c:v>
                </c:pt>
                <c:pt idx="120" formatCode="0.000">
                  <c:v>0.46218487394957986</c:v>
                </c:pt>
                <c:pt idx="121" formatCode="0.000">
                  <c:v>0.50420168067226889</c:v>
                </c:pt>
                <c:pt idx="122" formatCode="0.000">
                  <c:v>0.54621848739495793</c:v>
                </c:pt>
                <c:pt idx="123" formatCode="0.000">
                  <c:v>0.58823529411764708</c:v>
                </c:pt>
                <c:pt idx="124" formatCode="0.000">
                  <c:v>0.63025210084033612</c:v>
                </c:pt>
                <c:pt idx="125" formatCode="0.000">
                  <c:v>0.67226890756302526</c:v>
                </c:pt>
                <c:pt idx="126" formatCode="0.000">
                  <c:v>0.7142857142857143</c:v>
                </c:pt>
                <c:pt idx="127" formatCode="0.000">
                  <c:v>0.75630252100840334</c:v>
                </c:pt>
                <c:pt idx="128" formatCode="0.000">
                  <c:v>0.84033613445378152</c:v>
                </c:pt>
                <c:pt idx="129" formatCode="0.000">
                  <c:v>0.94537815126050417</c:v>
                </c:pt>
                <c:pt idx="130" formatCode="0.000">
                  <c:v>1.0504201680672269</c:v>
                </c:pt>
                <c:pt idx="131" formatCode="0.000">
                  <c:v>1.1554621848739495</c:v>
                </c:pt>
                <c:pt idx="132" formatCode="0.000">
                  <c:v>1.2605042016806722</c:v>
                </c:pt>
                <c:pt idx="133" formatCode="0.000">
                  <c:v>1.365546218487395</c:v>
                </c:pt>
                <c:pt idx="134" formatCode="0.000">
                  <c:v>1.4705882352941178</c:v>
                </c:pt>
                <c:pt idx="135" formatCode="0.000">
                  <c:v>1.5756302521008403</c:v>
                </c:pt>
                <c:pt idx="136" formatCode="0.000">
                  <c:v>1.680672268907563</c:v>
                </c:pt>
                <c:pt idx="137" formatCode="0.000">
                  <c:v>1.8907563025210083</c:v>
                </c:pt>
                <c:pt idx="138" formatCode="0.000">
                  <c:v>2.1008403361344539</c:v>
                </c:pt>
                <c:pt idx="139" formatCode="0.000">
                  <c:v>2.3109243697478989</c:v>
                </c:pt>
                <c:pt idx="140" formatCode="0.000">
                  <c:v>2.5210084033613445</c:v>
                </c:pt>
                <c:pt idx="141" formatCode="0.000">
                  <c:v>2.73109243697479</c:v>
                </c:pt>
                <c:pt idx="142" formatCode="0.000">
                  <c:v>2.9411764705882355</c:v>
                </c:pt>
                <c:pt idx="143" formatCode="0.000">
                  <c:v>3.3613445378151261</c:v>
                </c:pt>
                <c:pt idx="144" formatCode="0.000">
                  <c:v>3.7815126050420167</c:v>
                </c:pt>
                <c:pt idx="145" formatCode="0.000">
                  <c:v>4.2016806722689077</c:v>
                </c:pt>
                <c:pt idx="146" formatCode="0.000">
                  <c:v>4.6218487394957979</c:v>
                </c:pt>
                <c:pt idx="147" formatCode="0.000">
                  <c:v>5.0420168067226889</c:v>
                </c:pt>
                <c:pt idx="148" formatCode="0.000">
                  <c:v>5.46218487394958</c:v>
                </c:pt>
                <c:pt idx="149" formatCode="0.000">
                  <c:v>5.882352941176471</c:v>
                </c:pt>
                <c:pt idx="150" formatCode="0.000">
                  <c:v>6.3025210084033612</c:v>
                </c:pt>
                <c:pt idx="151" formatCode="0.000">
                  <c:v>6.7226890756302522</c:v>
                </c:pt>
                <c:pt idx="152" formatCode="0.000">
                  <c:v>7.1428571428571432</c:v>
                </c:pt>
                <c:pt idx="153" formatCode="0.000">
                  <c:v>7.5630252100840334</c:v>
                </c:pt>
                <c:pt idx="154" formatCode="0.000">
                  <c:v>8.4033613445378155</c:v>
                </c:pt>
                <c:pt idx="155" formatCode="0.000">
                  <c:v>9.4537815126050422</c:v>
                </c:pt>
                <c:pt idx="156" formatCode="0.000">
                  <c:v>10.504201680672269</c:v>
                </c:pt>
                <c:pt idx="157" formatCode="0.000">
                  <c:v>11.554621848739496</c:v>
                </c:pt>
                <c:pt idx="158" formatCode="0.000">
                  <c:v>12.605042016806722</c:v>
                </c:pt>
                <c:pt idx="159" formatCode="0.000">
                  <c:v>13.655462184873949</c:v>
                </c:pt>
                <c:pt idx="160" formatCode="0.000">
                  <c:v>14.705882352941176</c:v>
                </c:pt>
                <c:pt idx="161" formatCode="0.000">
                  <c:v>15.756302521008404</c:v>
                </c:pt>
                <c:pt idx="162" formatCode="0.000">
                  <c:v>16.806722689075631</c:v>
                </c:pt>
                <c:pt idx="163" formatCode="0.000">
                  <c:v>18.907563025210084</c:v>
                </c:pt>
                <c:pt idx="164" formatCode="0.000">
                  <c:v>21.008403361344538</c:v>
                </c:pt>
                <c:pt idx="165" formatCode="0.000">
                  <c:v>23.109243697478991</c:v>
                </c:pt>
                <c:pt idx="166" formatCode="0.000">
                  <c:v>25.210084033613445</c:v>
                </c:pt>
                <c:pt idx="167" formatCode="0.000">
                  <c:v>27.310924369747898</c:v>
                </c:pt>
                <c:pt idx="168" formatCode="0.000">
                  <c:v>29.411764705882351</c:v>
                </c:pt>
                <c:pt idx="169" formatCode="0.000">
                  <c:v>33.613445378151262</c:v>
                </c:pt>
                <c:pt idx="170" formatCode="0.000">
                  <c:v>37.815126050420169</c:v>
                </c:pt>
                <c:pt idx="171" formatCode="0.000">
                  <c:v>42.016806722689076</c:v>
                </c:pt>
                <c:pt idx="172" formatCode="0.000">
                  <c:v>46.218487394957982</c:v>
                </c:pt>
                <c:pt idx="173" formatCode="0.000">
                  <c:v>50.420168067226889</c:v>
                </c:pt>
                <c:pt idx="174" formatCode="0.000">
                  <c:v>54.621848739495796</c:v>
                </c:pt>
                <c:pt idx="175" formatCode="0.000">
                  <c:v>58.823529411764703</c:v>
                </c:pt>
                <c:pt idx="176" formatCode="0.000">
                  <c:v>63.025210084033617</c:v>
                </c:pt>
                <c:pt idx="177" formatCode="0.000">
                  <c:v>67.226890756302524</c:v>
                </c:pt>
                <c:pt idx="178" formatCode="0.000">
                  <c:v>71.428571428571431</c:v>
                </c:pt>
                <c:pt idx="179" formatCode="0.000">
                  <c:v>75.630252100840337</c:v>
                </c:pt>
                <c:pt idx="180" formatCode="0.000">
                  <c:v>84.033613445378151</c:v>
                </c:pt>
                <c:pt idx="181" formatCode="0.000">
                  <c:v>94.537815126050418</c:v>
                </c:pt>
                <c:pt idx="182" formatCode="0.000">
                  <c:v>105.04201680672269</c:v>
                </c:pt>
                <c:pt idx="183" formatCode="0.000">
                  <c:v>115.54621848739495</c:v>
                </c:pt>
                <c:pt idx="184" formatCode="0.000">
                  <c:v>126.05042016806723</c:v>
                </c:pt>
                <c:pt idx="185" formatCode="0.000">
                  <c:v>136.55462184873949</c:v>
                </c:pt>
                <c:pt idx="186" formatCode="0.000">
                  <c:v>147.05882352941177</c:v>
                </c:pt>
                <c:pt idx="187" formatCode="0.000">
                  <c:v>157.56302521008402</c:v>
                </c:pt>
                <c:pt idx="188" formatCode="0.000">
                  <c:v>168.0672268907563</c:v>
                </c:pt>
                <c:pt idx="189" formatCode="0.000">
                  <c:v>189.07563025210084</c:v>
                </c:pt>
                <c:pt idx="190" formatCode="0.000">
                  <c:v>210.08403361344537</c:v>
                </c:pt>
                <c:pt idx="191" formatCode="0.000">
                  <c:v>231.0924369747899</c:v>
                </c:pt>
                <c:pt idx="192" formatCode="0.000">
                  <c:v>252.10084033613447</c:v>
                </c:pt>
                <c:pt idx="193" formatCode="0.000">
                  <c:v>273.10924369747897</c:v>
                </c:pt>
                <c:pt idx="194" formatCode="0.000">
                  <c:v>294.11764705882354</c:v>
                </c:pt>
                <c:pt idx="195" formatCode="0.000">
                  <c:v>336.1344537815126</c:v>
                </c:pt>
                <c:pt idx="196" formatCode="0.000">
                  <c:v>378.15126050420167</c:v>
                </c:pt>
                <c:pt idx="197" formatCode="0.000">
                  <c:v>420.16806722689074</c:v>
                </c:pt>
                <c:pt idx="198" formatCode="0.000">
                  <c:v>462.18487394957981</c:v>
                </c:pt>
                <c:pt idx="199" formatCode="0.000">
                  <c:v>504.20168067226894</c:v>
                </c:pt>
                <c:pt idx="200" formatCode="0.000">
                  <c:v>546.21848739495795</c:v>
                </c:pt>
                <c:pt idx="201" formatCode="0.000">
                  <c:v>588.23529411764707</c:v>
                </c:pt>
                <c:pt idx="202" formatCode="0.000">
                  <c:v>630.25210084033608</c:v>
                </c:pt>
                <c:pt idx="203" formatCode="0.000">
                  <c:v>672.26890756302521</c:v>
                </c:pt>
                <c:pt idx="204" formatCode="0.000">
                  <c:v>714.28571428571433</c:v>
                </c:pt>
                <c:pt idx="205" formatCode="0.000">
                  <c:v>756.30252100840335</c:v>
                </c:pt>
                <c:pt idx="206" formatCode="0.000">
                  <c:v>840.33613445378148</c:v>
                </c:pt>
                <c:pt idx="207" formatCode="0.000">
                  <c:v>945.37815126050418</c:v>
                </c:pt>
                <c:pt idx="208" formatCode="0.000">
                  <c:v>1000</c:v>
                </c:pt>
              </c:numCache>
            </c:numRef>
          </c:xVal>
          <c:yVal>
            <c:numRef>
              <c:f>srim238U_Air!$G$20:$G$228</c:f>
              <c:numCache>
                <c:formatCode>0.000E+00</c:formatCode>
                <c:ptCount val="209"/>
                <c:pt idx="0">
                  <c:v>3.9240999999999997</c:v>
                </c:pt>
                <c:pt idx="1">
                  <c:v>4.1196000000000002</c:v>
                </c:pt>
                <c:pt idx="2">
                  <c:v>4.3041999999999998</c:v>
                </c:pt>
                <c:pt idx="3">
                  <c:v>4.4802</c:v>
                </c:pt>
                <c:pt idx="4">
                  <c:v>4.6483999999999996</c:v>
                </c:pt>
                <c:pt idx="5">
                  <c:v>4.8090999999999999</c:v>
                </c:pt>
                <c:pt idx="6">
                  <c:v>4.9633000000000003</c:v>
                </c:pt>
                <c:pt idx="7">
                  <c:v>5.2542999999999997</c:v>
                </c:pt>
                <c:pt idx="8">
                  <c:v>5.5257999999999994</c:v>
                </c:pt>
                <c:pt idx="9">
                  <c:v>5.7808999999999999</c:v>
                </c:pt>
                <c:pt idx="10">
                  <c:v>6.0198</c:v>
                </c:pt>
                <c:pt idx="11">
                  <c:v>6.2466999999999997</c:v>
                </c:pt>
                <c:pt idx="12">
                  <c:v>6.4627999999999997</c:v>
                </c:pt>
                <c:pt idx="13">
                  <c:v>6.8635000000000002</c:v>
                </c:pt>
                <c:pt idx="14">
                  <c:v>7.2315000000000005</c:v>
                </c:pt>
                <c:pt idx="15">
                  <c:v>7.5723000000000003</c:v>
                </c:pt>
                <c:pt idx="16">
                  <c:v>7.8881999999999994</c:v>
                </c:pt>
                <c:pt idx="17">
                  <c:v>8.1844999999999999</c:v>
                </c:pt>
                <c:pt idx="18">
                  <c:v>8.4633000000000003</c:v>
                </c:pt>
                <c:pt idx="19">
                  <c:v>8.7269000000000005</c:v>
                </c:pt>
                <c:pt idx="20">
                  <c:v>8.9763000000000002</c:v>
                </c:pt>
                <c:pt idx="21">
                  <c:v>9.2126000000000001</c:v>
                </c:pt>
                <c:pt idx="22">
                  <c:v>9.4381000000000004</c:v>
                </c:pt>
                <c:pt idx="23">
                  <c:v>9.6539999999999999</c:v>
                </c:pt>
                <c:pt idx="24">
                  <c:v>10.058</c:v>
                </c:pt>
                <c:pt idx="25">
                  <c:v>10.519</c:v>
                </c:pt>
                <c:pt idx="26">
                  <c:v>10.940999999999999</c:v>
                </c:pt>
                <c:pt idx="27">
                  <c:v>11.324</c:v>
                </c:pt>
                <c:pt idx="28">
                  <c:v>11.690000000000001</c:v>
                </c:pt>
                <c:pt idx="29">
                  <c:v>12.023</c:v>
                </c:pt>
                <c:pt idx="30">
                  <c:v>12.335000000000001</c:v>
                </c:pt>
                <c:pt idx="31">
                  <c:v>12.625</c:v>
                </c:pt>
                <c:pt idx="32">
                  <c:v>12.903</c:v>
                </c:pt>
                <c:pt idx="33">
                  <c:v>13.414000000000001</c:v>
                </c:pt>
                <c:pt idx="34">
                  <c:v>13.871</c:v>
                </c:pt>
                <c:pt idx="35">
                  <c:v>14.294</c:v>
                </c:pt>
                <c:pt idx="36">
                  <c:v>14.673</c:v>
                </c:pt>
                <c:pt idx="37">
                  <c:v>15.027999999999999</c:v>
                </c:pt>
                <c:pt idx="38">
                  <c:v>15.360999999999999</c:v>
                </c:pt>
                <c:pt idx="39">
                  <c:v>15.949</c:v>
                </c:pt>
                <c:pt idx="40">
                  <c:v>16.469000000000001</c:v>
                </c:pt>
                <c:pt idx="41">
                  <c:v>16.931999999999999</c:v>
                </c:pt>
                <c:pt idx="42">
                  <c:v>17.347999999999999</c:v>
                </c:pt>
                <c:pt idx="43">
                  <c:v>17.73</c:v>
                </c:pt>
                <c:pt idx="44">
                  <c:v>18.067</c:v>
                </c:pt>
                <c:pt idx="45">
                  <c:v>18.39</c:v>
                </c:pt>
                <c:pt idx="46">
                  <c:v>18.678999999999998</c:v>
                </c:pt>
                <c:pt idx="47">
                  <c:v>18.945</c:v>
                </c:pt>
                <c:pt idx="48">
                  <c:v>19.197999999999997</c:v>
                </c:pt>
                <c:pt idx="49">
                  <c:v>19.428999999999998</c:v>
                </c:pt>
                <c:pt idx="50">
                  <c:v>19.852</c:v>
                </c:pt>
                <c:pt idx="51">
                  <c:v>20.306999999999999</c:v>
                </c:pt>
                <c:pt idx="52">
                  <c:v>20.710999999999999</c:v>
                </c:pt>
                <c:pt idx="53">
                  <c:v>21.066000000000003</c:v>
                </c:pt>
                <c:pt idx="54">
                  <c:v>21.372</c:v>
                </c:pt>
                <c:pt idx="55">
                  <c:v>21.652000000000001</c:v>
                </c:pt>
                <c:pt idx="56">
                  <c:v>21.894000000000002</c:v>
                </c:pt>
                <c:pt idx="57">
                  <c:v>22.120999999999999</c:v>
                </c:pt>
                <c:pt idx="58">
                  <c:v>22.323</c:v>
                </c:pt>
                <c:pt idx="59">
                  <c:v>22.673000000000002</c:v>
                </c:pt>
                <c:pt idx="60">
                  <c:v>22.856999999999999</c:v>
                </c:pt>
                <c:pt idx="61">
                  <c:v>22.948</c:v>
                </c:pt>
                <c:pt idx="62">
                  <c:v>23.092000000000002</c:v>
                </c:pt>
                <c:pt idx="63">
                  <c:v>23.237000000000002</c:v>
                </c:pt>
                <c:pt idx="64">
                  <c:v>23.381999999999998</c:v>
                </c:pt>
                <c:pt idx="65">
                  <c:v>23.631999999999998</c:v>
                </c:pt>
                <c:pt idx="66">
                  <c:v>23.814</c:v>
                </c:pt>
                <c:pt idx="67">
                  <c:v>23.93</c:v>
                </c:pt>
                <c:pt idx="68">
                  <c:v>23.994</c:v>
                </c:pt>
                <c:pt idx="69">
                  <c:v>24.021999999999998</c:v>
                </c:pt>
                <c:pt idx="70">
                  <c:v>24.01</c:v>
                </c:pt>
                <c:pt idx="71">
                  <c:v>23.986000000000001</c:v>
                </c:pt>
                <c:pt idx="72">
                  <c:v>23.944000000000003</c:v>
                </c:pt>
                <c:pt idx="73">
                  <c:v>23.878</c:v>
                </c:pt>
                <c:pt idx="74">
                  <c:v>23.823</c:v>
                </c:pt>
                <c:pt idx="75">
                  <c:v>23.75</c:v>
                </c:pt>
                <c:pt idx="76">
                  <c:v>23.621000000000002</c:v>
                </c:pt>
                <c:pt idx="77">
                  <c:v>23.463000000000001</c:v>
                </c:pt>
                <c:pt idx="78">
                  <c:v>23.33</c:v>
                </c:pt>
                <c:pt idx="79">
                  <c:v>23.227</c:v>
                </c:pt>
                <c:pt idx="80">
                  <c:v>23.154</c:v>
                </c:pt>
                <c:pt idx="81">
                  <c:v>23.1</c:v>
                </c:pt>
                <c:pt idx="82">
                  <c:v>23.060000000000002</c:v>
                </c:pt>
                <c:pt idx="83">
                  <c:v>23.04</c:v>
                </c:pt>
                <c:pt idx="84">
                  <c:v>23.03</c:v>
                </c:pt>
                <c:pt idx="85">
                  <c:v>23.03</c:v>
                </c:pt>
                <c:pt idx="86">
                  <c:v>23.07</c:v>
                </c:pt>
                <c:pt idx="87">
                  <c:v>23.1</c:v>
                </c:pt>
                <c:pt idx="88">
                  <c:v>23.135999999999999</c:v>
                </c:pt>
                <c:pt idx="89">
                  <c:v>23.167000000000002</c:v>
                </c:pt>
                <c:pt idx="90">
                  <c:v>23.187999999999999</c:v>
                </c:pt>
                <c:pt idx="91">
                  <c:v>23.228000000000002</c:v>
                </c:pt>
                <c:pt idx="92">
                  <c:v>23.242999999999999</c:v>
                </c:pt>
                <c:pt idx="93">
                  <c:v>23.254999999999999</c:v>
                </c:pt>
                <c:pt idx="94">
                  <c:v>23.262</c:v>
                </c:pt>
                <c:pt idx="95">
                  <c:v>23.282</c:v>
                </c:pt>
                <c:pt idx="96">
                  <c:v>23.31</c:v>
                </c:pt>
                <c:pt idx="97">
                  <c:v>23.359000000000002</c:v>
                </c:pt>
                <c:pt idx="98">
                  <c:v>23.434000000000001</c:v>
                </c:pt>
                <c:pt idx="99">
                  <c:v>23.521000000000001</c:v>
                </c:pt>
                <c:pt idx="100">
                  <c:v>23.649000000000001</c:v>
                </c:pt>
                <c:pt idx="101">
                  <c:v>23.803000000000001</c:v>
                </c:pt>
                <c:pt idx="102">
                  <c:v>24.205000000000002</c:v>
                </c:pt>
                <c:pt idx="103">
                  <c:v>24.885999999999999</c:v>
                </c:pt>
                <c:pt idx="104">
                  <c:v>25.762999999999998</c:v>
                </c:pt>
                <c:pt idx="105">
                  <c:v>26.824000000000002</c:v>
                </c:pt>
                <c:pt idx="106">
                  <c:v>28.060000000000002</c:v>
                </c:pt>
                <c:pt idx="107">
                  <c:v>29.452999999999999</c:v>
                </c:pt>
                <c:pt idx="108">
                  <c:v>30.96</c:v>
                </c:pt>
                <c:pt idx="109">
                  <c:v>32.586999999999996</c:v>
                </c:pt>
                <c:pt idx="110">
                  <c:v>34.298999999999999</c:v>
                </c:pt>
                <c:pt idx="111">
                  <c:v>37.893999999999998</c:v>
                </c:pt>
                <c:pt idx="112">
                  <c:v>41.610999999999997</c:v>
                </c:pt>
                <c:pt idx="113">
                  <c:v>45.339000000000006</c:v>
                </c:pt>
                <c:pt idx="114">
                  <c:v>49.002000000000002</c:v>
                </c:pt>
                <c:pt idx="115">
                  <c:v>52.536000000000001</c:v>
                </c:pt>
                <c:pt idx="116">
                  <c:v>55.914999999999999</c:v>
                </c:pt>
                <c:pt idx="117">
                  <c:v>62.152000000000001</c:v>
                </c:pt>
                <c:pt idx="118">
                  <c:v>67.697000000000003</c:v>
                </c:pt>
                <c:pt idx="119">
                  <c:v>72.600999999999999</c:v>
                </c:pt>
                <c:pt idx="120">
                  <c:v>76.944999999999993</c:v>
                </c:pt>
                <c:pt idx="121">
                  <c:v>80.806000000000012</c:v>
                </c:pt>
                <c:pt idx="122">
                  <c:v>84.260999999999996</c:v>
                </c:pt>
                <c:pt idx="123">
                  <c:v>87.355000000000004</c:v>
                </c:pt>
                <c:pt idx="124">
                  <c:v>90.149000000000001</c:v>
                </c:pt>
                <c:pt idx="125">
                  <c:v>92.659000000000006</c:v>
                </c:pt>
                <c:pt idx="126">
                  <c:v>94.945999999999998</c:v>
                </c:pt>
                <c:pt idx="127">
                  <c:v>97.028000000000006</c:v>
                </c:pt>
                <c:pt idx="128">
                  <c:v>100.6542</c:v>
                </c:pt>
                <c:pt idx="129">
                  <c:v>104.3781</c:v>
                </c:pt>
                <c:pt idx="130">
                  <c:v>107.40719999999999</c:v>
                </c:pt>
                <c:pt idx="131">
                  <c:v>109.9477</c:v>
                </c:pt>
                <c:pt idx="132">
                  <c:v>111.9971</c:v>
                </c:pt>
                <c:pt idx="133">
                  <c:v>113.8533</c:v>
                </c:pt>
                <c:pt idx="134">
                  <c:v>115.3152</c:v>
                </c:pt>
                <c:pt idx="135">
                  <c:v>116.6815</c:v>
                </c:pt>
                <c:pt idx="136">
                  <c:v>117.85169999999999</c:v>
                </c:pt>
                <c:pt idx="137">
                  <c:v>119.8009</c:v>
                </c:pt>
                <c:pt idx="138">
                  <c:v>122.05929999999999</c:v>
                </c:pt>
                <c:pt idx="139">
                  <c:v>123.92449999999999</c:v>
                </c:pt>
                <c:pt idx="140">
                  <c:v>125.1949</c:v>
                </c:pt>
                <c:pt idx="141">
                  <c:v>126.56950000000001</c:v>
                </c:pt>
                <c:pt idx="142">
                  <c:v>127.8473</c:v>
                </c:pt>
                <c:pt idx="143">
                  <c:v>130.01059999999998</c:v>
                </c:pt>
                <c:pt idx="144">
                  <c:v>131.78129999999999</c:v>
                </c:pt>
                <c:pt idx="145">
                  <c:v>133.1574</c:v>
                </c:pt>
                <c:pt idx="146">
                  <c:v>134.13750000000002</c:v>
                </c:pt>
                <c:pt idx="147">
                  <c:v>134.82059999999998</c:v>
                </c:pt>
                <c:pt idx="148">
                  <c:v>135.30609999999999</c:v>
                </c:pt>
                <c:pt idx="149">
                  <c:v>135.49350000000001</c:v>
                </c:pt>
                <c:pt idx="150">
                  <c:v>135.48240000000001</c:v>
                </c:pt>
                <c:pt idx="151">
                  <c:v>135.17259999999999</c:v>
                </c:pt>
                <c:pt idx="152">
                  <c:v>134.8639</c:v>
                </c:pt>
                <c:pt idx="153">
                  <c:v>134.2561</c:v>
                </c:pt>
                <c:pt idx="154">
                  <c:v>132.84259999999998</c:v>
                </c:pt>
                <c:pt idx="155">
                  <c:v>130.42880000000002</c:v>
                </c:pt>
                <c:pt idx="156">
                  <c:v>127.71759999999999</c:v>
                </c:pt>
                <c:pt idx="157">
                  <c:v>124.8083</c:v>
                </c:pt>
                <c:pt idx="158">
                  <c:v>121.70039999999999</c:v>
                </c:pt>
                <c:pt idx="159">
                  <c:v>118.69368999999999</c:v>
                </c:pt>
                <c:pt idx="160">
                  <c:v>115.68785</c:v>
                </c:pt>
                <c:pt idx="161">
                  <c:v>112.78272</c:v>
                </c:pt>
                <c:pt idx="162">
                  <c:v>109.9782</c:v>
                </c:pt>
                <c:pt idx="163">
                  <c:v>104.87054999999999</c:v>
                </c:pt>
                <c:pt idx="164">
                  <c:v>100.56433</c:v>
                </c:pt>
                <c:pt idx="165">
                  <c:v>96.929180000000002</c:v>
                </c:pt>
                <c:pt idx="166">
                  <c:v>94.004820000000009</c:v>
                </c:pt>
                <c:pt idx="167">
                  <c:v>91.731090000000009</c:v>
                </c:pt>
                <c:pt idx="168">
                  <c:v>90.057870000000008</c:v>
                </c:pt>
                <c:pt idx="169">
                  <c:v>84.852550000000008</c:v>
                </c:pt>
                <c:pt idx="170">
                  <c:v>79.928340000000006</c:v>
                </c:pt>
                <c:pt idx="171">
                  <c:v>75.624920000000003</c:v>
                </c:pt>
                <c:pt idx="172">
                  <c:v>71.842089999999999</c:v>
                </c:pt>
                <c:pt idx="173">
                  <c:v>68.479709999999997</c:v>
                </c:pt>
                <c:pt idx="174">
                  <c:v>65.477670000000003</c:v>
                </c:pt>
                <c:pt idx="175">
                  <c:v>62.7759</c:v>
                </c:pt>
                <c:pt idx="176">
                  <c:v>60.334360000000004</c:v>
                </c:pt>
                <c:pt idx="177">
                  <c:v>58.112990000000003</c:v>
                </c:pt>
                <c:pt idx="178">
                  <c:v>56.09178</c:v>
                </c:pt>
                <c:pt idx="179">
                  <c:v>54.230699999999999</c:v>
                </c:pt>
                <c:pt idx="180">
                  <c:v>50.948839999999997</c:v>
                </c:pt>
                <c:pt idx="181">
                  <c:v>47.48695</c:v>
                </c:pt>
                <c:pt idx="182">
                  <c:v>44.575420000000001</c:v>
                </c:pt>
                <c:pt idx="183">
                  <c:v>42.10416</c:v>
                </c:pt>
                <c:pt idx="184">
                  <c:v>39.973089999999999</c:v>
                </c:pt>
                <c:pt idx="185">
                  <c:v>38.112180000000002</c:v>
                </c:pt>
                <c:pt idx="186">
                  <c:v>36.481400000000001</c:v>
                </c:pt>
                <c:pt idx="187">
                  <c:v>35.040710000000004</c:v>
                </c:pt>
                <c:pt idx="188">
                  <c:v>33.750109999999999</c:v>
                </c:pt>
                <c:pt idx="189">
                  <c:v>31.549085999999999</c:v>
                </c:pt>
                <c:pt idx="190">
                  <c:v>29.738261000000001</c:v>
                </c:pt>
                <c:pt idx="191">
                  <c:v>28.227577999999998</c:v>
                </c:pt>
                <c:pt idx="192">
                  <c:v>26.947004</c:v>
                </c:pt>
                <c:pt idx="193">
                  <c:v>25.856514000000001</c:v>
                </c:pt>
                <c:pt idx="194">
                  <c:v>24.896091000000002</c:v>
                </c:pt>
                <c:pt idx="195">
                  <c:v>23.335394999999998</c:v>
                </c:pt>
                <c:pt idx="196">
                  <c:v>22.104848</c:v>
                </c:pt>
                <c:pt idx="197">
                  <c:v>21.114404999999998</c:v>
                </c:pt>
                <c:pt idx="198">
                  <c:v>20.304038000000002</c:v>
                </c:pt>
                <c:pt idx="199">
                  <c:v>19.633730999999997</c:v>
                </c:pt>
                <c:pt idx="200">
                  <c:v>19.063468</c:v>
                </c:pt>
                <c:pt idx="201">
                  <c:v>18.583240999999997</c:v>
                </c:pt>
                <c:pt idx="202">
                  <c:v>18.173043000000003</c:v>
                </c:pt>
                <c:pt idx="203">
                  <c:v>17.822869000000001</c:v>
                </c:pt>
                <c:pt idx="204">
                  <c:v>17.512714000000003</c:v>
                </c:pt>
                <c:pt idx="205">
                  <c:v>17.242576</c:v>
                </c:pt>
                <c:pt idx="206">
                  <c:v>16.802339</c:v>
                </c:pt>
                <c:pt idx="207">
                  <c:v>16.382099999999998</c:v>
                </c:pt>
                <c:pt idx="208">
                  <c:v>16.221995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925256"/>
        <c:axId val="602916632"/>
      </c:scatterChart>
      <c:valAx>
        <c:axId val="60292525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602916632"/>
        <c:crosses val="autoZero"/>
        <c:crossBetween val="midCat"/>
        <c:majorUnit val="10"/>
      </c:valAx>
      <c:valAx>
        <c:axId val="60291663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60292525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933560407010986"/>
          <c:y val="0.41800290734947859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Y228"/>
  <sheetViews>
    <sheetView tabSelected="1" zoomScale="70" zoomScaleNormal="70" workbookViewId="0">
      <selection activeCell="R11" sqref="R11"/>
    </sheetView>
  </sheetViews>
  <sheetFormatPr defaultColWidth="9"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91</v>
      </c>
      <c r="M2" s="8"/>
      <c r="N2" s="9" t="s">
        <v>14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15</v>
      </c>
      <c r="C3" s="13" t="s">
        <v>16</v>
      </c>
      <c r="E3" s="12" t="s">
        <v>105</v>
      </c>
      <c r="F3" s="182"/>
      <c r="G3" s="14" t="s">
        <v>17</v>
      </c>
      <c r="H3" s="14"/>
      <c r="I3" s="14"/>
      <c r="K3" s="15"/>
      <c r="L3" s="5" t="s">
        <v>92</v>
      </c>
      <c r="M3" s="16"/>
      <c r="N3" s="9" t="s">
        <v>93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94</v>
      </c>
      <c r="C4" s="20">
        <v>92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19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20</v>
      </c>
      <c r="C5" s="20">
        <v>238</v>
      </c>
      <c r="D5" s="21" t="s">
        <v>21</v>
      </c>
      <c r="F5" s="14" t="s">
        <v>0</v>
      </c>
      <c r="G5" s="14" t="s">
        <v>22</v>
      </c>
      <c r="H5" s="14" t="s">
        <v>23</v>
      </c>
      <c r="I5" s="14" t="s">
        <v>23</v>
      </c>
      <c r="J5" s="24" t="s">
        <v>24</v>
      </c>
      <c r="K5" s="5" t="s">
        <v>62</v>
      </c>
      <c r="L5" s="14"/>
      <c r="M5" s="14"/>
      <c r="N5" s="9"/>
      <c r="O5" s="15" t="s">
        <v>104</v>
      </c>
      <c r="P5" s="1" t="str">
        <f ca="1">RIGHT(CELL("filename",A1),LEN(CELL("filename",A1))-FIND("]",CELL("filename",A1)))</f>
        <v>srim238U_Si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63</v>
      </c>
      <c r="C6" s="26" t="s">
        <v>64</v>
      </c>
      <c r="D6" s="21" t="s">
        <v>28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95</v>
      </c>
      <c r="M6" s="9"/>
      <c r="N6" s="9"/>
      <c r="O6" s="15" t="s">
        <v>103</v>
      </c>
      <c r="P6" s="131" t="s">
        <v>107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65</v>
      </c>
      <c r="F7" s="32"/>
      <c r="G7" s="33"/>
      <c r="H7" s="33"/>
      <c r="I7" s="34"/>
      <c r="J7" s="4">
        <v>2</v>
      </c>
      <c r="K7" s="35">
        <v>232.11</v>
      </c>
      <c r="L7" s="22" t="s">
        <v>96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30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31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32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33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34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35</v>
      </c>
      <c r="D11" s="7" t="s">
        <v>36</v>
      </c>
      <c r="F11" s="32"/>
      <c r="G11" s="33"/>
      <c r="H11" s="33"/>
      <c r="I11" s="34"/>
      <c r="J11" s="4">
        <v>6</v>
      </c>
      <c r="K11" s="35">
        <v>1000</v>
      </c>
      <c r="L11" s="22" t="s">
        <v>37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38</v>
      </c>
      <c r="C12" s="44">
        <v>20</v>
      </c>
      <c r="D12" s="45">
        <f>$C$5/100</f>
        <v>2.38</v>
      </c>
      <c r="E12" s="21" t="s">
        <v>88</v>
      </c>
      <c r="F12" s="32"/>
      <c r="G12" s="33"/>
      <c r="H12" s="33"/>
      <c r="I12" s="34"/>
      <c r="J12" s="4">
        <v>7</v>
      </c>
      <c r="K12" s="35">
        <v>46.637</v>
      </c>
      <c r="L12" s="22" t="s">
        <v>100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70</v>
      </c>
      <c r="C13" s="48">
        <v>228</v>
      </c>
      <c r="D13" s="45">
        <f>$C$5*1000000</f>
        <v>238000000</v>
      </c>
      <c r="E13" s="21" t="s">
        <v>71</v>
      </c>
      <c r="F13" s="49"/>
      <c r="G13" s="50"/>
      <c r="H13" s="50"/>
      <c r="I13" s="51"/>
      <c r="J13" s="4">
        <v>8</v>
      </c>
      <c r="K13" s="52">
        <v>2.4483999999999999E-2</v>
      </c>
      <c r="L13" s="22" t="s">
        <v>72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216</v>
      </c>
      <c r="C14" s="81"/>
      <c r="D14" s="21" t="s">
        <v>217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42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218</v>
      </c>
      <c r="C15" s="82"/>
      <c r="D15" s="80" t="s">
        <v>219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43</v>
      </c>
      <c r="G16" s="100"/>
      <c r="H16" s="62"/>
      <c r="I16" s="58"/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44</v>
      </c>
      <c r="C17" s="11"/>
      <c r="D17" s="10"/>
      <c r="E17" s="63" t="s">
        <v>101</v>
      </c>
      <c r="F17" s="64" t="s">
        <v>46</v>
      </c>
      <c r="G17" s="65" t="s">
        <v>47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</row>
    <row r="18" spans="1:16">
      <c r="A18" s="1">
        <v>18</v>
      </c>
      <c r="B18" s="68" t="s">
        <v>51</v>
      </c>
      <c r="C18" s="25"/>
      <c r="D18" s="119" t="s">
        <v>52</v>
      </c>
      <c r="E18" s="183" t="s">
        <v>102</v>
      </c>
      <c r="F18" s="184"/>
      <c r="G18" s="185"/>
      <c r="H18" s="68" t="s">
        <v>54</v>
      </c>
      <c r="I18" s="25"/>
      <c r="J18" s="119" t="s">
        <v>55</v>
      </c>
      <c r="K18" s="68" t="s">
        <v>56</v>
      </c>
      <c r="L18" s="69"/>
      <c r="M18" s="119" t="s">
        <v>55</v>
      </c>
      <c r="N18" s="68" t="s">
        <v>56</v>
      </c>
      <c r="O18" s="25"/>
      <c r="P18" s="119" t="s">
        <v>55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2.5</v>
      </c>
      <c r="C20" s="104" t="s">
        <v>57</v>
      </c>
      <c r="D20" s="117">
        <f>B20/1000/$C$5</f>
        <v>1.0504201680672269E-5</v>
      </c>
      <c r="E20" s="105">
        <v>0.34689999999999999</v>
      </c>
      <c r="F20" s="106">
        <v>3.01</v>
      </c>
      <c r="G20" s="107">
        <f>E20+F20</f>
        <v>3.3568999999999996</v>
      </c>
      <c r="H20" s="103">
        <v>68</v>
      </c>
      <c r="I20" s="104" t="s">
        <v>58</v>
      </c>
      <c r="J20" s="76">
        <f>H20/1000/10</f>
        <v>6.8000000000000005E-3</v>
      </c>
      <c r="K20" s="103">
        <v>18</v>
      </c>
      <c r="L20" s="104" t="s">
        <v>58</v>
      </c>
      <c r="M20" s="76">
        <f t="shared" ref="M20:M83" si="0">K20/1000/10</f>
        <v>1.8E-3</v>
      </c>
      <c r="N20" s="103">
        <v>12</v>
      </c>
      <c r="O20" s="104" t="s">
        <v>58</v>
      </c>
      <c r="P20" s="76">
        <f t="shared" ref="P20:P83" si="1">N20/1000/10</f>
        <v>1.2000000000000001E-3</v>
      </c>
    </row>
    <row r="21" spans="1:16">
      <c r="B21" s="108">
        <v>2.75</v>
      </c>
      <c r="C21" s="109" t="s">
        <v>57</v>
      </c>
      <c r="D21" s="95">
        <f t="shared" ref="D21:D84" si="2">B21/1000/$C$5</f>
        <v>1.1554621848739495E-5</v>
      </c>
      <c r="E21" s="110">
        <v>0.36380000000000001</v>
      </c>
      <c r="F21" s="111">
        <v>3.1619999999999999</v>
      </c>
      <c r="G21" s="107">
        <f t="shared" ref="G21:G84" si="3">E21+F21</f>
        <v>3.5257999999999998</v>
      </c>
      <c r="H21" s="108">
        <v>70</v>
      </c>
      <c r="I21" s="109" t="s">
        <v>58</v>
      </c>
      <c r="J21" s="70">
        <f t="shared" ref="J21:J84" si="4">H21/1000/10</f>
        <v>7.000000000000001E-3</v>
      </c>
      <c r="K21" s="108">
        <v>18</v>
      </c>
      <c r="L21" s="109" t="s">
        <v>58</v>
      </c>
      <c r="M21" s="70">
        <f t="shared" si="0"/>
        <v>1.8E-3</v>
      </c>
      <c r="N21" s="108">
        <v>13</v>
      </c>
      <c r="O21" s="109" t="s">
        <v>58</v>
      </c>
      <c r="P21" s="70">
        <f t="shared" si="1"/>
        <v>1.2999999999999999E-3</v>
      </c>
    </row>
    <row r="22" spans="1:16">
      <c r="B22" s="108">
        <v>3</v>
      </c>
      <c r="C22" s="109" t="s">
        <v>57</v>
      </c>
      <c r="D22" s="95">
        <f t="shared" si="2"/>
        <v>1.2605042016806723E-5</v>
      </c>
      <c r="E22" s="110">
        <v>0.38</v>
      </c>
      <c r="F22" s="111">
        <v>3.3050000000000002</v>
      </c>
      <c r="G22" s="107">
        <f t="shared" si="3"/>
        <v>3.6850000000000001</v>
      </c>
      <c r="H22" s="108">
        <v>73</v>
      </c>
      <c r="I22" s="109" t="s">
        <v>58</v>
      </c>
      <c r="J22" s="70">
        <f t="shared" si="4"/>
        <v>7.2999999999999992E-3</v>
      </c>
      <c r="K22" s="108">
        <v>19</v>
      </c>
      <c r="L22" s="109" t="s">
        <v>58</v>
      </c>
      <c r="M22" s="70">
        <f t="shared" si="0"/>
        <v>1.9E-3</v>
      </c>
      <c r="N22" s="108">
        <v>13</v>
      </c>
      <c r="O22" s="109" t="s">
        <v>58</v>
      </c>
      <c r="P22" s="70">
        <f t="shared" si="1"/>
        <v>1.2999999999999999E-3</v>
      </c>
    </row>
    <row r="23" spans="1:16">
      <c r="B23" s="108">
        <v>3.25</v>
      </c>
      <c r="C23" s="109" t="s">
        <v>57</v>
      </c>
      <c r="D23" s="95">
        <f t="shared" si="2"/>
        <v>1.3655462184873949E-5</v>
      </c>
      <c r="E23" s="110">
        <v>0.39550000000000002</v>
      </c>
      <c r="F23" s="111">
        <v>3.4420000000000002</v>
      </c>
      <c r="G23" s="107">
        <f t="shared" si="3"/>
        <v>3.8375000000000004</v>
      </c>
      <c r="H23" s="108">
        <v>76</v>
      </c>
      <c r="I23" s="109" t="s">
        <v>58</v>
      </c>
      <c r="J23" s="70">
        <f t="shared" si="4"/>
        <v>7.6E-3</v>
      </c>
      <c r="K23" s="108">
        <v>19</v>
      </c>
      <c r="L23" s="109" t="s">
        <v>58</v>
      </c>
      <c r="M23" s="70">
        <f t="shared" si="0"/>
        <v>1.9E-3</v>
      </c>
      <c r="N23" s="108">
        <v>14</v>
      </c>
      <c r="O23" s="109" t="s">
        <v>58</v>
      </c>
      <c r="P23" s="70">
        <f t="shared" si="1"/>
        <v>1.4E-3</v>
      </c>
    </row>
    <row r="24" spans="1:16">
      <c r="B24" s="108">
        <v>3.5</v>
      </c>
      <c r="C24" s="109" t="s">
        <v>57</v>
      </c>
      <c r="D24" s="95">
        <f t="shared" si="2"/>
        <v>1.4705882352941177E-5</v>
      </c>
      <c r="E24" s="110">
        <v>0.41039999999999999</v>
      </c>
      <c r="F24" s="111">
        <v>3.5720000000000001</v>
      </c>
      <c r="G24" s="107">
        <f t="shared" si="3"/>
        <v>3.9824000000000002</v>
      </c>
      <c r="H24" s="108">
        <v>78</v>
      </c>
      <c r="I24" s="109" t="s">
        <v>58</v>
      </c>
      <c r="J24" s="70">
        <f t="shared" si="4"/>
        <v>7.7999999999999996E-3</v>
      </c>
      <c r="K24" s="108">
        <v>20</v>
      </c>
      <c r="L24" s="109" t="s">
        <v>58</v>
      </c>
      <c r="M24" s="70">
        <f t="shared" si="0"/>
        <v>2E-3</v>
      </c>
      <c r="N24" s="108">
        <v>14</v>
      </c>
      <c r="O24" s="109" t="s">
        <v>58</v>
      </c>
      <c r="P24" s="70">
        <f t="shared" si="1"/>
        <v>1.4E-3</v>
      </c>
    </row>
    <row r="25" spans="1:16">
      <c r="B25" s="108">
        <v>3.75</v>
      </c>
      <c r="C25" s="109" t="s">
        <v>57</v>
      </c>
      <c r="D25" s="95">
        <f t="shared" si="2"/>
        <v>1.5756302521008403E-5</v>
      </c>
      <c r="E25" s="110">
        <v>0.42480000000000001</v>
      </c>
      <c r="F25" s="111">
        <v>3.6970000000000001</v>
      </c>
      <c r="G25" s="107">
        <f t="shared" si="3"/>
        <v>4.1218000000000004</v>
      </c>
      <c r="H25" s="108">
        <v>80</v>
      </c>
      <c r="I25" s="109" t="s">
        <v>58</v>
      </c>
      <c r="J25" s="70">
        <f t="shared" si="4"/>
        <v>8.0000000000000002E-3</v>
      </c>
      <c r="K25" s="108">
        <v>21</v>
      </c>
      <c r="L25" s="109" t="s">
        <v>58</v>
      </c>
      <c r="M25" s="70">
        <f t="shared" si="0"/>
        <v>2.1000000000000003E-3</v>
      </c>
      <c r="N25" s="108">
        <v>15</v>
      </c>
      <c r="O25" s="109" t="s">
        <v>58</v>
      </c>
      <c r="P25" s="70">
        <f t="shared" si="1"/>
        <v>1.5E-3</v>
      </c>
    </row>
    <row r="26" spans="1:16">
      <c r="B26" s="108">
        <v>4</v>
      </c>
      <c r="C26" s="109" t="s">
        <v>57</v>
      </c>
      <c r="D26" s="95">
        <f t="shared" si="2"/>
        <v>1.6806722689075631E-5</v>
      </c>
      <c r="E26" s="110">
        <v>0.43880000000000002</v>
      </c>
      <c r="F26" s="111">
        <v>3.8170000000000002</v>
      </c>
      <c r="G26" s="107">
        <f t="shared" si="3"/>
        <v>4.2557999999999998</v>
      </c>
      <c r="H26" s="108">
        <v>83</v>
      </c>
      <c r="I26" s="109" t="s">
        <v>58</v>
      </c>
      <c r="J26" s="70">
        <f t="shared" si="4"/>
        <v>8.3000000000000001E-3</v>
      </c>
      <c r="K26" s="108">
        <v>21</v>
      </c>
      <c r="L26" s="109" t="s">
        <v>58</v>
      </c>
      <c r="M26" s="70">
        <f t="shared" si="0"/>
        <v>2.1000000000000003E-3</v>
      </c>
      <c r="N26" s="108">
        <v>15</v>
      </c>
      <c r="O26" s="109" t="s">
        <v>58</v>
      </c>
      <c r="P26" s="70">
        <f t="shared" si="1"/>
        <v>1.5E-3</v>
      </c>
    </row>
    <row r="27" spans="1:16">
      <c r="B27" s="108">
        <v>4.5</v>
      </c>
      <c r="C27" s="109" t="s">
        <v>57</v>
      </c>
      <c r="D27" s="95">
        <f t="shared" si="2"/>
        <v>1.8907563025210083E-5</v>
      </c>
      <c r="E27" s="110">
        <v>0.46539999999999998</v>
      </c>
      <c r="F27" s="111">
        <v>4.0430000000000001</v>
      </c>
      <c r="G27" s="107">
        <f t="shared" si="3"/>
        <v>4.5084</v>
      </c>
      <c r="H27" s="108">
        <v>87</v>
      </c>
      <c r="I27" s="109" t="s">
        <v>58</v>
      </c>
      <c r="J27" s="70">
        <f t="shared" si="4"/>
        <v>8.6999999999999994E-3</v>
      </c>
      <c r="K27" s="108">
        <v>22</v>
      </c>
      <c r="L27" s="109" t="s">
        <v>58</v>
      </c>
      <c r="M27" s="70">
        <f t="shared" si="0"/>
        <v>2.1999999999999997E-3</v>
      </c>
      <c r="N27" s="108">
        <v>16</v>
      </c>
      <c r="O27" s="109" t="s">
        <v>58</v>
      </c>
      <c r="P27" s="70">
        <f t="shared" si="1"/>
        <v>1.6000000000000001E-3</v>
      </c>
    </row>
    <row r="28" spans="1:16">
      <c r="B28" s="108">
        <v>5</v>
      </c>
      <c r="C28" s="109" t="s">
        <v>57</v>
      </c>
      <c r="D28" s="95">
        <f t="shared" si="2"/>
        <v>2.1008403361344538E-5</v>
      </c>
      <c r="E28" s="110">
        <v>0.49059999999999998</v>
      </c>
      <c r="F28" s="111">
        <v>4.2539999999999996</v>
      </c>
      <c r="G28" s="107">
        <f t="shared" si="3"/>
        <v>4.7445999999999993</v>
      </c>
      <c r="H28" s="108">
        <v>91</v>
      </c>
      <c r="I28" s="109" t="s">
        <v>58</v>
      </c>
      <c r="J28" s="70">
        <f t="shared" si="4"/>
        <v>9.1000000000000004E-3</v>
      </c>
      <c r="K28" s="108">
        <v>23</v>
      </c>
      <c r="L28" s="109" t="s">
        <v>58</v>
      </c>
      <c r="M28" s="70">
        <f t="shared" si="0"/>
        <v>2.3E-3</v>
      </c>
      <c r="N28" s="108">
        <v>16</v>
      </c>
      <c r="O28" s="109" t="s">
        <v>58</v>
      </c>
      <c r="P28" s="70">
        <f t="shared" si="1"/>
        <v>1.6000000000000001E-3</v>
      </c>
    </row>
    <row r="29" spans="1:16">
      <c r="B29" s="108">
        <v>5.5</v>
      </c>
      <c r="C29" s="109" t="s">
        <v>57</v>
      </c>
      <c r="D29" s="95">
        <f t="shared" si="2"/>
        <v>2.3109243697478991E-5</v>
      </c>
      <c r="E29" s="110">
        <v>0.51449999999999996</v>
      </c>
      <c r="F29" s="111">
        <v>4.452</v>
      </c>
      <c r="G29" s="107">
        <f t="shared" si="3"/>
        <v>4.9664999999999999</v>
      </c>
      <c r="H29" s="108">
        <v>95</v>
      </c>
      <c r="I29" s="109" t="s">
        <v>58</v>
      </c>
      <c r="J29" s="70">
        <f t="shared" si="4"/>
        <v>9.4999999999999998E-3</v>
      </c>
      <c r="K29" s="108">
        <v>24</v>
      </c>
      <c r="L29" s="109" t="s">
        <v>58</v>
      </c>
      <c r="M29" s="70">
        <f t="shared" si="0"/>
        <v>2.4000000000000002E-3</v>
      </c>
      <c r="N29" s="108">
        <v>17</v>
      </c>
      <c r="O29" s="109" t="s">
        <v>58</v>
      </c>
      <c r="P29" s="70">
        <f t="shared" si="1"/>
        <v>1.7000000000000001E-3</v>
      </c>
    </row>
    <row r="30" spans="1:16">
      <c r="B30" s="108">
        <v>6</v>
      </c>
      <c r="C30" s="109" t="s">
        <v>57</v>
      </c>
      <c r="D30" s="95">
        <f t="shared" si="2"/>
        <v>2.5210084033613446E-5</v>
      </c>
      <c r="E30" s="110">
        <v>0.53739999999999999</v>
      </c>
      <c r="F30" s="111">
        <v>4.6379999999999999</v>
      </c>
      <c r="G30" s="107">
        <f t="shared" si="3"/>
        <v>5.1753999999999998</v>
      </c>
      <c r="H30" s="108">
        <v>99</v>
      </c>
      <c r="I30" s="109" t="s">
        <v>58</v>
      </c>
      <c r="J30" s="70">
        <f t="shared" si="4"/>
        <v>9.9000000000000008E-3</v>
      </c>
      <c r="K30" s="108">
        <v>25</v>
      </c>
      <c r="L30" s="109" t="s">
        <v>58</v>
      </c>
      <c r="M30" s="70">
        <f t="shared" si="0"/>
        <v>2.5000000000000001E-3</v>
      </c>
      <c r="N30" s="108">
        <v>18</v>
      </c>
      <c r="O30" s="109" t="s">
        <v>58</v>
      </c>
      <c r="P30" s="70">
        <f t="shared" si="1"/>
        <v>1.8E-3</v>
      </c>
    </row>
    <row r="31" spans="1:16">
      <c r="B31" s="108">
        <v>6.5</v>
      </c>
      <c r="C31" s="109" t="s">
        <v>57</v>
      </c>
      <c r="D31" s="95">
        <f t="shared" si="2"/>
        <v>2.7310924369747898E-5</v>
      </c>
      <c r="E31" s="110">
        <v>0.55930000000000002</v>
      </c>
      <c r="F31" s="111">
        <v>4.8129999999999997</v>
      </c>
      <c r="G31" s="107">
        <f t="shared" si="3"/>
        <v>5.3723000000000001</v>
      </c>
      <c r="H31" s="108">
        <v>103</v>
      </c>
      <c r="I31" s="109" t="s">
        <v>58</v>
      </c>
      <c r="J31" s="70">
        <f t="shared" si="4"/>
        <v>1.03E-2</v>
      </c>
      <c r="K31" s="108">
        <v>26</v>
      </c>
      <c r="L31" s="109" t="s">
        <v>58</v>
      </c>
      <c r="M31" s="70">
        <f t="shared" si="0"/>
        <v>2.5999999999999999E-3</v>
      </c>
      <c r="N31" s="108">
        <v>18</v>
      </c>
      <c r="O31" s="109" t="s">
        <v>58</v>
      </c>
      <c r="P31" s="70">
        <f t="shared" si="1"/>
        <v>1.8E-3</v>
      </c>
    </row>
    <row r="32" spans="1:16">
      <c r="B32" s="108">
        <v>7</v>
      </c>
      <c r="C32" s="109" t="s">
        <v>57</v>
      </c>
      <c r="D32" s="95">
        <f t="shared" si="2"/>
        <v>2.9411764705882354E-5</v>
      </c>
      <c r="E32" s="110">
        <v>0.58040000000000003</v>
      </c>
      <c r="F32" s="111">
        <v>4.9800000000000004</v>
      </c>
      <c r="G32" s="107">
        <f t="shared" si="3"/>
        <v>5.5604000000000005</v>
      </c>
      <c r="H32" s="108">
        <v>106</v>
      </c>
      <c r="I32" s="109" t="s">
        <v>58</v>
      </c>
      <c r="J32" s="70">
        <f t="shared" si="4"/>
        <v>1.06E-2</v>
      </c>
      <c r="K32" s="108">
        <v>27</v>
      </c>
      <c r="L32" s="109" t="s">
        <v>58</v>
      </c>
      <c r="M32" s="70">
        <f t="shared" si="0"/>
        <v>2.7000000000000001E-3</v>
      </c>
      <c r="N32" s="108">
        <v>19</v>
      </c>
      <c r="O32" s="109" t="s">
        <v>58</v>
      </c>
      <c r="P32" s="70">
        <f t="shared" si="1"/>
        <v>1.9E-3</v>
      </c>
    </row>
    <row r="33" spans="2:16">
      <c r="B33" s="108">
        <v>8</v>
      </c>
      <c r="C33" s="109" t="s">
        <v>57</v>
      </c>
      <c r="D33" s="95">
        <f t="shared" si="2"/>
        <v>3.3613445378151261E-5</v>
      </c>
      <c r="E33" s="110">
        <v>0.62050000000000005</v>
      </c>
      <c r="F33" s="111">
        <v>5.2910000000000004</v>
      </c>
      <c r="G33" s="107">
        <f t="shared" si="3"/>
        <v>5.9115000000000002</v>
      </c>
      <c r="H33" s="108">
        <v>113</v>
      </c>
      <c r="I33" s="109" t="s">
        <v>58</v>
      </c>
      <c r="J33" s="70">
        <f t="shared" si="4"/>
        <v>1.1300000000000001E-2</v>
      </c>
      <c r="K33" s="108">
        <v>28</v>
      </c>
      <c r="L33" s="109" t="s">
        <v>58</v>
      </c>
      <c r="M33" s="70">
        <f t="shared" si="0"/>
        <v>2.8E-3</v>
      </c>
      <c r="N33" s="108">
        <v>20</v>
      </c>
      <c r="O33" s="109" t="s">
        <v>58</v>
      </c>
      <c r="P33" s="70">
        <f t="shared" si="1"/>
        <v>2E-3</v>
      </c>
    </row>
    <row r="34" spans="2:16">
      <c r="B34" s="108">
        <v>9</v>
      </c>
      <c r="C34" s="109" t="s">
        <v>57</v>
      </c>
      <c r="D34" s="95">
        <f t="shared" si="2"/>
        <v>3.7815126050420166E-5</v>
      </c>
      <c r="E34" s="110">
        <v>0.65820000000000001</v>
      </c>
      <c r="F34" s="111">
        <v>5.5750000000000002</v>
      </c>
      <c r="G34" s="107">
        <f t="shared" si="3"/>
        <v>6.2332000000000001</v>
      </c>
      <c r="H34" s="108">
        <v>119</v>
      </c>
      <c r="I34" s="109" t="s">
        <v>58</v>
      </c>
      <c r="J34" s="70">
        <f t="shared" si="4"/>
        <v>1.1899999999999999E-2</v>
      </c>
      <c r="K34" s="108">
        <v>30</v>
      </c>
      <c r="L34" s="109" t="s">
        <v>58</v>
      </c>
      <c r="M34" s="70">
        <f t="shared" si="0"/>
        <v>3.0000000000000001E-3</v>
      </c>
      <c r="N34" s="108">
        <v>21</v>
      </c>
      <c r="O34" s="109" t="s">
        <v>58</v>
      </c>
      <c r="P34" s="70">
        <f t="shared" si="1"/>
        <v>2.1000000000000003E-3</v>
      </c>
    </row>
    <row r="35" spans="2:16">
      <c r="B35" s="108">
        <v>10</v>
      </c>
      <c r="C35" s="109" t="s">
        <v>57</v>
      </c>
      <c r="D35" s="95">
        <f t="shared" si="2"/>
        <v>4.2016806722689077E-5</v>
      </c>
      <c r="E35" s="110">
        <v>0.69379999999999997</v>
      </c>
      <c r="F35" s="111">
        <v>5.8380000000000001</v>
      </c>
      <c r="G35" s="107">
        <f t="shared" si="3"/>
        <v>6.5318000000000005</v>
      </c>
      <c r="H35" s="108">
        <v>125</v>
      </c>
      <c r="I35" s="109" t="s">
        <v>58</v>
      </c>
      <c r="J35" s="70">
        <f t="shared" si="4"/>
        <v>1.2500000000000001E-2</v>
      </c>
      <c r="K35" s="108">
        <v>31</v>
      </c>
      <c r="L35" s="109" t="s">
        <v>58</v>
      </c>
      <c r="M35" s="70">
        <f t="shared" si="0"/>
        <v>3.0999999999999999E-3</v>
      </c>
      <c r="N35" s="108">
        <v>22</v>
      </c>
      <c r="O35" s="109" t="s">
        <v>58</v>
      </c>
      <c r="P35" s="70">
        <f t="shared" si="1"/>
        <v>2.1999999999999997E-3</v>
      </c>
    </row>
    <row r="36" spans="2:16">
      <c r="B36" s="108">
        <v>11</v>
      </c>
      <c r="C36" s="109" t="s">
        <v>57</v>
      </c>
      <c r="D36" s="95">
        <f t="shared" si="2"/>
        <v>4.6218487394957981E-5</v>
      </c>
      <c r="E36" s="110">
        <v>0.72760000000000002</v>
      </c>
      <c r="F36" s="111">
        <v>6.0819999999999999</v>
      </c>
      <c r="G36" s="107">
        <f t="shared" si="3"/>
        <v>6.8095999999999997</v>
      </c>
      <c r="H36" s="108">
        <v>131</v>
      </c>
      <c r="I36" s="109" t="s">
        <v>58</v>
      </c>
      <c r="J36" s="70">
        <f t="shared" si="4"/>
        <v>1.3100000000000001E-2</v>
      </c>
      <c r="K36" s="108">
        <v>32</v>
      </c>
      <c r="L36" s="109" t="s">
        <v>58</v>
      </c>
      <c r="M36" s="70">
        <f t="shared" si="0"/>
        <v>3.2000000000000002E-3</v>
      </c>
      <c r="N36" s="108">
        <v>23</v>
      </c>
      <c r="O36" s="109" t="s">
        <v>58</v>
      </c>
      <c r="P36" s="70">
        <f t="shared" si="1"/>
        <v>2.3E-3</v>
      </c>
    </row>
    <row r="37" spans="2:16">
      <c r="B37" s="108">
        <v>12</v>
      </c>
      <c r="C37" s="109" t="s">
        <v>57</v>
      </c>
      <c r="D37" s="95">
        <f t="shared" si="2"/>
        <v>5.0420168067226892E-5</v>
      </c>
      <c r="E37" s="110">
        <v>0.76</v>
      </c>
      <c r="F37" s="111">
        <v>6.31</v>
      </c>
      <c r="G37" s="107">
        <f t="shared" si="3"/>
        <v>7.0699999999999994</v>
      </c>
      <c r="H37" s="108">
        <v>137</v>
      </c>
      <c r="I37" s="109" t="s">
        <v>58</v>
      </c>
      <c r="J37" s="70">
        <f t="shared" si="4"/>
        <v>1.37E-2</v>
      </c>
      <c r="K37" s="108">
        <v>33</v>
      </c>
      <c r="L37" s="109" t="s">
        <v>58</v>
      </c>
      <c r="M37" s="70">
        <f t="shared" si="0"/>
        <v>3.3E-3</v>
      </c>
      <c r="N37" s="108">
        <v>24</v>
      </c>
      <c r="O37" s="109" t="s">
        <v>58</v>
      </c>
      <c r="P37" s="70">
        <f t="shared" si="1"/>
        <v>2.4000000000000002E-3</v>
      </c>
    </row>
    <row r="38" spans="2:16">
      <c r="B38" s="108">
        <v>13</v>
      </c>
      <c r="C38" s="109" t="s">
        <v>57</v>
      </c>
      <c r="D38" s="95">
        <f t="shared" si="2"/>
        <v>5.4621848739495796E-5</v>
      </c>
      <c r="E38" s="110">
        <v>0.79100000000000004</v>
      </c>
      <c r="F38" s="111">
        <v>6.524</v>
      </c>
      <c r="G38" s="107">
        <f t="shared" si="3"/>
        <v>7.3150000000000004</v>
      </c>
      <c r="H38" s="108">
        <v>142</v>
      </c>
      <c r="I38" s="109" t="s">
        <v>58</v>
      </c>
      <c r="J38" s="70">
        <f t="shared" si="4"/>
        <v>1.4199999999999999E-2</v>
      </c>
      <c r="K38" s="108">
        <v>34</v>
      </c>
      <c r="L38" s="109" t="s">
        <v>58</v>
      </c>
      <c r="M38" s="70">
        <f t="shared" si="0"/>
        <v>3.4000000000000002E-3</v>
      </c>
      <c r="N38" s="108">
        <v>25</v>
      </c>
      <c r="O38" s="109" t="s">
        <v>58</v>
      </c>
      <c r="P38" s="70">
        <f t="shared" si="1"/>
        <v>2.5000000000000001E-3</v>
      </c>
    </row>
    <row r="39" spans="2:16">
      <c r="B39" s="108">
        <v>14</v>
      </c>
      <c r="C39" s="109" t="s">
        <v>57</v>
      </c>
      <c r="D39" s="95">
        <f t="shared" si="2"/>
        <v>5.8823529411764708E-5</v>
      </c>
      <c r="E39" s="110">
        <v>0.82089999999999996</v>
      </c>
      <c r="F39" s="111">
        <v>6.726</v>
      </c>
      <c r="G39" s="107">
        <f t="shared" si="3"/>
        <v>7.5468999999999999</v>
      </c>
      <c r="H39" s="108">
        <v>147</v>
      </c>
      <c r="I39" s="109" t="s">
        <v>58</v>
      </c>
      <c r="J39" s="70">
        <f t="shared" si="4"/>
        <v>1.47E-2</v>
      </c>
      <c r="K39" s="108">
        <v>36</v>
      </c>
      <c r="L39" s="109" t="s">
        <v>58</v>
      </c>
      <c r="M39" s="70">
        <f t="shared" si="0"/>
        <v>3.5999999999999999E-3</v>
      </c>
      <c r="N39" s="108">
        <v>26</v>
      </c>
      <c r="O39" s="109" t="s">
        <v>58</v>
      </c>
      <c r="P39" s="70">
        <f t="shared" si="1"/>
        <v>2.5999999999999999E-3</v>
      </c>
    </row>
    <row r="40" spans="2:16">
      <c r="B40" s="108">
        <v>15</v>
      </c>
      <c r="C40" s="109" t="s">
        <v>57</v>
      </c>
      <c r="D40" s="95">
        <f t="shared" si="2"/>
        <v>6.3025210084033612E-5</v>
      </c>
      <c r="E40" s="110">
        <v>0.84970000000000001</v>
      </c>
      <c r="F40" s="111">
        <v>6.9169999999999998</v>
      </c>
      <c r="G40" s="107">
        <f t="shared" si="3"/>
        <v>7.7667000000000002</v>
      </c>
      <c r="H40" s="108">
        <v>152</v>
      </c>
      <c r="I40" s="109" t="s">
        <v>58</v>
      </c>
      <c r="J40" s="70">
        <f t="shared" si="4"/>
        <v>1.52E-2</v>
      </c>
      <c r="K40" s="108">
        <v>37</v>
      </c>
      <c r="L40" s="109" t="s">
        <v>58</v>
      </c>
      <c r="M40" s="70">
        <f t="shared" si="0"/>
        <v>3.6999999999999997E-3</v>
      </c>
      <c r="N40" s="108">
        <v>27</v>
      </c>
      <c r="O40" s="109" t="s">
        <v>58</v>
      </c>
      <c r="P40" s="70">
        <f t="shared" si="1"/>
        <v>2.7000000000000001E-3</v>
      </c>
    </row>
    <row r="41" spans="2:16">
      <c r="B41" s="108">
        <v>16</v>
      </c>
      <c r="C41" s="109" t="s">
        <v>57</v>
      </c>
      <c r="D41" s="95">
        <f t="shared" si="2"/>
        <v>6.7226890756302523E-5</v>
      </c>
      <c r="E41" s="110">
        <v>0.87749999999999995</v>
      </c>
      <c r="F41" s="111">
        <v>7.0979999999999999</v>
      </c>
      <c r="G41" s="107">
        <f t="shared" si="3"/>
        <v>7.9755000000000003</v>
      </c>
      <c r="H41" s="108">
        <v>157</v>
      </c>
      <c r="I41" s="109" t="s">
        <v>58</v>
      </c>
      <c r="J41" s="70">
        <f t="shared" si="4"/>
        <v>1.5699999999999999E-2</v>
      </c>
      <c r="K41" s="108">
        <v>38</v>
      </c>
      <c r="L41" s="109" t="s">
        <v>58</v>
      </c>
      <c r="M41" s="70">
        <f t="shared" si="0"/>
        <v>3.8E-3</v>
      </c>
      <c r="N41" s="108">
        <v>27</v>
      </c>
      <c r="O41" s="109" t="s">
        <v>58</v>
      </c>
      <c r="P41" s="70">
        <f t="shared" si="1"/>
        <v>2.7000000000000001E-3</v>
      </c>
    </row>
    <row r="42" spans="2:16">
      <c r="B42" s="108">
        <v>17</v>
      </c>
      <c r="C42" s="109" t="s">
        <v>57</v>
      </c>
      <c r="D42" s="95">
        <f t="shared" si="2"/>
        <v>7.1428571428571434E-5</v>
      </c>
      <c r="E42" s="110">
        <v>0.90449999999999997</v>
      </c>
      <c r="F42" s="111">
        <v>7.27</v>
      </c>
      <c r="G42" s="107">
        <f t="shared" si="3"/>
        <v>8.1745000000000001</v>
      </c>
      <c r="H42" s="108">
        <v>162</v>
      </c>
      <c r="I42" s="109" t="s">
        <v>58</v>
      </c>
      <c r="J42" s="70">
        <f t="shared" si="4"/>
        <v>1.6199999999999999E-2</v>
      </c>
      <c r="K42" s="108">
        <v>39</v>
      </c>
      <c r="L42" s="109" t="s">
        <v>58</v>
      </c>
      <c r="M42" s="70">
        <f t="shared" si="0"/>
        <v>3.8999999999999998E-3</v>
      </c>
      <c r="N42" s="108">
        <v>28</v>
      </c>
      <c r="O42" s="109" t="s">
        <v>58</v>
      </c>
      <c r="P42" s="70">
        <f t="shared" si="1"/>
        <v>2.8E-3</v>
      </c>
    </row>
    <row r="43" spans="2:16">
      <c r="B43" s="108">
        <v>18</v>
      </c>
      <c r="C43" s="109" t="s">
        <v>57</v>
      </c>
      <c r="D43" s="95">
        <f t="shared" si="2"/>
        <v>7.5630252100840331E-5</v>
      </c>
      <c r="E43" s="110">
        <v>0.93079999999999996</v>
      </c>
      <c r="F43" s="111">
        <v>7.4349999999999996</v>
      </c>
      <c r="G43" s="107">
        <f t="shared" si="3"/>
        <v>8.3658000000000001</v>
      </c>
      <c r="H43" s="108">
        <v>167</v>
      </c>
      <c r="I43" s="109" t="s">
        <v>58</v>
      </c>
      <c r="J43" s="70">
        <f t="shared" si="4"/>
        <v>1.67E-2</v>
      </c>
      <c r="K43" s="108">
        <v>40</v>
      </c>
      <c r="L43" s="109" t="s">
        <v>58</v>
      </c>
      <c r="M43" s="70">
        <f t="shared" si="0"/>
        <v>4.0000000000000001E-3</v>
      </c>
      <c r="N43" s="108">
        <v>29</v>
      </c>
      <c r="O43" s="109" t="s">
        <v>58</v>
      </c>
      <c r="P43" s="70">
        <f t="shared" si="1"/>
        <v>2.9000000000000002E-3</v>
      </c>
    </row>
    <row r="44" spans="2:16">
      <c r="B44" s="108">
        <v>20</v>
      </c>
      <c r="C44" s="109" t="s">
        <v>57</v>
      </c>
      <c r="D44" s="95">
        <f t="shared" si="2"/>
        <v>8.4033613445378154E-5</v>
      </c>
      <c r="E44" s="110">
        <v>0.98109999999999997</v>
      </c>
      <c r="F44" s="111">
        <v>7.742</v>
      </c>
      <c r="G44" s="107">
        <f t="shared" si="3"/>
        <v>8.7231000000000005</v>
      </c>
      <c r="H44" s="108">
        <v>176</v>
      </c>
      <c r="I44" s="109" t="s">
        <v>58</v>
      </c>
      <c r="J44" s="70">
        <f t="shared" si="4"/>
        <v>1.7599999999999998E-2</v>
      </c>
      <c r="K44" s="108">
        <v>41</v>
      </c>
      <c r="L44" s="109" t="s">
        <v>58</v>
      </c>
      <c r="M44" s="70">
        <f t="shared" si="0"/>
        <v>4.1000000000000003E-3</v>
      </c>
      <c r="N44" s="108">
        <v>30</v>
      </c>
      <c r="O44" s="109" t="s">
        <v>58</v>
      </c>
      <c r="P44" s="70">
        <f t="shared" si="1"/>
        <v>3.0000000000000001E-3</v>
      </c>
    </row>
    <row r="45" spans="2:16">
      <c r="B45" s="108">
        <v>22.5</v>
      </c>
      <c r="C45" s="109" t="s">
        <v>57</v>
      </c>
      <c r="D45" s="95">
        <f t="shared" si="2"/>
        <v>9.4537815126050418E-5</v>
      </c>
      <c r="E45" s="110">
        <v>1.0409999999999999</v>
      </c>
      <c r="F45" s="111">
        <v>8.0920000000000005</v>
      </c>
      <c r="G45" s="107">
        <f t="shared" si="3"/>
        <v>9.1330000000000009</v>
      </c>
      <c r="H45" s="108">
        <v>187</v>
      </c>
      <c r="I45" s="109" t="s">
        <v>58</v>
      </c>
      <c r="J45" s="70">
        <f t="shared" si="4"/>
        <v>1.8700000000000001E-2</v>
      </c>
      <c r="K45" s="108">
        <v>44</v>
      </c>
      <c r="L45" s="109" t="s">
        <v>58</v>
      </c>
      <c r="M45" s="70">
        <f t="shared" si="0"/>
        <v>4.3999999999999994E-3</v>
      </c>
      <c r="N45" s="108">
        <v>32</v>
      </c>
      <c r="O45" s="109" t="s">
        <v>58</v>
      </c>
      <c r="P45" s="70">
        <f t="shared" si="1"/>
        <v>3.2000000000000002E-3</v>
      </c>
    </row>
    <row r="46" spans="2:16">
      <c r="B46" s="108">
        <v>25</v>
      </c>
      <c r="C46" s="109" t="s">
        <v>57</v>
      </c>
      <c r="D46" s="95">
        <f t="shared" si="2"/>
        <v>1.050420168067227E-4</v>
      </c>
      <c r="E46" s="110">
        <v>1.097</v>
      </c>
      <c r="F46" s="111">
        <v>8.4109999999999996</v>
      </c>
      <c r="G46" s="107">
        <f t="shared" si="3"/>
        <v>9.5079999999999991</v>
      </c>
      <c r="H46" s="108">
        <v>197</v>
      </c>
      <c r="I46" s="109" t="s">
        <v>58</v>
      </c>
      <c r="J46" s="70">
        <f t="shared" si="4"/>
        <v>1.9700000000000002E-2</v>
      </c>
      <c r="K46" s="108">
        <v>46</v>
      </c>
      <c r="L46" s="109" t="s">
        <v>58</v>
      </c>
      <c r="M46" s="70">
        <f t="shared" si="0"/>
        <v>4.5999999999999999E-3</v>
      </c>
      <c r="N46" s="108">
        <v>34</v>
      </c>
      <c r="O46" s="109" t="s">
        <v>58</v>
      </c>
      <c r="P46" s="70">
        <f t="shared" si="1"/>
        <v>3.4000000000000002E-3</v>
      </c>
    </row>
    <row r="47" spans="2:16">
      <c r="B47" s="108">
        <v>27.5</v>
      </c>
      <c r="C47" s="109" t="s">
        <v>57</v>
      </c>
      <c r="D47" s="95">
        <f t="shared" si="2"/>
        <v>1.1554621848739496E-4</v>
      </c>
      <c r="E47" s="110">
        <v>1.1499999999999999</v>
      </c>
      <c r="F47" s="111">
        <v>8.7029999999999994</v>
      </c>
      <c r="G47" s="107">
        <f t="shared" si="3"/>
        <v>9.8529999999999998</v>
      </c>
      <c r="H47" s="108">
        <v>208</v>
      </c>
      <c r="I47" s="109" t="s">
        <v>58</v>
      </c>
      <c r="J47" s="70">
        <f t="shared" si="4"/>
        <v>2.0799999999999999E-2</v>
      </c>
      <c r="K47" s="108">
        <v>48</v>
      </c>
      <c r="L47" s="109" t="s">
        <v>58</v>
      </c>
      <c r="M47" s="70">
        <f t="shared" si="0"/>
        <v>4.8000000000000004E-3</v>
      </c>
      <c r="N47" s="108">
        <v>36</v>
      </c>
      <c r="O47" s="109" t="s">
        <v>58</v>
      </c>
      <c r="P47" s="70">
        <f t="shared" si="1"/>
        <v>3.5999999999999999E-3</v>
      </c>
    </row>
    <row r="48" spans="2:16">
      <c r="B48" s="108">
        <v>30</v>
      </c>
      <c r="C48" s="109" t="s">
        <v>57</v>
      </c>
      <c r="D48" s="95">
        <f t="shared" si="2"/>
        <v>1.2605042016806722E-4</v>
      </c>
      <c r="E48" s="110">
        <v>1.202</v>
      </c>
      <c r="F48" s="111">
        <v>8.9719999999999995</v>
      </c>
      <c r="G48" s="107">
        <f t="shared" si="3"/>
        <v>10.173999999999999</v>
      </c>
      <c r="H48" s="108">
        <v>217</v>
      </c>
      <c r="I48" s="109" t="s">
        <v>58</v>
      </c>
      <c r="J48" s="70">
        <f t="shared" si="4"/>
        <v>2.1700000000000001E-2</v>
      </c>
      <c r="K48" s="108">
        <v>49</v>
      </c>
      <c r="L48" s="109" t="s">
        <v>58</v>
      </c>
      <c r="M48" s="70">
        <f t="shared" si="0"/>
        <v>4.8999999999999998E-3</v>
      </c>
      <c r="N48" s="108">
        <v>37</v>
      </c>
      <c r="O48" s="109" t="s">
        <v>58</v>
      </c>
      <c r="P48" s="70">
        <f t="shared" si="1"/>
        <v>3.6999999999999997E-3</v>
      </c>
    </row>
    <row r="49" spans="2:16">
      <c r="B49" s="108">
        <v>32.5</v>
      </c>
      <c r="C49" s="109" t="s">
        <v>57</v>
      </c>
      <c r="D49" s="95">
        <f t="shared" si="2"/>
        <v>1.3655462184873949E-4</v>
      </c>
      <c r="E49" s="110">
        <v>1.2509999999999999</v>
      </c>
      <c r="F49" s="111">
        <v>9.2210000000000001</v>
      </c>
      <c r="G49" s="107">
        <f t="shared" si="3"/>
        <v>10.472</v>
      </c>
      <c r="H49" s="108">
        <v>227</v>
      </c>
      <c r="I49" s="109" t="s">
        <v>58</v>
      </c>
      <c r="J49" s="70">
        <f t="shared" si="4"/>
        <v>2.2700000000000001E-2</v>
      </c>
      <c r="K49" s="108">
        <v>51</v>
      </c>
      <c r="L49" s="109" t="s">
        <v>58</v>
      </c>
      <c r="M49" s="70">
        <f t="shared" si="0"/>
        <v>5.0999999999999995E-3</v>
      </c>
      <c r="N49" s="108">
        <v>39</v>
      </c>
      <c r="O49" s="109" t="s">
        <v>58</v>
      </c>
      <c r="P49" s="70">
        <f t="shared" si="1"/>
        <v>3.8999999999999998E-3</v>
      </c>
    </row>
    <row r="50" spans="2:16">
      <c r="B50" s="108">
        <v>35</v>
      </c>
      <c r="C50" s="109" t="s">
        <v>57</v>
      </c>
      <c r="D50" s="95">
        <f t="shared" si="2"/>
        <v>1.4705882352941178E-4</v>
      </c>
      <c r="E50" s="110">
        <v>1.298</v>
      </c>
      <c r="F50" s="111">
        <v>9.4540000000000006</v>
      </c>
      <c r="G50" s="107">
        <f t="shared" si="3"/>
        <v>10.752000000000001</v>
      </c>
      <c r="H50" s="108">
        <v>236</v>
      </c>
      <c r="I50" s="109" t="s">
        <v>58</v>
      </c>
      <c r="J50" s="70">
        <f t="shared" si="4"/>
        <v>2.3599999999999999E-2</v>
      </c>
      <c r="K50" s="108">
        <v>53</v>
      </c>
      <c r="L50" s="109" t="s">
        <v>58</v>
      </c>
      <c r="M50" s="70">
        <f t="shared" si="0"/>
        <v>5.3E-3</v>
      </c>
      <c r="N50" s="108">
        <v>40</v>
      </c>
      <c r="O50" s="109" t="s">
        <v>58</v>
      </c>
      <c r="P50" s="70">
        <f t="shared" si="1"/>
        <v>4.0000000000000001E-3</v>
      </c>
    </row>
    <row r="51" spans="2:16">
      <c r="B51" s="108">
        <v>37.5</v>
      </c>
      <c r="C51" s="109" t="s">
        <v>57</v>
      </c>
      <c r="D51" s="95">
        <f t="shared" si="2"/>
        <v>1.5756302521008402E-4</v>
      </c>
      <c r="E51" s="110">
        <v>1.343</v>
      </c>
      <c r="F51" s="111">
        <v>9.6720000000000006</v>
      </c>
      <c r="G51" s="107">
        <f t="shared" si="3"/>
        <v>11.015000000000001</v>
      </c>
      <c r="H51" s="108">
        <v>245</v>
      </c>
      <c r="I51" s="109" t="s">
        <v>58</v>
      </c>
      <c r="J51" s="70">
        <f t="shared" si="4"/>
        <v>2.4500000000000001E-2</v>
      </c>
      <c r="K51" s="108">
        <v>55</v>
      </c>
      <c r="L51" s="109" t="s">
        <v>58</v>
      </c>
      <c r="M51" s="70">
        <f t="shared" si="0"/>
        <v>5.4999999999999997E-3</v>
      </c>
      <c r="N51" s="108">
        <v>42</v>
      </c>
      <c r="O51" s="109" t="s">
        <v>58</v>
      </c>
      <c r="P51" s="70">
        <f t="shared" si="1"/>
        <v>4.2000000000000006E-3</v>
      </c>
    </row>
    <row r="52" spans="2:16">
      <c r="B52" s="108">
        <v>40</v>
      </c>
      <c r="C52" s="109" t="s">
        <v>57</v>
      </c>
      <c r="D52" s="95">
        <f t="shared" si="2"/>
        <v>1.6806722689075631E-4</v>
      </c>
      <c r="E52" s="110">
        <v>1.3879999999999999</v>
      </c>
      <c r="F52" s="111">
        <v>9.8759999999999994</v>
      </c>
      <c r="G52" s="107">
        <f t="shared" si="3"/>
        <v>11.263999999999999</v>
      </c>
      <c r="H52" s="108">
        <v>254</v>
      </c>
      <c r="I52" s="109" t="s">
        <v>58</v>
      </c>
      <c r="J52" s="70">
        <f t="shared" si="4"/>
        <v>2.5399999999999999E-2</v>
      </c>
      <c r="K52" s="108">
        <v>56</v>
      </c>
      <c r="L52" s="109" t="s">
        <v>58</v>
      </c>
      <c r="M52" s="70">
        <f t="shared" si="0"/>
        <v>5.5999999999999999E-3</v>
      </c>
      <c r="N52" s="108">
        <v>43</v>
      </c>
      <c r="O52" s="109" t="s">
        <v>58</v>
      </c>
      <c r="P52" s="70">
        <f t="shared" si="1"/>
        <v>4.3E-3</v>
      </c>
    </row>
    <row r="53" spans="2:16">
      <c r="B53" s="108">
        <v>45</v>
      </c>
      <c r="C53" s="109" t="s">
        <v>57</v>
      </c>
      <c r="D53" s="95">
        <f t="shared" si="2"/>
        <v>1.8907563025210084E-4</v>
      </c>
      <c r="E53" s="110">
        <v>1.472</v>
      </c>
      <c r="F53" s="111">
        <v>10.25</v>
      </c>
      <c r="G53" s="107">
        <f t="shared" si="3"/>
        <v>11.722</v>
      </c>
      <c r="H53" s="108">
        <v>271</v>
      </c>
      <c r="I53" s="109" t="s">
        <v>58</v>
      </c>
      <c r="J53" s="70">
        <f t="shared" si="4"/>
        <v>2.7100000000000003E-2</v>
      </c>
      <c r="K53" s="108">
        <v>59</v>
      </c>
      <c r="L53" s="109" t="s">
        <v>58</v>
      </c>
      <c r="M53" s="70">
        <f t="shared" si="0"/>
        <v>5.8999999999999999E-3</v>
      </c>
      <c r="N53" s="108">
        <v>46</v>
      </c>
      <c r="O53" s="109" t="s">
        <v>58</v>
      </c>
      <c r="P53" s="70">
        <f t="shared" si="1"/>
        <v>4.5999999999999999E-3</v>
      </c>
    </row>
    <row r="54" spans="2:16">
      <c r="B54" s="108">
        <v>50</v>
      </c>
      <c r="C54" s="109" t="s">
        <v>57</v>
      </c>
      <c r="D54" s="95">
        <f t="shared" si="2"/>
        <v>2.1008403361344539E-4</v>
      </c>
      <c r="E54" s="110">
        <v>1.5509999999999999</v>
      </c>
      <c r="F54" s="111">
        <v>10.58</v>
      </c>
      <c r="G54" s="107">
        <f t="shared" si="3"/>
        <v>12.131</v>
      </c>
      <c r="H54" s="108">
        <v>288</v>
      </c>
      <c r="I54" s="109" t="s">
        <v>58</v>
      </c>
      <c r="J54" s="70">
        <f t="shared" si="4"/>
        <v>2.8799999999999999E-2</v>
      </c>
      <c r="K54" s="108">
        <v>62</v>
      </c>
      <c r="L54" s="109" t="s">
        <v>58</v>
      </c>
      <c r="M54" s="70">
        <f t="shared" si="0"/>
        <v>6.1999999999999998E-3</v>
      </c>
      <c r="N54" s="108">
        <v>48</v>
      </c>
      <c r="O54" s="109" t="s">
        <v>58</v>
      </c>
      <c r="P54" s="70">
        <f t="shared" si="1"/>
        <v>4.8000000000000004E-3</v>
      </c>
    </row>
    <row r="55" spans="2:16">
      <c r="B55" s="108">
        <v>55</v>
      </c>
      <c r="C55" s="109" t="s">
        <v>57</v>
      </c>
      <c r="D55" s="95">
        <f t="shared" si="2"/>
        <v>2.3109243697478992E-4</v>
      </c>
      <c r="E55" s="110">
        <v>1.627</v>
      </c>
      <c r="F55" s="111">
        <v>10.89</v>
      </c>
      <c r="G55" s="107">
        <f t="shared" si="3"/>
        <v>12.517000000000001</v>
      </c>
      <c r="H55" s="108">
        <v>304</v>
      </c>
      <c r="I55" s="109" t="s">
        <v>58</v>
      </c>
      <c r="J55" s="70">
        <f t="shared" si="4"/>
        <v>3.04E-2</v>
      </c>
      <c r="K55" s="108">
        <v>65</v>
      </c>
      <c r="L55" s="109" t="s">
        <v>58</v>
      </c>
      <c r="M55" s="70">
        <f t="shared" si="0"/>
        <v>6.5000000000000006E-3</v>
      </c>
      <c r="N55" s="108">
        <v>51</v>
      </c>
      <c r="O55" s="109" t="s">
        <v>58</v>
      </c>
      <c r="P55" s="70">
        <f t="shared" si="1"/>
        <v>5.0999999999999995E-3</v>
      </c>
    </row>
    <row r="56" spans="2:16">
      <c r="B56" s="108">
        <v>60</v>
      </c>
      <c r="C56" s="109" t="s">
        <v>57</v>
      </c>
      <c r="D56" s="95">
        <f t="shared" si="2"/>
        <v>2.5210084033613445E-4</v>
      </c>
      <c r="E56" s="110">
        <v>1.6990000000000001</v>
      </c>
      <c r="F56" s="111">
        <v>11.16</v>
      </c>
      <c r="G56" s="107">
        <f t="shared" si="3"/>
        <v>12.859</v>
      </c>
      <c r="H56" s="108">
        <v>319</v>
      </c>
      <c r="I56" s="109" t="s">
        <v>58</v>
      </c>
      <c r="J56" s="70">
        <f t="shared" si="4"/>
        <v>3.1899999999999998E-2</v>
      </c>
      <c r="K56" s="108">
        <v>68</v>
      </c>
      <c r="L56" s="109" t="s">
        <v>58</v>
      </c>
      <c r="M56" s="70">
        <f t="shared" si="0"/>
        <v>6.8000000000000005E-3</v>
      </c>
      <c r="N56" s="108">
        <v>53</v>
      </c>
      <c r="O56" s="109" t="s">
        <v>58</v>
      </c>
      <c r="P56" s="70">
        <f t="shared" si="1"/>
        <v>5.3E-3</v>
      </c>
    </row>
    <row r="57" spans="2:16">
      <c r="B57" s="108">
        <v>65</v>
      </c>
      <c r="C57" s="109" t="s">
        <v>57</v>
      </c>
      <c r="D57" s="95">
        <f t="shared" si="2"/>
        <v>2.7310924369747898E-4</v>
      </c>
      <c r="E57" s="110">
        <v>1.7689999999999999</v>
      </c>
      <c r="F57" s="111">
        <v>11.41</v>
      </c>
      <c r="G57" s="107">
        <f t="shared" si="3"/>
        <v>13.179</v>
      </c>
      <c r="H57" s="108">
        <v>335</v>
      </c>
      <c r="I57" s="109" t="s">
        <v>58</v>
      </c>
      <c r="J57" s="70">
        <f t="shared" si="4"/>
        <v>3.3500000000000002E-2</v>
      </c>
      <c r="K57" s="108">
        <v>71</v>
      </c>
      <c r="L57" s="109" t="s">
        <v>58</v>
      </c>
      <c r="M57" s="70">
        <f t="shared" si="0"/>
        <v>7.0999999999999995E-3</v>
      </c>
      <c r="N57" s="108">
        <v>55</v>
      </c>
      <c r="O57" s="109" t="s">
        <v>58</v>
      </c>
      <c r="P57" s="70">
        <f t="shared" si="1"/>
        <v>5.4999999999999997E-3</v>
      </c>
    </row>
    <row r="58" spans="2:16">
      <c r="B58" s="108">
        <v>70</v>
      </c>
      <c r="C58" s="109" t="s">
        <v>57</v>
      </c>
      <c r="D58" s="95">
        <f t="shared" si="2"/>
        <v>2.9411764705882356E-4</v>
      </c>
      <c r="E58" s="110">
        <v>1.835</v>
      </c>
      <c r="F58" s="111">
        <v>11.64</v>
      </c>
      <c r="G58" s="107">
        <f t="shared" si="3"/>
        <v>13.475000000000001</v>
      </c>
      <c r="H58" s="108">
        <v>349</v>
      </c>
      <c r="I58" s="109" t="s">
        <v>58</v>
      </c>
      <c r="J58" s="70">
        <f t="shared" si="4"/>
        <v>3.49E-2</v>
      </c>
      <c r="K58" s="108">
        <v>73</v>
      </c>
      <c r="L58" s="109" t="s">
        <v>58</v>
      </c>
      <c r="M58" s="70">
        <f t="shared" si="0"/>
        <v>7.2999999999999992E-3</v>
      </c>
      <c r="N58" s="108">
        <v>58</v>
      </c>
      <c r="O58" s="109" t="s">
        <v>58</v>
      </c>
      <c r="P58" s="70">
        <f t="shared" si="1"/>
        <v>5.8000000000000005E-3</v>
      </c>
    </row>
    <row r="59" spans="2:16">
      <c r="B59" s="108">
        <v>80</v>
      </c>
      <c r="C59" s="109" t="s">
        <v>57</v>
      </c>
      <c r="D59" s="95">
        <f t="shared" si="2"/>
        <v>3.3613445378151261E-4</v>
      </c>
      <c r="E59" s="110">
        <v>1.962</v>
      </c>
      <c r="F59" s="111">
        <v>12.06</v>
      </c>
      <c r="G59" s="107">
        <f t="shared" si="3"/>
        <v>14.022</v>
      </c>
      <c r="H59" s="108">
        <v>378</v>
      </c>
      <c r="I59" s="109" t="s">
        <v>58</v>
      </c>
      <c r="J59" s="70">
        <f t="shared" si="4"/>
        <v>3.78E-2</v>
      </c>
      <c r="K59" s="108">
        <v>78</v>
      </c>
      <c r="L59" s="109" t="s">
        <v>58</v>
      </c>
      <c r="M59" s="70">
        <f t="shared" si="0"/>
        <v>7.7999999999999996E-3</v>
      </c>
      <c r="N59" s="108">
        <v>62</v>
      </c>
      <c r="O59" s="109" t="s">
        <v>58</v>
      </c>
      <c r="P59" s="70">
        <f t="shared" si="1"/>
        <v>6.1999999999999998E-3</v>
      </c>
    </row>
    <row r="60" spans="2:16">
      <c r="B60" s="108">
        <v>90</v>
      </c>
      <c r="C60" s="109" t="s">
        <v>57</v>
      </c>
      <c r="D60" s="95">
        <f t="shared" si="2"/>
        <v>3.7815126050420167E-4</v>
      </c>
      <c r="E60" s="110">
        <v>2.081</v>
      </c>
      <c r="F60" s="111">
        <v>12.41</v>
      </c>
      <c r="G60" s="107">
        <f t="shared" si="3"/>
        <v>14.491</v>
      </c>
      <c r="H60" s="108">
        <v>406</v>
      </c>
      <c r="I60" s="109" t="s">
        <v>58</v>
      </c>
      <c r="J60" s="70">
        <f t="shared" si="4"/>
        <v>4.0600000000000004E-2</v>
      </c>
      <c r="K60" s="108">
        <v>83</v>
      </c>
      <c r="L60" s="109" t="s">
        <v>58</v>
      </c>
      <c r="M60" s="70">
        <f t="shared" si="0"/>
        <v>8.3000000000000001E-3</v>
      </c>
      <c r="N60" s="108">
        <v>66</v>
      </c>
      <c r="O60" s="109" t="s">
        <v>58</v>
      </c>
      <c r="P60" s="70">
        <f t="shared" si="1"/>
        <v>6.6E-3</v>
      </c>
    </row>
    <row r="61" spans="2:16">
      <c r="B61" s="108">
        <v>100</v>
      </c>
      <c r="C61" s="109" t="s">
        <v>57</v>
      </c>
      <c r="D61" s="95">
        <f t="shared" si="2"/>
        <v>4.2016806722689078E-4</v>
      </c>
      <c r="E61" s="110">
        <v>2.194</v>
      </c>
      <c r="F61" s="111">
        <v>12.73</v>
      </c>
      <c r="G61" s="107">
        <f t="shared" si="3"/>
        <v>14.923999999999999</v>
      </c>
      <c r="H61" s="108">
        <v>433</v>
      </c>
      <c r="I61" s="109" t="s">
        <v>58</v>
      </c>
      <c r="J61" s="70">
        <f t="shared" si="4"/>
        <v>4.3299999999999998E-2</v>
      </c>
      <c r="K61" s="108">
        <v>87</v>
      </c>
      <c r="L61" s="109" t="s">
        <v>58</v>
      </c>
      <c r="M61" s="70">
        <f t="shared" si="0"/>
        <v>8.6999999999999994E-3</v>
      </c>
      <c r="N61" s="108">
        <v>70</v>
      </c>
      <c r="O61" s="109" t="s">
        <v>58</v>
      </c>
      <c r="P61" s="70">
        <f t="shared" si="1"/>
        <v>7.000000000000001E-3</v>
      </c>
    </row>
    <row r="62" spans="2:16">
      <c r="B62" s="108">
        <v>110</v>
      </c>
      <c r="C62" s="109" t="s">
        <v>57</v>
      </c>
      <c r="D62" s="95">
        <f t="shared" si="2"/>
        <v>4.6218487394957984E-4</v>
      </c>
      <c r="E62" s="110">
        <v>2.3010000000000002</v>
      </c>
      <c r="F62" s="111">
        <v>13</v>
      </c>
      <c r="G62" s="107">
        <f t="shared" si="3"/>
        <v>15.301</v>
      </c>
      <c r="H62" s="108">
        <v>460</v>
      </c>
      <c r="I62" s="109" t="s">
        <v>58</v>
      </c>
      <c r="J62" s="70">
        <f t="shared" si="4"/>
        <v>4.5999999999999999E-2</v>
      </c>
      <c r="K62" s="108">
        <v>92</v>
      </c>
      <c r="L62" s="109" t="s">
        <v>58</v>
      </c>
      <c r="M62" s="70">
        <f t="shared" si="0"/>
        <v>9.1999999999999998E-3</v>
      </c>
      <c r="N62" s="108">
        <v>74</v>
      </c>
      <c r="O62" s="109" t="s">
        <v>58</v>
      </c>
      <c r="P62" s="70">
        <f t="shared" si="1"/>
        <v>7.3999999999999995E-3</v>
      </c>
    </row>
    <row r="63" spans="2:16">
      <c r="B63" s="108">
        <v>120</v>
      </c>
      <c r="C63" s="109" t="s">
        <v>57</v>
      </c>
      <c r="D63" s="95">
        <f t="shared" si="2"/>
        <v>5.0420168067226889E-4</v>
      </c>
      <c r="E63" s="110">
        <v>2.403</v>
      </c>
      <c r="F63" s="111">
        <v>13.25</v>
      </c>
      <c r="G63" s="107">
        <f t="shared" si="3"/>
        <v>15.653</v>
      </c>
      <c r="H63" s="108">
        <v>486</v>
      </c>
      <c r="I63" s="109" t="s">
        <v>58</v>
      </c>
      <c r="J63" s="70">
        <f t="shared" si="4"/>
        <v>4.8599999999999997E-2</v>
      </c>
      <c r="K63" s="108">
        <v>96</v>
      </c>
      <c r="L63" s="109" t="s">
        <v>58</v>
      </c>
      <c r="M63" s="70">
        <f t="shared" si="0"/>
        <v>9.6000000000000009E-3</v>
      </c>
      <c r="N63" s="108">
        <v>78</v>
      </c>
      <c r="O63" s="109" t="s">
        <v>58</v>
      </c>
      <c r="P63" s="70">
        <f t="shared" si="1"/>
        <v>7.7999999999999996E-3</v>
      </c>
    </row>
    <row r="64" spans="2:16">
      <c r="B64" s="108">
        <v>130</v>
      </c>
      <c r="C64" s="109" t="s">
        <v>57</v>
      </c>
      <c r="D64" s="95">
        <f t="shared" si="2"/>
        <v>5.4621848739495795E-4</v>
      </c>
      <c r="E64" s="110">
        <v>2.5009999999999999</v>
      </c>
      <c r="F64" s="111">
        <v>13.47</v>
      </c>
      <c r="G64" s="107">
        <f t="shared" si="3"/>
        <v>15.971</v>
      </c>
      <c r="H64" s="108">
        <v>511</v>
      </c>
      <c r="I64" s="109" t="s">
        <v>58</v>
      </c>
      <c r="J64" s="70">
        <f t="shared" si="4"/>
        <v>5.11E-2</v>
      </c>
      <c r="K64" s="108">
        <v>100</v>
      </c>
      <c r="L64" s="109" t="s">
        <v>58</v>
      </c>
      <c r="M64" s="70">
        <f t="shared" si="0"/>
        <v>0.01</v>
      </c>
      <c r="N64" s="108">
        <v>81</v>
      </c>
      <c r="O64" s="109" t="s">
        <v>58</v>
      </c>
      <c r="P64" s="70">
        <f t="shared" si="1"/>
        <v>8.0999999999999996E-3</v>
      </c>
    </row>
    <row r="65" spans="2:16">
      <c r="B65" s="108">
        <v>140</v>
      </c>
      <c r="C65" s="109" t="s">
        <v>57</v>
      </c>
      <c r="D65" s="95">
        <f t="shared" si="2"/>
        <v>5.8823529411764712E-4</v>
      </c>
      <c r="E65" s="110">
        <v>2.5960000000000001</v>
      </c>
      <c r="F65" s="111">
        <v>13.67</v>
      </c>
      <c r="G65" s="107">
        <f t="shared" si="3"/>
        <v>16.265999999999998</v>
      </c>
      <c r="H65" s="108">
        <v>536</v>
      </c>
      <c r="I65" s="109" t="s">
        <v>58</v>
      </c>
      <c r="J65" s="70">
        <f t="shared" si="4"/>
        <v>5.3600000000000002E-2</v>
      </c>
      <c r="K65" s="108">
        <v>104</v>
      </c>
      <c r="L65" s="109" t="s">
        <v>58</v>
      </c>
      <c r="M65" s="70">
        <f t="shared" si="0"/>
        <v>1.04E-2</v>
      </c>
      <c r="N65" s="108">
        <v>85</v>
      </c>
      <c r="O65" s="109" t="s">
        <v>58</v>
      </c>
      <c r="P65" s="70">
        <f t="shared" si="1"/>
        <v>8.5000000000000006E-3</v>
      </c>
    </row>
    <row r="66" spans="2:16">
      <c r="B66" s="108">
        <v>150</v>
      </c>
      <c r="C66" s="109" t="s">
        <v>57</v>
      </c>
      <c r="D66" s="95">
        <f t="shared" si="2"/>
        <v>6.3025210084033606E-4</v>
      </c>
      <c r="E66" s="110">
        <v>2.6869999999999998</v>
      </c>
      <c r="F66" s="111">
        <v>13.85</v>
      </c>
      <c r="G66" s="107">
        <f t="shared" si="3"/>
        <v>16.536999999999999</v>
      </c>
      <c r="H66" s="108">
        <v>560</v>
      </c>
      <c r="I66" s="109" t="s">
        <v>58</v>
      </c>
      <c r="J66" s="70">
        <f t="shared" si="4"/>
        <v>5.6000000000000008E-2</v>
      </c>
      <c r="K66" s="108">
        <v>108</v>
      </c>
      <c r="L66" s="109" t="s">
        <v>58</v>
      </c>
      <c r="M66" s="70">
        <f t="shared" si="0"/>
        <v>1.0800000000000001E-2</v>
      </c>
      <c r="N66" s="108">
        <v>88</v>
      </c>
      <c r="O66" s="109" t="s">
        <v>58</v>
      </c>
      <c r="P66" s="70">
        <f t="shared" si="1"/>
        <v>8.7999999999999988E-3</v>
      </c>
    </row>
    <row r="67" spans="2:16">
      <c r="B67" s="108">
        <v>160</v>
      </c>
      <c r="C67" s="109" t="s">
        <v>57</v>
      </c>
      <c r="D67" s="95">
        <f t="shared" si="2"/>
        <v>6.7226890756302523E-4</v>
      </c>
      <c r="E67" s="110">
        <v>2.7749999999999999</v>
      </c>
      <c r="F67" s="111">
        <v>14.01</v>
      </c>
      <c r="G67" s="107">
        <f t="shared" si="3"/>
        <v>16.785</v>
      </c>
      <c r="H67" s="108">
        <v>584</v>
      </c>
      <c r="I67" s="109" t="s">
        <v>58</v>
      </c>
      <c r="J67" s="70">
        <f t="shared" si="4"/>
        <v>5.8399999999999994E-2</v>
      </c>
      <c r="K67" s="108">
        <v>111</v>
      </c>
      <c r="L67" s="109" t="s">
        <v>58</v>
      </c>
      <c r="M67" s="70">
        <f t="shared" si="0"/>
        <v>1.11E-2</v>
      </c>
      <c r="N67" s="108">
        <v>92</v>
      </c>
      <c r="O67" s="109" t="s">
        <v>58</v>
      </c>
      <c r="P67" s="70">
        <f t="shared" si="1"/>
        <v>9.1999999999999998E-3</v>
      </c>
    </row>
    <row r="68" spans="2:16">
      <c r="B68" s="108">
        <v>170</v>
      </c>
      <c r="C68" s="109" t="s">
        <v>57</v>
      </c>
      <c r="D68" s="95">
        <f t="shared" si="2"/>
        <v>7.1428571428571429E-4</v>
      </c>
      <c r="E68" s="110">
        <v>2.86</v>
      </c>
      <c r="F68" s="111">
        <v>14.16</v>
      </c>
      <c r="G68" s="107">
        <f t="shared" si="3"/>
        <v>17.02</v>
      </c>
      <c r="H68" s="108">
        <v>608</v>
      </c>
      <c r="I68" s="109" t="s">
        <v>58</v>
      </c>
      <c r="J68" s="70">
        <f t="shared" si="4"/>
        <v>6.08E-2</v>
      </c>
      <c r="K68" s="108">
        <v>115</v>
      </c>
      <c r="L68" s="109" t="s">
        <v>58</v>
      </c>
      <c r="M68" s="70">
        <f t="shared" si="0"/>
        <v>1.15E-2</v>
      </c>
      <c r="N68" s="108">
        <v>95</v>
      </c>
      <c r="O68" s="109" t="s">
        <v>58</v>
      </c>
      <c r="P68" s="70">
        <f t="shared" si="1"/>
        <v>9.4999999999999998E-3</v>
      </c>
    </row>
    <row r="69" spans="2:16">
      <c r="B69" s="108">
        <v>180</v>
      </c>
      <c r="C69" s="109" t="s">
        <v>57</v>
      </c>
      <c r="D69" s="95">
        <f t="shared" si="2"/>
        <v>7.5630252100840334E-4</v>
      </c>
      <c r="E69" s="110">
        <v>2.9430000000000001</v>
      </c>
      <c r="F69" s="111">
        <v>14.3</v>
      </c>
      <c r="G69" s="107">
        <f t="shared" si="3"/>
        <v>17.243000000000002</v>
      </c>
      <c r="H69" s="108">
        <v>631</v>
      </c>
      <c r="I69" s="109" t="s">
        <v>58</v>
      </c>
      <c r="J69" s="70">
        <f t="shared" si="4"/>
        <v>6.3100000000000003E-2</v>
      </c>
      <c r="K69" s="108">
        <v>118</v>
      </c>
      <c r="L69" s="109" t="s">
        <v>58</v>
      </c>
      <c r="M69" s="70">
        <f t="shared" si="0"/>
        <v>1.18E-2</v>
      </c>
      <c r="N69" s="108">
        <v>99</v>
      </c>
      <c r="O69" s="109" t="s">
        <v>58</v>
      </c>
      <c r="P69" s="70">
        <f t="shared" si="1"/>
        <v>9.9000000000000008E-3</v>
      </c>
    </row>
    <row r="70" spans="2:16">
      <c r="B70" s="108">
        <v>200</v>
      </c>
      <c r="C70" s="109" t="s">
        <v>57</v>
      </c>
      <c r="D70" s="95">
        <f t="shared" si="2"/>
        <v>8.4033613445378156E-4</v>
      </c>
      <c r="E70" s="110">
        <v>3.1030000000000002</v>
      </c>
      <c r="F70" s="111">
        <v>14.54</v>
      </c>
      <c r="G70" s="107">
        <f t="shared" si="3"/>
        <v>17.643000000000001</v>
      </c>
      <c r="H70" s="108">
        <v>677</v>
      </c>
      <c r="I70" s="109" t="s">
        <v>58</v>
      </c>
      <c r="J70" s="70">
        <f t="shared" si="4"/>
        <v>6.770000000000001E-2</v>
      </c>
      <c r="K70" s="108">
        <v>126</v>
      </c>
      <c r="L70" s="109" t="s">
        <v>58</v>
      </c>
      <c r="M70" s="70">
        <f t="shared" si="0"/>
        <v>1.26E-2</v>
      </c>
      <c r="N70" s="108">
        <v>105</v>
      </c>
      <c r="O70" s="109" t="s">
        <v>58</v>
      </c>
      <c r="P70" s="70">
        <f t="shared" si="1"/>
        <v>1.0499999999999999E-2</v>
      </c>
    </row>
    <row r="71" spans="2:16">
      <c r="B71" s="108">
        <v>225</v>
      </c>
      <c r="C71" s="109" t="s">
        <v>57</v>
      </c>
      <c r="D71" s="95">
        <f t="shared" si="2"/>
        <v>9.453781512605042E-4</v>
      </c>
      <c r="E71" s="110">
        <v>3.2909999999999999</v>
      </c>
      <c r="F71" s="111">
        <v>14.79</v>
      </c>
      <c r="G71" s="107">
        <f t="shared" si="3"/>
        <v>18.081</v>
      </c>
      <c r="H71" s="108">
        <v>734</v>
      </c>
      <c r="I71" s="109" t="s">
        <v>58</v>
      </c>
      <c r="J71" s="70">
        <f t="shared" si="4"/>
        <v>7.3399999999999993E-2</v>
      </c>
      <c r="K71" s="108">
        <v>134</v>
      </c>
      <c r="L71" s="109" t="s">
        <v>58</v>
      </c>
      <c r="M71" s="70">
        <f t="shared" si="0"/>
        <v>1.34E-2</v>
      </c>
      <c r="N71" s="108">
        <v>113</v>
      </c>
      <c r="O71" s="109" t="s">
        <v>58</v>
      </c>
      <c r="P71" s="70">
        <f t="shared" si="1"/>
        <v>1.1300000000000001E-2</v>
      </c>
    </row>
    <row r="72" spans="2:16">
      <c r="B72" s="108">
        <v>250</v>
      </c>
      <c r="C72" s="109" t="s">
        <v>57</v>
      </c>
      <c r="D72" s="95">
        <f t="shared" si="2"/>
        <v>1.0504201680672268E-3</v>
      </c>
      <c r="E72" s="110">
        <v>3.4689999999999999</v>
      </c>
      <c r="F72" s="111">
        <v>14.99</v>
      </c>
      <c r="G72" s="107">
        <f t="shared" si="3"/>
        <v>18.459</v>
      </c>
      <c r="H72" s="108">
        <v>789</v>
      </c>
      <c r="I72" s="109" t="s">
        <v>58</v>
      </c>
      <c r="J72" s="70">
        <f t="shared" si="4"/>
        <v>7.8899999999999998E-2</v>
      </c>
      <c r="K72" s="108">
        <v>142</v>
      </c>
      <c r="L72" s="109" t="s">
        <v>58</v>
      </c>
      <c r="M72" s="70">
        <f t="shared" si="0"/>
        <v>1.4199999999999999E-2</v>
      </c>
      <c r="N72" s="108">
        <v>120</v>
      </c>
      <c r="O72" s="109" t="s">
        <v>58</v>
      </c>
      <c r="P72" s="70">
        <f t="shared" si="1"/>
        <v>1.2E-2</v>
      </c>
    </row>
    <row r="73" spans="2:16">
      <c r="B73" s="108">
        <v>275</v>
      </c>
      <c r="C73" s="109" t="s">
        <v>57</v>
      </c>
      <c r="D73" s="95">
        <f t="shared" si="2"/>
        <v>1.1554621848739496E-3</v>
      </c>
      <c r="E73" s="110">
        <v>3.6379999999999999</v>
      </c>
      <c r="F73" s="111">
        <v>15.16</v>
      </c>
      <c r="G73" s="107">
        <f t="shared" si="3"/>
        <v>18.798000000000002</v>
      </c>
      <c r="H73" s="108">
        <v>843</v>
      </c>
      <c r="I73" s="109" t="s">
        <v>58</v>
      </c>
      <c r="J73" s="70">
        <f t="shared" si="4"/>
        <v>8.43E-2</v>
      </c>
      <c r="K73" s="108">
        <v>150</v>
      </c>
      <c r="L73" s="109" t="s">
        <v>58</v>
      </c>
      <c r="M73" s="70">
        <f t="shared" si="0"/>
        <v>1.4999999999999999E-2</v>
      </c>
      <c r="N73" s="108">
        <v>128</v>
      </c>
      <c r="O73" s="109" t="s">
        <v>58</v>
      </c>
      <c r="P73" s="70">
        <f t="shared" si="1"/>
        <v>1.2800000000000001E-2</v>
      </c>
    </row>
    <row r="74" spans="2:16">
      <c r="B74" s="108">
        <v>300</v>
      </c>
      <c r="C74" s="109" t="s">
        <v>57</v>
      </c>
      <c r="D74" s="95">
        <f t="shared" si="2"/>
        <v>1.2605042016806721E-3</v>
      </c>
      <c r="E74" s="110">
        <v>3.8</v>
      </c>
      <c r="F74" s="111">
        <v>15.3</v>
      </c>
      <c r="G74" s="107">
        <f t="shared" si="3"/>
        <v>19.100000000000001</v>
      </c>
      <c r="H74" s="108">
        <v>896</v>
      </c>
      <c r="I74" s="109" t="s">
        <v>58</v>
      </c>
      <c r="J74" s="70">
        <f t="shared" si="4"/>
        <v>8.9599999999999999E-2</v>
      </c>
      <c r="K74" s="108">
        <v>158</v>
      </c>
      <c r="L74" s="109" t="s">
        <v>58</v>
      </c>
      <c r="M74" s="70">
        <f t="shared" si="0"/>
        <v>1.5800000000000002E-2</v>
      </c>
      <c r="N74" s="108">
        <v>135</v>
      </c>
      <c r="O74" s="109" t="s">
        <v>58</v>
      </c>
      <c r="P74" s="70">
        <f t="shared" si="1"/>
        <v>1.3500000000000002E-2</v>
      </c>
    </row>
    <row r="75" spans="2:16">
      <c r="B75" s="108">
        <v>325</v>
      </c>
      <c r="C75" s="109" t="s">
        <v>57</v>
      </c>
      <c r="D75" s="95">
        <f t="shared" si="2"/>
        <v>1.3655462184873951E-3</v>
      </c>
      <c r="E75" s="110">
        <v>3.9550000000000001</v>
      </c>
      <c r="F75" s="111">
        <v>15.41</v>
      </c>
      <c r="G75" s="107">
        <f t="shared" si="3"/>
        <v>19.365000000000002</v>
      </c>
      <c r="H75" s="108">
        <v>949</v>
      </c>
      <c r="I75" s="109" t="s">
        <v>58</v>
      </c>
      <c r="J75" s="70">
        <f t="shared" si="4"/>
        <v>9.4899999999999998E-2</v>
      </c>
      <c r="K75" s="108">
        <v>166</v>
      </c>
      <c r="L75" s="109" t="s">
        <v>58</v>
      </c>
      <c r="M75" s="70">
        <f t="shared" si="0"/>
        <v>1.66E-2</v>
      </c>
      <c r="N75" s="108">
        <v>142</v>
      </c>
      <c r="O75" s="109" t="s">
        <v>58</v>
      </c>
      <c r="P75" s="70">
        <f t="shared" si="1"/>
        <v>1.4199999999999999E-2</v>
      </c>
    </row>
    <row r="76" spans="2:16">
      <c r="B76" s="108">
        <v>350</v>
      </c>
      <c r="C76" s="109" t="s">
        <v>57</v>
      </c>
      <c r="D76" s="95">
        <f t="shared" si="2"/>
        <v>1.4705882352941176E-3</v>
      </c>
      <c r="E76" s="110">
        <v>4.1040000000000001</v>
      </c>
      <c r="F76" s="111">
        <v>15.51</v>
      </c>
      <c r="G76" s="107">
        <f t="shared" si="3"/>
        <v>19.614000000000001</v>
      </c>
      <c r="H76" s="108">
        <v>1001</v>
      </c>
      <c r="I76" s="109" t="s">
        <v>58</v>
      </c>
      <c r="J76" s="70">
        <f t="shared" si="4"/>
        <v>0.10009999999999999</v>
      </c>
      <c r="K76" s="108">
        <v>173</v>
      </c>
      <c r="L76" s="109" t="s">
        <v>58</v>
      </c>
      <c r="M76" s="70">
        <f t="shared" si="0"/>
        <v>1.7299999999999999E-2</v>
      </c>
      <c r="N76" s="108">
        <v>148</v>
      </c>
      <c r="O76" s="109" t="s">
        <v>58</v>
      </c>
      <c r="P76" s="70">
        <f t="shared" si="1"/>
        <v>1.4799999999999999E-2</v>
      </c>
    </row>
    <row r="77" spans="2:16">
      <c r="B77" s="108">
        <v>375</v>
      </c>
      <c r="C77" s="109" t="s">
        <v>57</v>
      </c>
      <c r="D77" s="95">
        <f t="shared" si="2"/>
        <v>1.5756302521008404E-3</v>
      </c>
      <c r="E77" s="110">
        <v>4.2480000000000002</v>
      </c>
      <c r="F77" s="111">
        <v>15.58</v>
      </c>
      <c r="G77" s="107">
        <f t="shared" si="3"/>
        <v>19.827999999999999</v>
      </c>
      <c r="H77" s="108">
        <v>1052</v>
      </c>
      <c r="I77" s="109" t="s">
        <v>58</v>
      </c>
      <c r="J77" s="70">
        <f t="shared" si="4"/>
        <v>0.1052</v>
      </c>
      <c r="K77" s="108">
        <v>180</v>
      </c>
      <c r="L77" s="109" t="s">
        <v>58</v>
      </c>
      <c r="M77" s="70">
        <f t="shared" si="0"/>
        <v>1.7999999999999999E-2</v>
      </c>
      <c r="N77" s="108">
        <v>155</v>
      </c>
      <c r="O77" s="109" t="s">
        <v>58</v>
      </c>
      <c r="P77" s="70">
        <f t="shared" si="1"/>
        <v>1.55E-2</v>
      </c>
    </row>
    <row r="78" spans="2:16">
      <c r="B78" s="108">
        <v>400</v>
      </c>
      <c r="C78" s="109" t="s">
        <v>57</v>
      </c>
      <c r="D78" s="95">
        <f t="shared" si="2"/>
        <v>1.6806722689075631E-3</v>
      </c>
      <c r="E78" s="110">
        <v>4.3879999999999999</v>
      </c>
      <c r="F78" s="111">
        <v>15.64</v>
      </c>
      <c r="G78" s="107">
        <f t="shared" si="3"/>
        <v>20.027999999999999</v>
      </c>
      <c r="H78" s="108">
        <v>1103</v>
      </c>
      <c r="I78" s="109" t="s">
        <v>58</v>
      </c>
      <c r="J78" s="70">
        <f t="shared" si="4"/>
        <v>0.1103</v>
      </c>
      <c r="K78" s="108">
        <v>187</v>
      </c>
      <c r="L78" s="109" t="s">
        <v>58</v>
      </c>
      <c r="M78" s="70">
        <f t="shared" si="0"/>
        <v>1.8700000000000001E-2</v>
      </c>
      <c r="N78" s="108">
        <v>162</v>
      </c>
      <c r="O78" s="109" t="s">
        <v>58</v>
      </c>
      <c r="P78" s="70">
        <f t="shared" si="1"/>
        <v>1.6199999999999999E-2</v>
      </c>
    </row>
    <row r="79" spans="2:16">
      <c r="B79" s="108">
        <v>450</v>
      </c>
      <c r="C79" s="109" t="s">
        <v>57</v>
      </c>
      <c r="D79" s="95">
        <f t="shared" si="2"/>
        <v>1.8907563025210084E-3</v>
      </c>
      <c r="E79" s="110">
        <v>4.6539999999999999</v>
      </c>
      <c r="F79" s="111">
        <v>15.73</v>
      </c>
      <c r="G79" s="107">
        <f t="shared" si="3"/>
        <v>20.384</v>
      </c>
      <c r="H79" s="108">
        <v>1204</v>
      </c>
      <c r="I79" s="109" t="s">
        <v>58</v>
      </c>
      <c r="J79" s="70">
        <f t="shared" si="4"/>
        <v>0.12039999999999999</v>
      </c>
      <c r="K79" s="108">
        <v>201</v>
      </c>
      <c r="L79" s="109" t="s">
        <v>58</v>
      </c>
      <c r="M79" s="70">
        <f t="shared" si="0"/>
        <v>2.01E-2</v>
      </c>
      <c r="N79" s="108">
        <v>175</v>
      </c>
      <c r="O79" s="109" t="s">
        <v>58</v>
      </c>
      <c r="P79" s="70">
        <f t="shared" si="1"/>
        <v>1.7499999999999998E-2</v>
      </c>
    </row>
    <row r="80" spans="2:16">
      <c r="B80" s="108">
        <v>500</v>
      </c>
      <c r="C80" s="109" t="s">
        <v>57</v>
      </c>
      <c r="D80" s="95">
        <f t="shared" si="2"/>
        <v>2.1008403361344537E-3</v>
      </c>
      <c r="E80" s="110">
        <v>4.8860000000000001</v>
      </c>
      <c r="F80" s="111">
        <v>15.78</v>
      </c>
      <c r="G80" s="107">
        <f t="shared" si="3"/>
        <v>20.666</v>
      </c>
      <c r="H80" s="108">
        <v>1303</v>
      </c>
      <c r="I80" s="109" t="s">
        <v>58</v>
      </c>
      <c r="J80" s="70">
        <f t="shared" si="4"/>
        <v>0.1303</v>
      </c>
      <c r="K80" s="108">
        <v>215</v>
      </c>
      <c r="L80" s="109" t="s">
        <v>58</v>
      </c>
      <c r="M80" s="70">
        <f t="shared" si="0"/>
        <v>2.1499999999999998E-2</v>
      </c>
      <c r="N80" s="108">
        <v>187</v>
      </c>
      <c r="O80" s="109" t="s">
        <v>58</v>
      </c>
      <c r="P80" s="70">
        <f t="shared" si="1"/>
        <v>1.8700000000000001E-2</v>
      </c>
    </row>
    <row r="81" spans="2:16">
      <c r="B81" s="108">
        <v>550</v>
      </c>
      <c r="C81" s="109" t="s">
        <v>57</v>
      </c>
      <c r="D81" s="95">
        <f t="shared" si="2"/>
        <v>2.3109243697478992E-3</v>
      </c>
      <c r="E81" s="110">
        <v>5.1349999999999998</v>
      </c>
      <c r="F81" s="111">
        <v>15.8</v>
      </c>
      <c r="G81" s="107">
        <f t="shared" si="3"/>
        <v>20.935000000000002</v>
      </c>
      <c r="H81" s="108">
        <v>1401</v>
      </c>
      <c r="I81" s="109" t="s">
        <v>58</v>
      </c>
      <c r="J81" s="70">
        <f t="shared" si="4"/>
        <v>0.1401</v>
      </c>
      <c r="K81" s="108">
        <v>228</v>
      </c>
      <c r="L81" s="109" t="s">
        <v>58</v>
      </c>
      <c r="M81" s="70">
        <f t="shared" si="0"/>
        <v>2.2800000000000001E-2</v>
      </c>
      <c r="N81" s="108">
        <v>199</v>
      </c>
      <c r="O81" s="109" t="s">
        <v>58</v>
      </c>
      <c r="P81" s="70">
        <f t="shared" si="1"/>
        <v>1.9900000000000001E-2</v>
      </c>
    </row>
    <row r="82" spans="2:16">
      <c r="B82" s="108">
        <v>600</v>
      </c>
      <c r="C82" s="109" t="s">
        <v>57</v>
      </c>
      <c r="D82" s="95">
        <f t="shared" si="2"/>
        <v>2.5210084033613443E-3</v>
      </c>
      <c r="E82" s="110">
        <v>5.4050000000000002</v>
      </c>
      <c r="F82" s="111">
        <v>15.8</v>
      </c>
      <c r="G82" s="107">
        <f t="shared" si="3"/>
        <v>21.205000000000002</v>
      </c>
      <c r="H82" s="108">
        <v>1498</v>
      </c>
      <c r="I82" s="109" t="s">
        <v>58</v>
      </c>
      <c r="J82" s="70">
        <f t="shared" si="4"/>
        <v>0.14979999999999999</v>
      </c>
      <c r="K82" s="108">
        <v>241</v>
      </c>
      <c r="L82" s="109" t="s">
        <v>58</v>
      </c>
      <c r="M82" s="70">
        <f t="shared" si="0"/>
        <v>2.41E-2</v>
      </c>
      <c r="N82" s="108">
        <v>211</v>
      </c>
      <c r="O82" s="109" t="s">
        <v>58</v>
      </c>
      <c r="P82" s="70">
        <f t="shared" si="1"/>
        <v>2.1100000000000001E-2</v>
      </c>
    </row>
    <row r="83" spans="2:16">
      <c r="B83" s="108">
        <v>650</v>
      </c>
      <c r="C83" s="109" t="s">
        <v>57</v>
      </c>
      <c r="D83" s="95">
        <f t="shared" si="2"/>
        <v>2.7310924369747902E-3</v>
      </c>
      <c r="E83" s="110">
        <v>5.6719999999999997</v>
      </c>
      <c r="F83" s="111">
        <v>15.79</v>
      </c>
      <c r="G83" s="107">
        <f t="shared" si="3"/>
        <v>21.462</v>
      </c>
      <c r="H83" s="108">
        <v>1594</v>
      </c>
      <c r="I83" s="109" t="s">
        <v>58</v>
      </c>
      <c r="J83" s="70">
        <f t="shared" si="4"/>
        <v>0.15940000000000001</v>
      </c>
      <c r="K83" s="108">
        <v>254</v>
      </c>
      <c r="L83" s="109" t="s">
        <v>58</v>
      </c>
      <c r="M83" s="70">
        <f t="shared" si="0"/>
        <v>2.5399999999999999E-2</v>
      </c>
      <c r="N83" s="108">
        <v>223</v>
      </c>
      <c r="O83" s="109" t="s">
        <v>58</v>
      </c>
      <c r="P83" s="70">
        <f t="shared" si="1"/>
        <v>2.23E-2</v>
      </c>
    </row>
    <row r="84" spans="2:16">
      <c r="B84" s="108">
        <v>700</v>
      </c>
      <c r="C84" s="109" t="s">
        <v>57</v>
      </c>
      <c r="D84" s="95">
        <f t="shared" si="2"/>
        <v>2.9411764705882353E-3</v>
      </c>
      <c r="E84" s="110">
        <v>5.9210000000000003</v>
      </c>
      <c r="F84" s="111">
        <v>15.75</v>
      </c>
      <c r="G84" s="107">
        <f t="shared" si="3"/>
        <v>21.670999999999999</v>
      </c>
      <c r="H84" s="108">
        <v>1688</v>
      </c>
      <c r="I84" s="109" t="s">
        <v>58</v>
      </c>
      <c r="J84" s="70">
        <f t="shared" si="4"/>
        <v>0.16880000000000001</v>
      </c>
      <c r="K84" s="108">
        <v>266</v>
      </c>
      <c r="L84" s="109" t="s">
        <v>58</v>
      </c>
      <c r="M84" s="70">
        <f t="shared" ref="M84:M147" si="5">K84/1000/10</f>
        <v>2.6600000000000002E-2</v>
      </c>
      <c r="N84" s="108">
        <v>234</v>
      </c>
      <c r="O84" s="109" t="s">
        <v>58</v>
      </c>
      <c r="P84" s="70">
        <f t="shared" ref="P84:P147" si="6">N84/1000/10</f>
        <v>2.3400000000000001E-2</v>
      </c>
    </row>
    <row r="85" spans="2:16">
      <c r="B85" s="108">
        <v>800</v>
      </c>
      <c r="C85" s="109" t="s">
        <v>57</v>
      </c>
      <c r="D85" s="95">
        <f t="shared" ref="D85:D86" si="7">B85/1000/$C$5</f>
        <v>3.3613445378151263E-3</v>
      </c>
      <c r="E85" s="110">
        <v>6.3529999999999998</v>
      </c>
      <c r="F85" s="111">
        <v>15.66</v>
      </c>
      <c r="G85" s="107">
        <f t="shared" ref="G85:G148" si="8">E85+F85</f>
        <v>22.012999999999998</v>
      </c>
      <c r="H85" s="108">
        <v>1876</v>
      </c>
      <c r="I85" s="109" t="s">
        <v>58</v>
      </c>
      <c r="J85" s="70">
        <f t="shared" ref="J85:J106" si="9">H85/1000/10</f>
        <v>0.18759999999999999</v>
      </c>
      <c r="K85" s="108">
        <v>290</v>
      </c>
      <c r="L85" s="109" t="s">
        <v>58</v>
      </c>
      <c r="M85" s="70">
        <f t="shared" si="5"/>
        <v>2.8999999999999998E-2</v>
      </c>
      <c r="N85" s="108">
        <v>256</v>
      </c>
      <c r="O85" s="109" t="s">
        <v>58</v>
      </c>
      <c r="P85" s="70">
        <f t="shared" si="6"/>
        <v>2.5600000000000001E-2</v>
      </c>
    </row>
    <row r="86" spans="2:16">
      <c r="B86" s="108">
        <v>900</v>
      </c>
      <c r="C86" s="109" t="s">
        <v>57</v>
      </c>
      <c r="D86" s="95">
        <f t="shared" si="7"/>
        <v>3.7815126050420168E-3</v>
      </c>
      <c r="E86" s="110">
        <v>6.7</v>
      </c>
      <c r="F86" s="111">
        <v>15.53</v>
      </c>
      <c r="G86" s="107">
        <f t="shared" si="8"/>
        <v>22.23</v>
      </c>
      <c r="H86" s="108">
        <v>2061</v>
      </c>
      <c r="I86" s="109" t="s">
        <v>58</v>
      </c>
      <c r="J86" s="70">
        <f t="shared" si="9"/>
        <v>0.20610000000000001</v>
      </c>
      <c r="K86" s="108">
        <v>314</v>
      </c>
      <c r="L86" s="109" t="s">
        <v>58</v>
      </c>
      <c r="M86" s="70">
        <f t="shared" si="5"/>
        <v>3.1399999999999997E-2</v>
      </c>
      <c r="N86" s="108">
        <v>278</v>
      </c>
      <c r="O86" s="109" t="s">
        <v>58</v>
      </c>
      <c r="P86" s="70">
        <f t="shared" si="6"/>
        <v>2.7800000000000002E-2</v>
      </c>
    </row>
    <row r="87" spans="2:16">
      <c r="B87" s="108">
        <v>1</v>
      </c>
      <c r="C87" s="118" t="s">
        <v>59</v>
      </c>
      <c r="D87" s="95">
        <f t="shared" ref="D87:D93" si="10">B87/$C$5</f>
        <v>4.2016806722689074E-3</v>
      </c>
      <c r="E87" s="110">
        <v>6.976</v>
      </c>
      <c r="F87" s="111">
        <v>15.38</v>
      </c>
      <c r="G87" s="107">
        <f t="shared" si="8"/>
        <v>22.356000000000002</v>
      </c>
      <c r="H87" s="108">
        <v>2246</v>
      </c>
      <c r="I87" s="109" t="s">
        <v>58</v>
      </c>
      <c r="J87" s="70">
        <f t="shared" si="9"/>
        <v>0.22459999999999999</v>
      </c>
      <c r="K87" s="108">
        <v>336</v>
      </c>
      <c r="L87" s="109" t="s">
        <v>58</v>
      </c>
      <c r="M87" s="70">
        <f t="shared" si="5"/>
        <v>3.3600000000000005E-2</v>
      </c>
      <c r="N87" s="108">
        <v>299</v>
      </c>
      <c r="O87" s="109" t="s">
        <v>58</v>
      </c>
      <c r="P87" s="70">
        <f t="shared" si="6"/>
        <v>2.9899999999999999E-2</v>
      </c>
    </row>
    <row r="88" spans="2:16">
      <c r="B88" s="108">
        <v>1.1000000000000001</v>
      </c>
      <c r="C88" s="109" t="s">
        <v>59</v>
      </c>
      <c r="D88" s="95">
        <f t="shared" si="10"/>
        <v>4.6218487394957984E-3</v>
      </c>
      <c r="E88" s="110">
        <v>7.1980000000000004</v>
      </c>
      <c r="F88" s="111">
        <v>15.22</v>
      </c>
      <c r="G88" s="107">
        <f t="shared" si="8"/>
        <v>22.417999999999999</v>
      </c>
      <c r="H88" s="108">
        <v>2429</v>
      </c>
      <c r="I88" s="109" t="s">
        <v>58</v>
      </c>
      <c r="J88" s="70">
        <f t="shared" si="9"/>
        <v>0.24289999999999998</v>
      </c>
      <c r="K88" s="108">
        <v>359</v>
      </c>
      <c r="L88" s="109" t="s">
        <v>58</v>
      </c>
      <c r="M88" s="70">
        <f t="shared" si="5"/>
        <v>3.5900000000000001E-2</v>
      </c>
      <c r="N88" s="108">
        <v>320</v>
      </c>
      <c r="O88" s="109" t="s">
        <v>58</v>
      </c>
      <c r="P88" s="70">
        <f t="shared" si="6"/>
        <v>3.2000000000000001E-2</v>
      </c>
    </row>
    <row r="89" spans="2:16">
      <c r="B89" s="108">
        <v>1.2</v>
      </c>
      <c r="C89" s="109" t="s">
        <v>59</v>
      </c>
      <c r="D89" s="70">
        <f t="shared" si="10"/>
        <v>5.0420168067226885E-3</v>
      </c>
      <c r="E89" s="110">
        <v>7.3760000000000003</v>
      </c>
      <c r="F89" s="111">
        <v>15.06</v>
      </c>
      <c r="G89" s="107">
        <f t="shared" si="8"/>
        <v>22.436</v>
      </c>
      <c r="H89" s="108">
        <v>2613</v>
      </c>
      <c r="I89" s="109" t="s">
        <v>58</v>
      </c>
      <c r="J89" s="70">
        <f t="shared" si="9"/>
        <v>0.26129999999999998</v>
      </c>
      <c r="K89" s="108">
        <v>380</v>
      </c>
      <c r="L89" s="109" t="s">
        <v>58</v>
      </c>
      <c r="M89" s="70">
        <f t="shared" si="5"/>
        <v>3.7999999999999999E-2</v>
      </c>
      <c r="N89" s="108">
        <v>340</v>
      </c>
      <c r="O89" s="109" t="s">
        <v>58</v>
      </c>
      <c r="P89" s="70">
        <f t="shared" si="6"/>
        <v>3.4000000000000002E-2</v>
      </c>
    </row>
    <row r="90" spans="2:16">
      <c r="B90" s="108">
        <v>1.3</v>
      </c>
      <c r="C90" s="109" t="s">
        <v>59</v>
      </c>
      <c r="D90" s="70">
        <f t="shared" si="10"/>
        <v>5.4621848739495804E-3</v>
      </c>
      <c r="E90" s="110">
        <v>7.5220000000000002</v>
      </c>
      <c r="F90" s="111">
        <v>14.89</v>
      </c>
      <c r="G90" s="107">
        <f t="shared" si="8"/>
        <v>22.411999999999999</v>
      </c>
      <c r="H90" s="108">
        <v>2797</v>
      </c>
      <c r="I90" s="109" t="s">
        <v>58</v>
      </c>
      <c r="J90" s="70">
        <f t="shared" si="9"/>
        <v>0.2797</v>
      </c>
      <c r="K90" s="108">
        <v>402</v>
      </c>
      <c r="L90" s="109" t="s">
        <v>58</v>
      </c>
      <c r="M90" s="70">
        <f t="shared" si="5"/>
        <v>4.02E-2</v>
      </c>
      <c r="N90" s="108">
        <v>360</v>
      </c>
      <c r="O90" s="109" t="s">
        <v>58</v>
      </c>
      <c r="P90" s="70">
        <f t="shared" si="6"/>
        <v>3.5999999999999997E-2</v>
      </c>
    </row>
    <row r="91" spans="2:16">
      <c r="B91" s="108">
        <v>1.4</v>
      </c>
      <c r="C91" s="109" t="s">
        <v>59</v>
      </c>
      <c r="D91" s="70">
        <f t="shared" si="10"/>
        <v>5.8823529411764705E-3</v>
      </c>
      <c r="E91" s="110">
        <v>7.6449999999999996</v>
      </c>
      <c r="F91" s="111">
        <v>14.71</v>
      </c>
      <c r="G91" s="107">
        <f t="shared" si="8"/>
        <v>22.355</v>
      </c>
      <c r="H91" s="108">
        <v>2981</v>
      </c>
      <c r="I91" s="109" t="s">
        <v>58</v>
      </c>
      <c r="J91" s="70">
        <f t="shared" si="9"/>
        <v>0.29809999999999998</v>
      </c>
      <c r="K91" s="108">
        <v>423</v>
      </c>
      <c r="L91" s="109" t="s">
        <v>58</v>
      </c>
      <c r="M91" s="70">
        <f t="shared" si="5"/>
        <v>4.2299999999999997E-2</v>
      </c>
      <c r="N91" s="108">
        <v>380</v>
      </c>
      <c r="O91" s="109" t="s">
        <v>58</v>
      </c>
      <c r="P91" s="70">
        <f t="shared" si="6"/>
        <v>3.7999999999999999E-2</v>
      </c>
    </row>
    <row r="92" spans="2:16">
      <c r="B92" s="108">
        <v>1.5</v>
      </c>
      <c r="C92" s="109" t="s">
        <v>59</v>
      </c>
      <c r="D92" s="70">
        <f t="shared" si="10"/>
        <v>6.3025210084033615E-3</v>
      </c>
      <c r="E92" s="110">
        <v>7.75</v>
      </c>
      <c r="F92" s="111">
        <v>14.54</v>
      </c>
      <c r="G92" s="107">
        <f t="shared" si="8"/>
        <v>22.29</v>
      </c>
      <c r="H92" s="108">
        <v>3167</v>
      </c>
      <c r="I92" s="109" t="s">
        <v>58</v>
      </c>
      <c r="J92" s="70">
        <f t="shared" si="9"/>
        <v>0.31669999999999998</v>
      </c>
      <c r="K92" s="108">
        <v>444</v>
      </c>
      <c r="L92" s="109" t="s">
        <v>58</v>
      </c>
      <c r="M92" s="70">
        <f t="shared" si="5"/>
        <v>4.4400000000000002E-2</v>
      </c>
      <c r="N92" s="108">
        <v>400</v>
      </c>
      <c r="O92" s="109" t="s">
        <v>58</v>
      </c>
      <c r="P92" s="70">
        <f t="shared" si="6"/>
        <v>0.04</v>
      </c>
    </row>
    <row r="93" spans="2:16">
      <c r="B93" s="108">
        <v>1.6</v>
      </c>
      <c r="C93" s="109" t="s">
        <v>59</v>
      </c>
      <c r="D93" s="70">
        <f t="shared" si="10"/>
        <v>6.7226890756302525E-3</v>
      </c>
      <c r="E93" s="110">
        <v>7.8449999999999998</v>
      </c>
      <c r="F93" s="111">
        <v>14.37</v>
      </c>
      <c r="G93" s="107">
        <f t="shared" si="8"/>
        <v>22.215</v>
      </c>
      <c r="H93" s="108">
        <v>3352</v>
      </c>
      <c r="I93" s="109" t="s">
        <v>58</v>
      </c>
      <c r="J93" s="70">
        <f t="shared" si="9"/>
        <v>0.3352</v>
      </c>
      <c r="K93" s="108">
        <v>465</v>
      </c>
      <c r="L93" s="109" t="s">
        <v>58</v>
      </c>
      <c r="M93" s="70">
        <f t="shared" si="5"/>
        <v>4.65E-2</v>
      </c>
      <c r="N93" s="108">
        <v>419</v>
      </c>
      <c r="O93" s="109" t="s">
        <v>58</v>
      </c>
      <c r="P93" s="70">
        <f t="shared" si="6"/>
        <v>4.19E-2</v>
      </c>
    </row>
    <row r="94" spans="2:16">
      <c r="B94" s="108">
        <v>1.7</v>
      </c>
      <c r="C94" s="109" t="s">
        <v>59</v>
      </c>
      <c r="D94" s="70">
        <f t="shared" ref="D94:D157" si="11">B94/$C$5</f>
        <v>7.1428571428571426E-3</v>
      </c>
      <c r="E94" s="110">
        <v>7.9320000000000004</v>
      </c>
      <c r="F94" s="111">
        <v>14.2</v>
      </c>
      <c r="G94" s="107">
        <f t="shared" si="8"/>
        <v>22.131999999999998</v>
      </c>
      <c r="H94" s="108">
        <v>3539</v>
      </c>
      <c r="I94" s="109" t="s">
        <v>58</v>
      </c>
      <c r="J94" s="70">
        <f t="shared" si="9"/>
        <v>0.35389999999999999</v>
      </c>
      <c r="K94" s="108">
        <v>485</v>
      </c>
      <c r="L94" s="109" t="s">
        <v>58</v>
      </c>
      <c r="M94" s="70">
        <f t="shared" si="5"/>
        <v>4.8500000000000001E-2</v>
      </c>
      <c r="N94" s="108">
        <v>439</v>
      </c>
      <c r="O94" s="109" t="s">
        <v>58</v>
      </c>
      <c r="P94" s="70">
        <f t="shared" si="6"/>
        <v>4.3900000000000002E-2</v>
      </c>
    </row>
    <row r="95" spans="2:16">
      <c r="B95" s="108">
        <v>1.8</v>
      </c>
      <c r="C95" s="109" t="s">
        <v>59</v>
      </c>
      <c r="D95" s="70">
        <f t="shared" si="11"/>
        <v>7.5630252100840336E-3</v>
      </c>
      <c r="E95" s="110">
        <v>8.0169999999999995</v>
      </c>
      <c r="F95" s="111">
        <v>14.03</v>
      </c>
      <c r="G95" s="107">
        <f t="shared" si="8"/>
        <v>22.046999999999997</v>
      </c>
      <c r="H95" s="108">
        <v>3727</v>
      </c>
      <c r="I95" s="109" t="s">
        <v>58</v>
      </c>
      <c r="J95" s="70">
        <f t="shared" si="9"/>
        <v>0.37269999999999998</v>
      </c>
      <c r="K95" s="108">
        <v>506</v>
      </c>
      <c r="L95" s="109" t="s">
        <v>58</v>
      </c>
      <c r="M95" s="70">
        <f t="shared" si="5"/>
        <v>5.0599999999999999E-2</v>
      </c>
      <c r="N95" s="108">
        <v>458</v>
      </c>
      <c r="O95" s="109" t="s">
        <v>58</v>
      </c>
      <c r="P95" s="70">
        <f t="shared" si="6"/>
        <v>4.58E-2</v>
      </c>
    </row>
    <row r="96" spans="2:16">
      <c r="B96" s="108">
        <v>2</v>
      </c>
      <c r="C96" s="109" t="s">
        <v>59</v>
      </c>
      <c r="D96" s="70">
        <f t="shared" si="11"/>
        <v>8.4033613445378148E-3</v>
      </c>
      <c r="E96" s="110">
        <v>8.1859999999999999</v>
      </c>
      <c r="F96" s="111">
        <v>13.7</v>
      </c>
      <c r="G96" s="107">
        <f t="shared" si="8"/>
        <v>21.885999999999999</v>
      </c>
      <c r="H96" s="108">
        <v>4105</v>
      </c>
      <c r="I96" s="109" t="s">
        <v>58</v>
      </c>
      <c r="J96" s="70">
        <f t="shared" si="9"/>
        <v>0.41050000000000003</v>
      </c>
      <c r="K96" s="108">
        <v>547</v>
      </c>
      <c r="L96" s="109" t="s">
        <v>58</v>
      </c>
      <c r="M96" s="70">
        <f t="shared" si="5"/>
        <v>5.4700000000000006E-2</v>
      </c>
      <c r="N96" s="108">
        <v>497</v>
      </c>
      <c r="O96" s="109" t="s">
        <v>58</v>
      </c>
      <c r="P96" s="70">
        <f t="shared" si="6"/>
        <v>4.9700000000000001E-2</v>
      </c>
    </row>
    <row r="97" spans="2:16">
      <c r="B97" s="108">
        <v>2.25</v>
      </c>
      <c r="C97" s="109" t="s">
        <v>59</v>
      </c>
      <c r="D97" s="70">
        <f t="shared" si="11"/>
        <v>9.4537815126050414E-3</v>
      </c>
      <c r="E97" s="110">
        <v>8.41</v>
      </c>
      <c r="F97" s="111">
        <v>13.3</v>
      </c>
      <c r="G97" s="107">
        <f t="shared" si="8"/>
        <v>21.71</v>
      </c>
      <c r="H97" s="108">
        <v>4581</v>
      </c>
      <c r="I97" s="109" t="s">
        <v>58</v>
      </c>
      <c r="J97" s="70">
        <f t="shared" si="9"/>
        <v>0.45810000000000006</v>
      </c>
      <c r="K97" s="108">
        <v>599</v>
      </c>
      <c r="L97" s="109" t="s">
        <v>58</v>
      </c>
      <c r="M97" s="70">
        <f t="shared" si="5"/>
        <v>5.9899999999999995E-2</v>
      </c>
      <c r="N97" s="108">
        <v>545</v>
      </c>
      <c r="O97" s="109" t="s">
        <v>58</v>
      </c>
      <c r="P97" s="70">
        <f t="shared" si="6"/>
        <v>5.4500000000000007E-2</v>
      </c>
    </row>
    <row r="98" spans="2:16">
      <c r="B98" s="108">
        <v>2.5</v>
      </c>
      <c r="C98" s="109" t="s">
        <v>59</v>
      </c>
      <c r="D98" s="70">
        <f t="shared" si="11"/>
        <v>1.050420168067227E-2</v>
      </c>
      <c r="E98" s="110">
        <v>8.6560000000000006</v>
      </c>
      <c r="F98" s="111">
        <v>12.93</v>
      </c>
      <c r="G98" s="107">
        <f t="shared" si="8"/>
        <v>21.585999999999999</v>
      </c>
      <c r="H98" s="108">
        <v>5061</v>
      </c>
      <c r="I98" s="109" t="s">
        <v>58</v>
      </c>
      <c r="J98" s="70">
        <f t="shared" si="9"/>
        <v>0.50609999999999999</v>
      </c>
      <c r="K98" s="108">
        <v>649</v>
      </c>
      <c r="L98" s="109" t="s">
        <v>58</v>
      </c>
      <c r="M98" s="70">
        <f t="shared" si="5"/>
        <v>6.4899999999999999E-2</v>
      </c>
      <c r="N98" s="108">
        <v>592</v>
      </c>
      <c r="O98" s="109" t="s">
        <v>58</v>
      </c>
      <c r="P98" s="70">
        <f t="shared" si="6"/>
        <v>5.9199999999999996E-2</v>
      </c>
    </row>
    <row r="99" spans="2:16">
      <c r="B99" s="108">
        <v>2.75</v>
      </c>
      <c r="C99" s="109" t="s">
        <v>59</v>
      </c>
      <c r="D99" s="70">
        <f t="shared" si="11"/>
        <v>1.1554621848739496E-2</v>
      </c>
      <c r="E99" s="110">
        <v>8.9280000000000008</v>
      </c>
      <c r="F99" s="111">
        <v>12.57</v>
      </c>
      <c r="G99" s="107">
        <f t="shared" si="8"/>
        <v>21.498000000000001</v>
      </c>
      <c r="H99" s="108">
        <v>5545</v>
      </c>
      <c r="I99" s="109" t="s">
        <v>58</v>
      </c>
      <c r="J99" s="70">
        <f t="shared" si="9"/>
        <v>0.55449999999999999</v>
      </c>
      <c r="K99" s="108">
        <v>699</v>
      </c>
      <c r="L99" s="109" t="s">
        <v>58</v>
      </c>
      <c r="M99" s="70">
        <f t="shared" si="5"/>
        <v>6.989999999999999E-2</v>
      </c>
      <c r="N99" s="108">
        <v>639</v>
      </c>
      <c r="O99" s="109" t="s">
        <v>58</v>
      </c>
      <c r="P99" s="70">
        <f t="shared" si="6"/>
        <v>6.3899999999999998E-2</v>
      </c>
    </row>
    <row r="100" spans="2:16">
      <c r="B100" s="108">
        <v>3</v>
      </c>
      <c r="C100" s="109" t="s">
        <v>59</v>
      </c>
      <c r="D100" s="70">
        <f t="shared" si="11"/>
        <v>1.2605042016806723E-2</v>
      </c>
      <c r="E100" s="110">
        <v>9.2219999999999995</v>
      </c>
      <c r="F100" s="111">
        <v>12.24</v>
      </c>
      <c r="G100" s="107">
        <f t="shared" si="8"/>
        <v>21.462</v>
      </c>
      <c r="H100" s="108">
        <v>6030</v>
      </c>
      <c r="I100" s="109" t="s">
        <v>58</v>
      </c>
      <c r="J100" s="70">
        <f t="shared" si="9"/>
        <v>0.60299999999999998</v>
      </c>
      <c r="K100" s="108">
        <v>747</v>
      </c>
      <c r="L100" s="109" t="s">
        <v>58</v>
      </c>
      <c r="M100" s="70">
        <f t="shared" si="5"/>
        <v>7.4700000000000003E-2</v>
      </c>
      <c r="N100" s="108">
        <v>686</v>
      </c>
      <c r="O100" s="109" t="s">
        <v>58</v>
      </c>
      <c r="P100" s="70">
        <f t="shared" si="6"/>
        <v>6.8600000000000008E-2</v>
      </c>
    </row>
    <row r="101" spans="2:16">
      <c r="B101" s="108">
        <v>3.25</v>
      </c>
      <c r="C101" s="109" t="s">
        <v>59</v>
      </c>
      <c r="D101" s="70">
        <f t="shared" si="11"/>
        <v>1.365546218487395E-2</v>
      </c>
      <c r="E101" s="110">
        <v>9.5340000000000007</v>
      </c>
      <c r="F101" s="111">
        <v>11.92</v>
      </c>
      <c r="G101" s="107">
        <f t="shared" si="8"/>
        <v>21.454000000000001</v>
      </c>
      <c r="H101" s="108">
        <v>6516</v>
      </c>
      <c r="I101" s="109" t="s">
        <v>58</v>
      </c>
      <c r="J101" s="70">
        <f t="shared" si="9"/>
        <v>0.65159999999999996</v>
      </c>
      <c r="K101" s="108">
        <v>794</v>
      </c>
      <c r="L101" s="109" t="s">
        <v>58</v>
      </c>
      <c r="M101" s="70">
        <f t="shared" si="5"/>
        <v>7.9399999999999998E-2</v>
      </c>
      <c r="N101" s="108">
        <v>732</v>
      </c>
      <c r="O101" s="109" t="s">
        <v>58</v>
      </c>
      <c r="P101" s="70">
        <f t="shared" si="6"/>
        <v>7.3200000000000001E-2</v>
      </c>
    </row>
    <row r="102" spans="2:16">
      <c r="B102" s="108">
        <v>3.5</v>
      </c>
      <c r="C102" s="109" t="s">
        <v>59</v>
      </c>
      <c r="D102" s="70">
        <f t="shared" si="11"/>
        <v>1.4705882352941176E-2</v>
      </c>
      <c r="E102" s="110">
        <v>9.8620000000000001</v>
      </c>
      <c r="F102" s="111">
        <v>11.62</v>
      </c>
      <c r="G102" s="107">
        <f t="shared" si="8"/>
        <v>21.481999999999999</v>
      </c>
      <c r="H102" s="108">
        <v>7002</v>
      </c>
      <c r="I102" s="109" t="s">
        <v>58</v>
      </c>
      <c r="J102" s="70">
        <f t="shared" si="9"/>
        <v>0.70019999999999993</v>
      </c>
      <c r="K102" s="108">
        <v>839</v>
      </c>
      <c r="L102" s="109" t="s">
        <v>58</v>
      </c>
      <c r="M102" s="70">
        <f t="shared" si="5"/>
        <v>8.3900000000000002E-2</v>
      </c>
      <c r="N102" s="108">
        <v>778</v>
      </c>
      <c r="O102" s="109" t="s">
        <v>58</v>
      </c>
      <c r="P102" s="70">
        <f t="shared" si="6"/>
        <v>7.7800000000000008E-2</v>
      </c>
    </row>
    <row r="103" spans="2:16">
      <c r="B103" s="108">
        <v>3.75</v>
      </c>
      <c r="C103" s="109" t="s">
        <v>59</v>
      </c>
      <c r="D103" s="70">
        <f t="shared" si="11"/>
        <v>1.5756302521008403E-2</v>
      </c>
      <c r="E103" s="110">
        <v>10.199999999999999</v>
      </c>
      <c r="F103" s="111">
        <v>11.34</v>
      </c>
      <c r="G103" s="107">
        <f t="shared" si="8"/>
        <v>21.54</v>
      </c>
      <c r="H103" s="108">
        <v>7488</v>
      </c>
      <c r="I103" s="109" t="s">
        <v>58</v>
      </c>
      <c r="J103" s="70">
        <f t="shared" si="9"/>
        <v>0.74880000000000002</v>
      </c>
      <c r="K103" s="108">
        <v>884</v>
      </c>
      <c r="L103" s="109" t="s">
        <v>58</v>
      </c>
      <c r="M103" s="70">
        <f t="shared" si="5"/>
        <v>8.8400000000000006E-2</v>
      </c>
      <c r="N103" s="108">
        <v>823</v>
      </c>
      <c r="O103" s="109" t="s">
        <v>58</v>
      </c>
      <c r="P103" s="70">
        <f t="shared" si="6"/>
        <v>8.2299999999999998E-2</v>
      </c>
    </row>
    <row r="104" spans="2:16">
      <c r="B104" s="108">
        <v>4</v>
      </c>
      <c r="C104" s="109" t="s">
        <v>59</v>
      </c>
      <c r="D104" s="70">
        <f t="shared" si="11"/>
        <v>1.680672268907563E-2</v>
      </c>
      <c r="E104" s="110">
        <v>10.54</v>
      </c>
      <c r="F104" s="111">
        <v>11.07</v>
      </c>
      <c r="G104" s="107">
        <f t="shared" si="8"/>
        <v>21.61</v>
      </c>
      <c r="H104" s="108">
        <v>7973</v>
      </c>
      <c r="I104" s="109" t="s">
        <v>58</v>
      </c>
      <c r="J104" s="70">
        <f t="shared" si="9"/>
        <v>0.79730000000000001</v>
      </c>
      <c r="K104" s="108">
        <v>927</v>
      </c>
      <c r="L104" s="109" t="s">
        <v>58</v>
      </c>
      <c r="M104" s="70">
        <f t="shared" si="5"/>
        <v>9.2700000000000005E-2</v>
      </c>
      <c r="N104" s="108">
        <v>868</v>
      </c>
      <c r="O104" s="109" t="s">
        <v>58</v>
      </c>
      <c r="P104" s="70">
        <f t="shared" si="6"/>
        <v>8.6800000000000002E-2</v>
      </c>
    </row>
    <row r="105" spans="2:16">
      <c r="B105" s="108">
        <v>4.5</v>
      </c>
      <c r="C105" s="109" t="s">
        <v>59</v>
      </c>
      <c r="D105" s="70">
        <f t="shared" si="11"/>
        <v>1.8907563025210083E-2</v>
      </c>
      <c r="E105" s="110">
        <v>11.24</v>
      </c>
      <c r="F105" s="111">
        <v>10.58</v>
      </c>
      <c r="G105" s="107">
        <f t="shared" si="8"/>
        <v>21.82</v>
      </c>
      <c r="H105" s="108">
        <v>8936</v>
      </c>
      <c r="I105" s="109" t="s">
        <v>58</v>
      </c>
      <c r="J105" s="70">
        <f t="shared" si="9"/>
        <v>0.89359999999999995</v>
      </c>
      <c r="K105" s="108">
        <v>1014</v>
      </c>
      <c r="L105" s="109" t="s">
        <v>58</v>
      </c>
      <c r="M105" s="70">
        <f t="shared" si="5"/>
        <v>0.1014</v>
      </c>
      <c r="N105" s="108">
        <v>956</v>
      </c>
      <c r="O105" s="109" t="s">
        <v>58</v>
      </c>
      <c r="P105" s="70">
        <f t="shared" si="6"/>
        <v>9.5599999999999991E-2</v>
      </c>
    </row>
    <row r="106" spans="2:16">
      <c r="B106" s="108">
        <v>5</v>
      </c>
      <c r="C106" s="109" t="s">
        <v>59</v>
      </c>
      <c r="D106" s="70">
        <f t="shared" si="11"/>
        <v>2.100840336134454E-2</v>
      </c>
      <c r="E106" s="110">
        <v>11.94</v>
      </c>
      <c r="F106" s="111">
        <v>10.14</v>
      </c>
      <c r="G106" s="107">
        <f t="shared" si="8"/>
        <v>22.08</v>
      </c>
      <c r="H106" s="108">
        <v>9892</v>
      </c>
      <c r="I106" s="109" t="s">
        <v>58</v>
      </c>
      <c r="J106" s="70">
        <f t="shared" si="9"/>
        <v>0.98919999999999997</v>
      </c>
      <c r="K106" s="108">
        <v>1096</v>
      </c>
      <c r="L106" s="109" t="s">
        <v>58</v>
      </c>
      <c r="M106" s="70">
        <f t="shared" si="5"/>
        <v>0.1096</v>
      </c>
      <c r="N106" s="108">
        <v>1041</v>
      </c>
      <c r="O106" s="109" t="s">
        <v>58</v>
      </c>
      <c r="P106" s="70">
        <f t="shared" si="6"/>
        <v>0.1041</v>
      </c>
    </row>
    <row r="107" spans="2:16">
      <c r="B107" s="108">
        <v>5.5</v>
      </c>
      <c r="C107" s="109" t="s">
        <v>59</v>
      </c>
      <c r="D107" s="70">
        <f t="shared" si="11"/>
        <v>2.3109243697478993E-2</v>
      </c>
      <c r="E107" s="110">
        <v>12.61</v>
      </c>
      <c r="F107" s="111">
        <v>9.7370000000000001</v>
      </c>
      <c r="G107" s="107">
        <f t="shared" si="8"/>
        <v>22.347000000000001</v>
      </c>
      <c r="H107" s="108">
        <v>1.08</v>
      </c>
      <c r="I107" s="118" t="s">
        <v>60</v>
      </c>
      <c r="J107" s="71">
        <f t="shared" ref="J107:J169" si="12">H107</f>
        <v>1.08</v>
      </c>
      <c r="K107" s="108">
        <v>1174</v>
      </c>
      <c r="L107" s="109" t="s">
        <v>58</v>
      </c>
      <c r="M107" s="70">
        <f t="shared" si="5"/>
        <v>0.11739999999999999</v>
      </c>
      <c r="N107" s="108">
        <v>1124</v>
      </c>
      <c r="O107" s="109" t="s">
        <v>58</v>
      </c>
      <c r="P107" s="70">
        <f t="shared" si="6"/>
        <v>0.11240000000000001</v>
      </c>
    </row>
    <row r="108" spans="2:16">
      <c r="B108" s="108">
        <v>6</v>
      </c>
      <c r="C108" s="109" t="s">
        <v>59</v>
      </c>
      <c r="D108" s="70">
        <f t="shared" si="11"/>
        <v>2.5210084033613446E-2</v>
      </c>
      <c r="E108" s="110">
        <v>13.25</v>
      </c>
      <c r="F108" s="111">
        <v>9.3710000000000004</v>
      </c>
      <c r="G108" s="107">
        <f t="shared" si="8"/>
        <v>22.621000000000002</v>
      </c>
      <c r="H108" s="108">
        <v>1.18</v>
      </c>
      <c r="I108" s="109" t="s">
        <v>60</v>
      </c>
      <c r="J108" s="71">
        <f t="shared" si="12"/>
        <v>1.18</v>
      </c>
      <c r="K108" s="108">
        <v>1247</v>
      </c>
      <c r="L108" s="109" t="s">
        <v>58</v>
      </c>
      <c r="M108" s="70">
        <f t="shared" si="5"/>
        <v>0.12470000000000001</v>
      </c>
      <c r="N108" s="108">
        <v>1204</v>
      </c>
      <c r="O108" s="109" t="s">
        <v>58</v>
      </c>
      <c r="P108" s="70">
        <f t="shared" si="6"/>
        <v>0.12039999999999999</v>
      </c>
    </row>
    <row r="109" spans="2:16">
      <c r="B109" s="108">
        <v>6.5</v>
      </c>
      <c r="C109" s="109" t="s">
        <v>59</v>
      </c>
      <c r="D109" s="70">
        <f t="shared" si="11"/>
        <v>2.7310924369747899E-2</v>
      </c>
      <c r="E109" s="110">
        <v>13.86</v>
      </c>
      <c r="F109" s="111">
        <v>9.0359999999999996</v>
      </c>
      <c r="G109" s="107">
        <f t="shared" si="8"/>
        <v>22.896000000000001</v>
      </c>
      <c r="H109" s="108">
        <v>1.27</v>
      </c>
      <c r="I109" s="109" t="s">
        <v>60</v>
      </c>
      <c r="J109" s="71">
        <f t="shared" si="12"/>
        <v>1.27</v>
      </c>
      <c r="K109" s="108">
        <v>1316</v>
      </c>
      <c r="L109" s="109" t="s">
        <v>58</v>
      </c>
      <c r="M109" s="70">
        <f t="shared" si="5"/>
        <v>0.13159999999999999</v>
      </c>
      <c r="N109" s="108">
        <v>1282</v>
      </c>
      <c r="O109" s="109" t="s">
        <v>58</v>
      </c>
      <c r="P109" s="70">
        <f t="shared" si="6"/>
        <v>0.12820000000000001</v>
      </c>
    </row>
    <row r="110" spans="2:16">
      <c r="B110" s="108">
        <v>7</v>
      </c>
      <c r="C110" s="109" t="s">
        <v>59</v>
      </c>
      <c r="D110" s="70">
        <f t="shared" si="11"/>
        <v>2.9411764705882353E-2</v>
      </c>
      <c r="E110" s="110">
        <v>14.43</v>
      </c>
      <c r="F110" s="111">
        <v>8.7279999999999998</v>
      </c>
      <c r="G110" s="107">
        <f t="shared" si="8"/>
        <v>23.158000000000001</v>
      </c>
      <c r="H110" s="108">
        <v>1.36</v>
      </c>
      <c r="I110" s="109" t="s">
        <v>60</v>
      </c>
      <c r="J110" s="71">
        <f t="shared" si="12"/>
        <v>1.36</v>
      </c>
      <c r="K110" s="108">
        <v>1382</v>
      </c>
      <c r="L110" s="109" t="s">
        <v>58</v>
      </c>
      <c r="M110" s="70">
        <f t="shared" si="5"/>
        <v>0.13819999999999999</v>
      </c>
      <c r="N110" s="108">
        <v>1358</v>
      </c>
      <c r="O110" s="109" t="s">
        <v>58</v>
      </c>
      <c r="P110" s="70">
        <f t="shared" si="6"/>
        <v>0.1358</v>
      </c>
    </row>
    <row r="111" spans="2:16">
      <c r="B111" s="108">
        <v>8</v>
      </c>
      <c r="C111" s="109" t="s">
        <v>59</v>
      </c>
      <c r="D111" s="70">
        <f t="shared" si="11"/>
        <v>3.3613445378151259E-2</v>
      </c>
      <c r="E111" s="110">
        <v>15.44</v>
      </c>
      <c r="F111" s="111">
        <v>8.18</v>
      </c>
      <c r="G111" s="107">
        <f t="shared" si="8"/>
        <v>23.619999999999997</v>
      </c>
      <c r="H111" s="108">
        <v>1.54</v>
      </c>
      <c r="I111" s="109" t="s">
        <v>60</v>
      </c>
      <c r="J111" s="71">
        <f t="shared" si="12"/>
        <v>1.54</v>
      </c>
      <c r="K111" s="108">
        <v>1515</v>
      </c>
      <c r="L111" s="109" t="s">
        <v>58</v>
      </c>
      <c r="M111" s="70">
        <f t="shared" si="5"/>
        <v>0.1515</v>
      </c>
      <c r="N111" s="108">
        <v>1503</v>
      </c>
      <c r="O111" s="109" t="s">
        <v>58</v>
      </c>
      <c r="P111" s="70">
        <f t="shared" si="6"/>
        <v>0.15029999999999999</v>
      </c>
    </row>
    <row r="112" spans="2:16">
      <c r="B112" s="108">
        <v>9</v>
      </c>
      <c r="C112" s="109" t="s">
        <v>59</v>
      </c>
      <c r="D112" s="70">
        <f t="shared" si="11"/>
        <v>3.7815126050420166E-2</v>
      </c>
      <c r="E112" s="110">
        <v>16.3</v>
      </c>
      <c r="F112" s="111">
        <v>7.7080000000000002</v>
      </c>
      <c r="G112" s="107">
        <f t="shared" si="8"/>
        <v>24.008000000000003</v>
      </c>
      <c r="H112" s="108">
        <v>1.72</v>
      </c>
      <c r="I112" s="109" t="s">
        <v>60</v>
      </c>
      <c r="J112" s="71">
        <f t="shared" si="12"/>
        <v>1.72</v>
      </c>
      <c r="K112" s="108">
        <v>1636</v>
      </c>
      <c r="L112" s="109" t="s">
        <v>58</v>
      </c>
      <c r="M112" s="70">
        <f t="shared" si="5"/>
        <v>0.1636</v>
      </c>
      <c r="N112" s="108">
        <v>1640</v>
      </c>
      <c r="O112" s="109" t="s">
        <v>58</v>
      </c>
      <c r="P112" s="70">
        <f t="shared" si="6"/>
        <v>0.16399999999999998</v>
      </c>
    </row>
    <row r="113" spans="1:16">
      <c r="B113" s="108">
        <v>10</v>
      </c>
      <c r="C113" s="109" t="s">
        <v>59</v>
      </c>
      <c r="D113" s="70">
        <f t="shared" si="11"/>
        <v>4.2016806722689079E-2</v>
      </c>
      <c r="E113" s="110">
        <v>17.010000000000002</v>
      </c>
      <c r="F113" s="111">
        <v>7.2949999999999999</v>
      </c>
      <c r="G113" s="107">
        <f t="shared" si="8"/>
        <v>24.305</v>
      </c>
      <c r="H113" s="108">
        <v>1.89</v>
      </c>
      <c r="I113" s="109" t="s">
        <v>60</v>
      </c>
      <c r="J113" s="71">
        <f t="shared" si="12"/>
        <v>1.89</v>
      </c>
      <c r="K113" s="108">
        <v>1748</v>
      </c>
      <c r="L113" s="109" t="s">
        <v>58</v>
      </c>
      <c r="M113" s="70">
        <f t="shared" si="5"/>
        <v>0.17480000000000001</v>
      </c>
      <c r="N113" s="108">
        <v>1771</v>
      </c>
      <c r="O113" s="109" t="s">
        <v>58</v>
      </c>
      <c r="P113" s="70">
        <f t="shared" si="6"/>
        <v>0.17709999999999998</v>
      </c>
    </row>
    <row r="114" spans="1:16">
      <c r="B114" s="108">
        <v>11</v>
      </c>
      <c r="C114" s="109" t="s">
        <v>59</v>
      </c>
      <c r="D114" s="70">
        <f t="shared" si="11"/>
        <v>4.6218487394957986E-2</v>
      </c>
      <c r="E114" s="110">
        <v>17.59</v>
      </c>
      <c r="F114" s="111">
        <v>6.9320000000000004</v>
      </c>
      <c r="G114" s="107">
        <f t="shared" si="8"/>
        <v>24.521999999999998</v>
      </c>
      <c r="H114" s="108">
        <v>2.0699999999999998</v>
      </c>
      <c r="I114" s="109" t="s">
        <v>60</v>
      </c>
      <c r="J114" s="71">
        <f t="shared" si="12"/>
        <v>2.0699999999999998</v>
      </c>
      <c r="K114" s="108">
        <v>1853</v>
      </c>
      <c r="L114" s="109" t="s">
        <v>58</v>
      </c>
      <c r="M114" s="70">
        <f t="shared" si="5"/>
        <v>0.18529999999999999</v>
      </c>
      <c r="N114" s="108">
        <v>1897</v>
      </c>
      <c r="O114" s="109" t="s">
        <v>58</v>
      </c>
      <c r="P114" s="70">
        <f t="shared" si="6"/>
        <v>0.18970000000000001</v>
      </c>
    </row>
    <row r="115" spans="1:16">
      <c r="B115" s="108">
        <v>12</v>
      </c>
      <c r="C115" s="109" t="s">
        <v>59</v>
      </c>
      <c r="D115" s="70">
        <f t="shared" si="11"/>
        <v>5.0420168067226892E-2</v>
      </c>
      <c r="E115" s="110">
        <v>18.07</v>
      </c>
      <c r="F115" s="111">
        <v>6.6079999999999997</v>
      </c>
      <c r="G115" s="107">
        <f t="shared" si="8"/>
        <v>24.678000000000001</v>
      </c>
      <c r="H115" s="108">
        <v>2.2400000000000002</v>
      </c>
      <c r="I115" s="109" t="s">
        <v>60</v>
      </c>
      <c r="J115" s="71">
        <f t="shared" si="12"/>
        <v>2.2400000000000002</v>
      </c>
      <c r="K115" s="108">
        <v>1952</v>
      </c>
      <c r="L115" s="109" t="s">
        <v>58</v>
      </c>
      <c r="M115" s="70">
        <f t="shared" si="5"/>
        <v>0.19519999999999998</v>
      </c>
      <c r="N115" s="108">
        <v>2018</v>
      </c>
      <c r="O115" s="109" t="s">
        <v>58</v>
      </c>
      <c r="P115" s="70">
        <f t="shared" si="6"/>
        <v>0.20179999999999998</v>
      </c>
    </row>
    <row r="116" spans="1:16">
      <c r="B116" s="108">
        <v>13</v>
      </c>
      <c r="C116" s="109" t="s">
        <v>59</v>
      </c>
      <c r="D116" s="70">
        <f t="shared" si="11"/>
        <v>5.4621848739495799E-2</v>
      </c>
      <c r="E116" s="110">
        <v>18.47</v>
      </c>
      <c r="F116" s="111">
        <v>6.3179999999999996</v>
      </c>
      <c r="G116" s="107">
        <f t="shared" si="8"/>
        <v>24.787999999999997</v>
      </c>
      <c r="H116" s="108">
        <v>2.41</v>
      </c>
      <c r="I116" s="109" t="s">
        <v>60</v>
      </c>
      <c r="J116" s="71">
        <f t="shared" si="12"/>
        <v>2.41</v>
      </c>
      <c r="K116" s="108">
        <v>2046</v>
      </c>
      <c r="L116" s="109" t="s">
        <v>58</v>
      </c>
      <c r="M116" s="70">
        <f t="shared" si="5"/>
        <v>0.20459999999999998</v>
      </c>
      <c r="N116" s="108">
        <v>2135</v>
      </c>
      <c r="O116" s="109" t="s">
        <v>58</v>
      </c>
      <c r="P116" s="70">
        <f t="shared" si="6"/>
        <v>0.21349999999999997</v>
      </c>
    </row>
    <row r="117" spans="1:16">
      <c r="B117" s="108">
        <v>14</v>
      </c>
      <c r="C117" s="109" t="s">
        <v>59</v>
      </c>
      <c r="D117" s="70">
        <f t="shared" si="11"/>
        <v>5.8823529411764705E-2</v>
      </c>
      <c r="E117" s="110">
        <v>18.79</v>
      </c>
      <c r="F117" s="111">
        <v>6.056</v>
      </c>
      <c r="G117" s="107">
        <f t="shared" si="8"/>
        <v>24.846</v>
      </c>
      <c r="H117" s="108">
        <v>2.58</v>
      </c>
      <c r="I117" s="109" t="s">
        <v>60</v>
      </c>
      <c r="J117" s="71">
        <f t="shared" si="12"/>
        <v>2.58</v>
      </c>
      <c r="K117" s="108">
        <v>2135</v>
      </c>
      <c r="L117" s="109" t="s">
        <v>58</v>
      </c>
      <c r="M117" s="70">
        <f t="shared" si="5"/>
        <v>0.21349999999999997</v>
      </c>
      <c r="N117" s="108">
        <v>2249</v>
      </c>
      <c r="O117" s="109" t="s">
        <v>58</v>
      </c>
      <c r="P117" s="70">
        <f t="shared" si="6"/>
        <v>0.22490000000000002</v>
      </c>
    </row>
    <row r="118" spans="1:16">
      <c r="B118" s="108">
        <v>15</v>
      </c>
      <c r="C118" s="109" t="s">
        <v>59</v>
      </c>
      <c r="D118" s="70">
        <f t="shared" si="11"/>
        <v>6.3025210084033612E-2</v>
      </c>
      <c r="E118" s="110">
        <v>19.07</v>
      </c>
      <c r="F118" s="111">
        <v>5.8179999999999996</v>
      </c>
      <c r="G118" s="107">
        <f t="shared" si="8"/>
        <v>24.887999999999998</v>
      </c>
      <c r="H118" s="108">
        <v>2.75</v>
      </c>
      <c r="I118" s="109" t="s">
        <v>60</v>
      </c>
      <c r="J118" s="71">
        <f t="shared" si="12"/>
        <v>2.75</v>
      </c>
      <c r="K118" s="108">
        <v>2221</v>
      </c>
      <c r="L118" s="109" t="s">
        <v>58</v>
      </c>
      <c r="M118" s="70">
        <f t="shared" si="5"/>
        <v>0.22210000000000002</v>
      </c>
      <c r="N118" s="108">
        <v>2359</v>
      </c>
      <c r="O118" s="109" t="s">
        <v>58</v>
      </c>
      <c r="P118" s="70">
        <f t="shared" si="6"/>
        <v>0.2359</v>
      </c>
    </row>
    <row r="119" spans="1:16">
      <c r="B119" s="108">
        <v>16</v>
      </c>
      <c r="C119" s="109" t="s">
        <v>59</v>
      </c>
      <c r="D119" s="70">
        <f t="shared" si="11"/>
        <v>6.7226890756302518E-2</v>
      </c>
      <c r="E119" s="110">
        <v>19.309999999999999</v>
      </c>
      <c r="F119" s="111">
        <v>5.601</v>
      </c>
      <c r="G119" s="107">
        <f t="shared" si="8"/>
        <v>24.910999999999998</v>
      </c>
      <c r="H119" s="108">
        <v>2.92</v>
      </c>
      <c r="I119" s="109" t="s">
        <v>60</v>
      </c>
      <c r="J119" s="71">
        <f t="shared" si="12"/>
        <v>2.92</v>
      </c>
      <c r="K119" s="108">
        <v>2304</v>
      </c>
      <c r="L119" s="109" t="s">
        <v>58</v>
      </c>
      <c r="M119" s="70">
        <f t="shared" si="5"/>
        <v>0.23039999999999999</v>
      </c>
      <c r="N119" s="108">
        <v>2467</v>
      </c>
      <c r="O119" s="109" t="s">
        <v>58</v>
      </c>
      <c r="P119" s="70">
        <f t="shared" si="6"/>
        <v>0.2467</v>
      </c>
    </row>
    <row r="120" spans="1:16">
      <c r="B120" s="108">
        <v>17</v>
      </c>
      <c r="C120" s="109" t="s">
        <v>59</v>
      </c>
      <c r="D120" s="70">
        <f t="shared" si="11"/>
        <v>7.1428571428571425E-2</v>
      </c>
      <c r="E120" s="110">
        <v>19.52</v>
      </c>
      <c r="F120" s="111">
        <v>5.4020000000000001</v>
      </c>
      <c r="G120" s="107">
        <f t="shared" si="8"/>
        <v>24.922000000000001</v>
      </c>
      <c r="H120" s="108">
        <v>3.09</v>
      </c>
      <c r="I120" s="109" t="s">
        <v>60</v>
      </c>
      <c r="J120" s="71">
        <f t="shared" si="12"/>
        <v>3.09</v>
      </c>
      <c r="K120" s="108">
        <v>2384</v>
      </c>
      <c r="L120" s="109" t="s">
        <v>58</v>
      </c>
      <c r="M120" s="70">
        <f t="shared" si="5"/>
        <v>0.2384</v>
      </c>
      <c r="N120" s="108">
        <v>2573</v>
      </c>
      <c r="O120" s="109" t="s">
        <v>58</v>
      </c>
      <c r="P120" s="70">
        <f t="shared" si="6"/>
        <v>0.25729999999999997</v>
      </c>
    </row>
    <row r="121" spans="1:16">
      <c r="B121" s="108">
        <v>18</v>
      </c>
      <c r="C121" s="109" t="s">
        <v>59</v>
      </c>
      <c r="D121" s="70">
        <f t="shared" si="11"/>
        <v>7.5630252100840331E-2</v>
      </c>
      <c r="E121" s="110">
        <v>19.72</v>
      </c>
      <c r="F121" s="111">
        <v>5.218</v>
      </c>
      <c r="G121" s="107">
        <f t="shared" si="8"/>
        <v>24.937999999999999</v>
      </c>
      <c r="H121" s="108">
        <v>3.26</v>
      </c>
      <c r="I121" s="109" t="s">
        <v>60</v>
      </c>
      <c r="J121" s="71">
        <f t="shared" si="12"/>
        <v>3.26</v>
      </c>
      <c r="K121" s="108">
        <v>2462</v>
      </c>
      <c r="L121" s="109" t="s">
        <v>58</v>
      </c>
      <c r="M121" s="70">
        <f t="shared" si="5"/>
        <v>0.24620000000000003</v>
      </c>
      <c r="N121" s="108">
        <v>2677</v>
      </c>
      <c r="O121" s="109" t="s">
        <v>58</v>
      </c>
      <c r="P121" s="70">
        <f t="shared" si="6"/>
        <v>0.26769999999999999</v>
      </c>
    </row>
    <row r="122" spans="1:16">
      <c r="B122" s="108">
        <v>20</v>
      </c>
      <c r="C122" s="109" t="s">
        <v>59</v>
      </c>
      <c r="D122" s="70">
        <f t="shared" si="11"/>
        <v>8.4033613445378158E-2</v>
      </c>
      <c r="E122" s="110">
        <v>20.100000000000001</v>
      </c>
      <c r="F122" s="111">
        <v>4.8920000000000003</v>
      </c>
      <c r="G122" s="107">
        <f t="shared" si="8"/>
        <v>24.992000000000001</v>
      </c>
      <c r="H122" s="108">
        <v>3.6</v>
      </c>
      <c r="I122" s="109" t="s">
        <v>60</v>
      </c>
      <c r="J122" s="71">
        <f t="shared" si="12"/>
        <v>3.6</v>
      </c>
      <c r="K122" s="108">
        <v>2632</v>
      </c>
      <c r="L122" s="109" t="s">
        <v>58</v>
      </c>
      <c r="M122" s="70">
        <f t="shared" si="5"/>
        <v>0.26319999999999999</v>
      </c>
      <c r="N122" s="108">
        <v>2878</v>
      </c>
      <c r="O122" s="109" t="s">
        <v>58</v>
      </c>
      <c r="P122" s="70">
        <f t="shared" si="6"/>
        <v>0.2878</v>
      </c>
    </row>
    <row r="123" spans="1:16">
      <c r="B123" s="108">
        <v>22.5</v>
      </c>
      <c r="C123" s="109" t="s">
        <v>59</v>
      </c>
      <c r="D123" s="70">
        <f t="shared" si="11"/>
        <v>9.4537815126050417E-2</v>
      </c>
      <c r="E123" s="110">
        <v>20.58</v>
      </c>
      <c r="F123" s="111">
        <v>4.5439999999999996</v>
      </c>
      <c r="G123" s="107">
        <f t="shared" si="8"/>
        <v>25.123999999999999</v>
      </c>
      <c r="H123" s="108">
        <v>4.03</v>
      </c>
      <c r="I123" s="109" t="s">
        <v>60</v>
      </c>
      <c r="J123" s="71">
        <f t="shared" si="12"/>
        <v>4.03</v>
      </c>
      <c r="K123" s="108">
        <v>2842</v>
      </c>
      <c r="L123" s="109" t="s">
        <v>58</v>
      </c>
      <c r="M123" s="70">
        <f t="shared" si="5"/>
        <v>0.28420000000000001</v>
      </c>
      <c r="N123" s="108">
        <v>3119</v>
      </c>
      <c r="O123" s="109" t="s">
        <v>58</v>
      </c>
      <c r="P123" s="70">
        <f t="shared" si="6"/>
        <v>0.31190000000000001</v>
      </c>
    </row>
    <row r="124" spans="1:16">
      <c r="B124" s="108">
        <v>25</v>
      </c>
      <c r="C124" s="109" t="s">
        <v>59</v>
      </c>
      <c r="D124" s="70">
        <f t="shared" si="11"/>
        <v>0.10504201680672269</v>
      </c>
      <c r="E124" s="110">
        <v>21.12</v>
      </c>
      <c r="F124" s="111">
        <v>4.2489999999999997</v>
      </c>
      <c r="G124" s="107">
        <f t="shared" si="8"/>
        <v>25.369</v>
      </c>
      <c r="H124" s="108">
        <v>4.45</v>
      </c>
      <c r="I124" s="109" t="s">
        <v>60</v>
      </c>
      <c r="J124" s="71">
        <f t="shared" si="12"/>
        <v>4.45</v>
      </c>
      <c r="K124" s="108">
        <v>3036</v>
      </c>
      <c r="L124" s="109" t="s">
        <v>58</v>
      </c>
      <c r="M124" s="70">
        <f t="shared" si="5"/>
        <v>0.30359999999999998</v>
      </c>
      <c r="N124" s="108">
        <v>3350</v>
      </c>
      <c r="O124" s="109" t="s">
        <v>58</v>
      </c>
      <c r="P124" s="70">
        <f t="shared" si="6"/>
        <v>0.33500000000000002</v>
      </c>
    </row>
    <row r="125" spans="1:16">
      <c r="B125" s="72">
        <v>27.5</v>
      </c>
      <c r="C125" s="74" t="s">
        <v>59</v>
      </c>
      <c r="D125" s="70">
        <f t="shared" si="11"/>
        <v>0.11554621848739496</v>
      </c>
      <c r="E125" s="110">
        <v>21.74</v>
      </c>
      <c r="F125" s="111">
        <v>3.9940000000000002</v>
      </c>
      <c r="G125" s="107">
        <f t="shared" si="8"/>
        <v>25.733999999999998</v>
      </c>
      <c r="H125" s="108">
        <v>4.87</v>
      </c>
      <c r="I125" s="109" t="s">
        <v>60</v>
      </c>
      <c r="J125" s="71">
        <f t="shared" si="12"/>
        <v>4.87</v>
      </c>
      <c r="K125" s="108">
        <v>3215</v>
      </c>
      <c r="L125" s="109" t="s">
        <v>58</v>
      </c>
      <c r="M125" s="70">
        <f t="shared" si="5"/>
        <v>0.32150000000000001</v>
      </c>
      <c r="N125" s="108">
        <v>3570</v>
      </c>
      <c r="O125" s="109" t="s">
        <v>58</v>
      </c>
      <c r="P125" s="70">
        <f t="shared" si="6"/>
        <v>0.35699999999999998</v>
      </c>
    </row>
    <row r="126" spans="1:16">
      <c r="B126" s="72">
        <v>30</v>
      </c>
      <c r="C126" s="74" t="s">
        <v>59</v>
      </c>
      <c r="D126" s="70">
        <f t="shared" si="11"/>
        <v>0.12605042016806722</v>
      </c>
      <c r="E126" s="110">
        <v>22.45</v>
      </c>
      <c r="F126" s="111">
        <v>3.7719999999999998</v>
      </c>
      <c r="G126" s="107">
        <f t="shared" si="8"/>
        <v>26.221999999999998</v>
      </c>
      <c r="H126" s="72">
        <v>5.28</v>
      </c>
      <c r="I126" s="74" t="s">
        <v>60</v>
      </c>
      <c r="J126" s="71">
        <f t="shared" si="12"/>
        <v>5.28</v>
      </c>
      <c r="K126" s="72">
        <v>3381</v>
      </c>
      <c r="L126" s="74" t="s">
        <v>58</v>
      </c>
      <c r="M126" s="70">
        <f t="shared" si="5"/>
        <v>0.33809999999999996</v>
      </c>
      <c r="N126" s="72">
        <v>3780</v>
      </c>
      <c r="O126" s="74" t="s">
        <v>58</v>
      </c>
      <c r="P126" s="70">
        <f t="shared" si="6"/>
        <v>0.378</v>
      </c>
    </row>
    <row r="127" spans="1:16">
      <c r="B127" s="72">
        <v>32.5</v>
      </c>
      <c r="C127" s="74" t="s">
        <v>59</v>
      </c>
      <c r="D127" s="70">
        <f t="shared" si="11"/>
        <v>0.13655462184873948</v>
      </c>
      <c r="E127" s="110">
        <v>23.24</v>
      </c>
      <c r="F127" s="111">
        <v>3.5760000000000001</v>
      </c>
      <c r="G127" s="107">
        <f t="shared" si="8"/>
        <v>26.815999999999999</v>
      </c>
      <c r="H127" s="72">
        <v>5.68</v>
      </c>
      <c r="I127" s="74" t="s">
        <v>60</v>
      </c>
      <c r="J127" s="71">
        <f t="shared" si="12"/>
        <v>5.68</v>
      </c>
      <c r="K127" s="72">
        <v>3534</v>
      </c>
      <c r="L127" s="74" t="s">
        <v>58</v>
      </c>
      <c r="M127" s="70">
        <f t="shared" si="5"/>
        <v>0.35339999999999999</v>
      </c>
      <c r="N127" s="72">
        <v>3979</v>
      </c>
      <c r="O127" s="74" t="s">
        <v>58</v>
      </c>
      <c r="P127" s="70">
        <f t="shared" si="6"/>
        <v>0.39790000000000003</v>
      </c>
    </row>
    <row r="128" spans="1:16">
      <c r="A128" s="112"/>
      <c r="B128" s="108">
        <v>35</v>
      </c>
      <c r="C128" s="109" t="s">
        <v>59</v>
      </c>
      <c r="D128" s="70">
        <f t="shared" si="11"/>
        <v>0.14705882352941177</v>
      </c>
      <c r="E128" s="110">
        <v>24.11</v>
      </c>
      <c r="F128" s="111">
        <v>3.403</v>
      </c>
      <c r="G128" s="107">
        <f t="shared" si="8"/>
        <v>27.512999999999998</v>
      </c>
      <c r="H128" s="108">
        <v>6.08</v>
      </c>
      <c r="I128" s="109" t="s">
        <v>60</v>
      </c>
      <c r="J128" s="71">
        <f t="shared" si="12"/>
        <v>6.08</v>
      </c>
      <c r="K128" s="72">
        <v>3675</v>
      </c>
      <c r="L128" s="74" t="s">
        <v>58</v>
      </c>
      <c r="M128" s="70">
        <f t="shared" si="5"/>
        <v>0.36749999999999999</v>
      </c>
      <c r="N128" s="72">
        <v>4168</v>
      </c>
      <c r="O128" s="74" t="s">
        <v>58</v>
      </c>
      <c r="P128" s="70">
        <f t="shared" si="6"/>
        <v>0.4168</v>
      </c>
    </row>
    <row r="129" spans="1:16">
      <c r="A129" s="112"/>
      <c r="B129" s="108">
        <v>37.5</v>
      </c>
      <c r="C129" s="109" t="s">
        <v>59</v>
      </c>
      <c r="D129" s="70">
        <f t="shared" si="11"/>
        <v>0.15756302521008403</v>
      </c>
      <c r="E129" s="110">
        <v>25.03</v>
      </c>
      <c r="F129" s="111">
        <v>3.2469999999999999</v>
      </c>
      <c r="G129" s="107">
        <f t="shared" si="8"/>
        <v>28.277000000000001</v>
      </c>
      <c r="H129" s="108">
        <v>6.46</v>
      </c>
      <c r="I129" s="109" t="s">
        <v>60</v>
      </c>
      <c r="J129" s="71">
        <f t="shared" si="12"/>
        <v>6.46</v>
      </c>
      <c r="K129" s="72">
        <v>3805</v>
      </c>
      <c r="L129" s="74" t="s">
        <v>58</v>
      </c>
      <c r="M129" s="70">
        <f t="shared" si="5"/>
        <v>0.3805</v>
      </c>
      <c r="N129" s="72">
        <v>4346</v>
      </c>
      <c r="O129" s="74" t="s">
        <v>58</v>
      </c>
      <c r="P129" s="70">
        <f t="shared" si="6"/>
        <v>0.43459999999999999</v>
      </c>
    </row>
    <row r="130" spans="1:16">
      <c r="A130" s="112"/>
      <c r="B130" s="108">
        <v>40</v>
      </c>
      <c r="C130" s="109" t="s">
        <v>59</v>
      </c>
      <c r="D130" s="70">
        <f t="shared" si="11"/>
        <v>0.16806722689075632</v>
      </c>
      <c r="E130" s="110">
        <v>26.01</v>
      </c>
      <c r="F130" s="111">
        <v>3.1070000000000002</v>
      </c>
      <c r="G130" s="107">
        <f t="shared" si="8"/>
        <v>29.117000000000001</v>
      </c>
      <c r="H130" s="108">
        <v>6.83</v>
      </c>
      <c r="I130" s="109" t="s">
        <v>60</v>
      </c>
      <c r="J130" s="71">
        <f t="shared" si="12"/>
        <v>6.83</v>
      </c>
      <c r="K130" s="72">
        <v>3924</v>
      </c>
      <c r="L130" s="74" t="s">
        <v>58</v>
      </c>
      <c r="M130" s="70">
        <f t="shared" si="5"/>
        <v>0.39239999999999997</v>
      </c>
      <c r="N130" s="72">
        <v>4515</v>
      </c>
      <c r="O130" s="74" t="s">
        <v>58</v>
      </c>
      <c r="P130" s="70">
        <f t="shared" si="6"/>
        <v>0.45149999999999996</v>
      </c>
    </row>
    <row r="131" spans="1:16">
      <c r="A131" s="112"/>
      <c r="B131" s="108">
        <v>45</v>
      </c>
      <c r="C131" s="109" t="s">
        <v>59</v>
      </c>
      <c r="D131" s="70">
        <f t="shared" si="11"/>
        <v>0.18907563025210083</v>
      </c>
      <c r="E131" s="110">
        <v>28.07</v>
      </c>
      <c r="F131" s="111">
        <v>2.863</v>
      </c>
      <c r="G131" s="107">
        <f t="shared" si="8"/>
        <v>30.933</v>
      </c>
      <c r="H131" s="108">
        <v>7.54</v>
      </c>
      <c r="I131" s="109" t="s">
        <v>60</v>
      </c>
      <c r="J131" s="71">
        <f t="shared" si="12"/>
        <v>7.54</v>
      </c>
      <c r="K131" s="72">
        <v>4196</v>
      </c>
      <c r="L131" s="74" t="s">
        <v>58</v>
      </c>
      <c r="M131" s="70">
        <f t="shared" si="5"/>
        <v>0.41959999999999997</v>
      </c>
      <c r="N131" s="72">
        <v>4824</v>
      </c>
      <c r="O131" s="74" t="s">
        <v>58</v>
      </c>
      <c r="P131" s="70">
        <f t="shared" si="6"/>
        <v>0.4824</v>
      </c>
    </row>
    <row r="132" spans="1:16">
      <c r="A132" s="112"/>
      <c r="B132" s="108">
        <v>50</v>
      </c>
      <c r="C132" s="109" t="s">
        <v>59</v>
      </c>
      <c r="D132" s="70">
        <f t="shared" si="11"/>
        <v>0.21008403361344538</v>
      </c>
      <c r="E132" s="110">
        <v>30.22</v>
      </c>
      <c r="F132" s="111">
        <v>2.6589999999999998</v>
      </c>
      <c r="G132" s="107">
        <f t="shared" si="8"/>
        <v>32.878999999999998</v>
      </c>
      <c r="H132" s="108">
        <v>8.2200000000000006</v>
      </c>
      <c r="I132" s="109" t="s">
        <v>60</v>
      </c>
      <c r="J132" s="71">
        <f t="shared" si="12"/>
        <v>8.2200000000000006</v>
      </c>
      <c r="K132" s="72">
        <v>4426</v>
      </c>
      <c r="L132" s="74" t="s">
        <v>58</v>
      </c>
      <c r="M132" s="70">
        <f t="shared" si="5"/>
        <v>0.44259999999999999</v>
      </c>
      <c r="N132" s="72">
        <v>5100</v>
      </c>
      <c r="O132" s="74" t="s">
        <v>58</v>
      </c>
      <c r="P132" s="70">
        <f t="shared" si="6"/>
        <v>0.51</v>
      </c>
    </row>
    <row r="133" spans="1:16">
      <c r="A133" s="112"/>
      <c r="B133" s="108">
        <v>55</v>
      </c>
      <c r="C133" s="109" t="s">
        <v>59</v>
      </c>
      <c r="D133" s="70">
        <f t="shared" si="11"/>
        <v>0.23109243697478993</v>
      </c>
      <c r="E133" s="110">
        <v>32.39</v>
      </c>
      <c r="F133" s="111">
        <v>2.4860000000000002</v>
      </c>
      <c r="G133" s="107">
        <f t="shared" si="8"/>
        <v>34.875999999999998</v>
      </c>
      <c r="H133" s="108">
        <v>8.85</v>
      </c>
      <c r="I133" s="109" t="s">
        <v>60</v>
      </c>
      <c r="J133" s="71">
        <f t="shared" si="12"/>
        <v>8.85</v>
      </c>
      <c r="K133" s="72">
        <v>4621</v>
      </c>
      <c r="L133" s="74" t="s">
        <v>58</v>
      </c>
      <c r="M133" s="70">
        <f t="shared" si="5"/>
        <v>0.46210000000000007</v>
      </c>
      <c r="N133" s="72">
        <v>5346</v>
      </c>
      <c r="O133" s="74" t="s">
        <v>58</v>
      </c>
      <c r="P133" s="70">
        <f t="shared" si="6"/>
        <v>0.53459999999999996</v>
      </c>
    </row>
    <row r="134" spans="1:16">
      <c r="A134" s="112"/>
      <c r="B134" s="108">
        <v>60</v>
      </c>
      <c r="C134" s="109" t="s">
        <v>59</v>
      </c>
      <c r="D134" s="70">
        <f t="shared" si="11"/>
        <v>0.25210084033613445</v>
      </c>
      <c r="E134" s="110">
        <v>34.56</v>
      </c>
      <c r="F134" s="111">
        <v>2.335</v>
      </c>
      <c r="G134" s="107">
        <f t="shared" si="8"/>
        <v>36.895000000000003</v>
      </c>
      <c r="H134" s="108">
        <v>9.44</v>
      </c>
      <c r="I134" s="109" t="s">
        <v>60</v>
      </c>
      <c r="J134" s="71">
        <f t="shared" si="12"/>
        <v>9.44</v>
      </c>
      <c r="K134" s="72">
        <v>4790</v>
      </c>
      <c r="L134" s="74" t="s">
        <v>58</v>
      </c>
      <c r="M134" s="70">
        <f t="shared" si="5"/>
        <v>0.47899999999999998</v>
      </c>
      <c r="N134" s="72">
        <v>5566</v>
      </c>
      <c r="O134" s="74" t="s">
        <v>58</v>
      </c>
      <c r="P134" s="70">
        <f t="shared" si="6"/>
        <v>0.55659999999999998</v>
      </c>
    </row>
    <row r="135" spans="1:16">
      <c r="A135" s="112"/>
      <c r="B135" s="108">
        <v>65</v>
      </c>
      <c r="C135" s="109" t="s">
        <v>59</v>
      </c>
      <c r="D135" s="70">
        <f t="shared" si="11"/>
        <v>0.27310924369747897</v>
      </c>
      <c r="E135" s="110">
        <v>36.700000000000003</v>
      </c>
      <c r="F135" s="111">
        <v>2.2040000000000002</v>
      </c>
      <c r="G135" s="107">
        <f t="shared" si="8"/>
        <v>38.904000000000003</v>
      </c>
      <c r="H135" s="108">
        <v>10.01</v>
      </c>
      <c r="I135" s="109" t="s">
        <v>60</v>
      </c>
      <c r="J135" s="71">
        <f t="shared" si="12"/>
        <v>10.01</v>
      </c>
      <c r="K135" s="72">
        <v>4936</v>
      </c>
      <c r="L135" s="74" t="s">
        <v>58</v>
      </c>
      <c r="M135" s="70">
        <f t="shared" si="5"/>
        <v>0.49359999999999998</v>
      </c>
      <c r="N135" s="72">
        <v>5764</v>
      </c>
      <c r="O135" s="74" t="s">
        <v>58</v>
      </c>
      <c r="P135" s="70">
        <f t="shared" si="6"/>
        <v>0.57640000000000002</v>
      </c>
    </row>
    <row r="136" spans="1:16">
      <c r="A136" s="112"/>
      <c r="B136" s="108">
        <v>70</v>
      </c>
      <c r="C136" s="109" t="s">
        <v>59</v>
      </c>
      <c r="D136" s="70">
        <f t="shared" si="11"/>
        <v>0.29411764705882354</v>
      </c>
      <c r="E136" s="110">
        <v>38.78</v>
      </c>
      <c r="F136" s="111">
        <v>2.089</v>
      </c>
      <c r="G136" s="107">
        <f t="shared" si="8"/>
        <v>40.869</v>
      </c>
      <c r="H136" s="108">
        <v>10.55</v>
      </c>
      <c r="I136" s="109" t="s">
        <v>60</v>
      </c>
      <c r="J136" s="71">
        <f t="shared" si="12"/>
        <v>10.55</v>
      </c>
      <c r="K136" s="72">
        <v>5065</v>
      </c>
      <c r="L136" s="74" t="s">
        <v>58</v>
      </c>
      <c r="M136" s="70">
        <f t="shared" si="5"/>
        <v>0.50650000000000006</v>
      </c>
      <c r="N136" s="72">
        <v>5944</v>
      </c>
      <c r="O136" s="74" t="s">
        <v>58</v>
      </c>
      <c r="P136" s="70">
        <f t="shared" si="6"/>
        <v>0.59440000000000004</v>
      </c>
    </row>
    <row r="137" spans="1:16">
      <c r="A137" s="112"/>
      <c r="B137" s="108">
        <v>80</v>
      </c>
      <c r="C137" s="109" t="s">
        <v>59</v>
      </c>
      <c r="D137" s="70">
        <f t="shared" si="11"/>
        <v>0.33613445378151263</v>
      </c>
      <c r="E137" s="110">
        <v>42.76</v>
      </c>
      <c r="F137" s="111">
        <v>1.8939999999999999</v>
      </c>
      <c r="G137" s="107">
        <f t="shared" si="8"/>
        <v>44.653999999999996</v>
      </c>
      <c r="H137" s="108">
        <v>11.55</v>
      </c>
      <c r="I137" s="109" t="s">
        <v>60</v>
      </c>
      <c r="J137" s="71">
        <f t="shared" si="12"/>
        <v>11.55</v>
      </c>
      <c r="K137" s="72">
        <v>5376</v>
      </c>
      <c r="L137" s="74" t="s">
        <v>58</v>
      </c>
      <c r="M137" s="70">
        <f t="shared" si="5"/>
        <v>0.53760000000000008</v>
      </c>
      <c r="N137" s="72">
        <v>6256</v>
      </c>
      <c r="O137" s="74" t="s">
        <v>58</v>
      </c>
      <c r="P137" s="70">
        <f t="shared" si="6"/>
        <v>0.62560000000000004</v>
      </c>
    </row>
    <row r="138" spans="1:16">
      <c r="A138" s="112"/>
      <c r="B138" s="108">
        <v>90</v>
      </c>
      <c r="C138" s="109" t="s">
        <v>59</v>
      </c>
      <c r="D138" s="70">
        <f t="shared" si="11"/>
        <v>0.37815126050420167</v>
      </c>
      <c r="E138" s="110">
        <v>46.45</v>
      </c>
      <c r="F138" s="111">
        <v>1.7350000000000001</v>
      </c>
      <c r="G138" s="107">
        <f t="shared" si="8"/>
        <v>48.185000000000002</v>
      </c>
      <c r="H138" s="108">
        <v>12.48</v>
      </c>
      <c r="I138" s="109" t="s">
        <v>60</v>
      </c>
      <c r="J138" s="71">
        <f t="shared" si="12"/>
        <v>12.48</v>
      </c>
      <c r="K138" s="72">
        <v>5626</v>
      </c>
      <c r="L138" s="74" t="s">
        <v>58</v>
      </c>
      <c r="M138" s="70">
        <f t="shared" si="5"/>
        <v>0.56259999999999999</v>
      </c>
      <c r="N138" s="72">
        <v>6518</v>
      </c>
      <c r="O138" s="74" t="s">
        <v>58</v>
      </c>
      <c r="P138" s="70">
        <f t="shared" si="6"/>
        <v>0.65179999999999993</v>
      </c>
    </row>
    <row r="139" spans="1:16">
      <c r="A139" s="112"/>
      <c r="B139" s="108">
        <v>100</v>
      </c>
      <c r="C139" s="109" t="s">
        <v>59</v>
      </c>
      <c r="D139" s="70">
        <f t="shared" si="11"/>
        <v>0.42016806722689076</v>
      </c>
      <c r="E139" s="110">
        <v>49.87</v>
      </c>
      <c r="F139" s="111">
        <v>1.6040000000000001</v>
      </c>
      <c r="G139" s="107">
        <f t="shared" si="8"/>
        <v>51.473999999999997</v>
      </c>
      <c r="H139" s="108">
        <v>13.34</v>
      </c>
      <c r="I139" s="109" t="s">
        <v>60</v>
      </c>
      <c r="J139" s="71">
        <f t="shared" si="12"/>
        <v>13.34</v>
      </c>
      <c r="K139" s="72">
        <v>5834</v>
      </c>
      <c r="L139" s="74" t="s">
        <v>58</v>
      </c>
      <c r="M139" s="70">
        <f t="shared" si="5"/>
        <v>0.58339999999999992</v>
      </c>
      <c r="N139" s="72">
        <v>6744</v>
      </c>
      <c r="O139" s="74" t="s">
        <v>58</v>
      </c>
      <c r="P139" s="70">
        <f t="shared" si="6"/>
        <v>0.6744</v>
      </c>
    </row>
    <row r="140" spans="1:16">
      <c r="A140" s="112"/>
      <c r="B140" s="108">
        <v>110</v>
      </c>
      <c r="C140" s="113" t="s">
        <v>59</v>
      </c>
      <c r="D140" s="70">
        <f t="shared" si="11"/>
        <v>0.46218487394957986</v>
      </c>
      <c r="E140" s="110">
        <v>53.03</v>
      </c>
      <c r="F140" s="111">
        <v>1.492</v>
      </c>
      <c r="G140" s="107">
        <f t="shared" si="8"/>
        <v>54.521999999999998</v>
      </c>
      <c r="H140" s="108">
        <v>14.15</v>
      </c>
      <c r="I140" s="109" t="s">
        <v>60</v>
      </c>
      <c r="J140" s="71">
        <f t="shared" si="12"/>
        <v>14.15</v>
      </c>
      <c r="K140" s="72">
        <v>6010</v>
      </c>
      <c r="L140" s="74" t="s">
        <v>58</v>
      </c>
      <c r="M140" s="70">
        <f t="shared" si="5"/>
        <v>0.60099999999999998</v>
      </c>
      <c r="N140" s="72">
        <v>6940</v>
      </c>
      <c r="O140" s="74" t="s">
        <v>58</v>
      </c>
      <c r="P140" s="70">
        <f t="shared" si="6"/>
        <v>0.69400000000000006</v>
      </c>
    </row>
    <row r="141" spans="1:16">
      <c r="B141" s="108">
        <v>120</v>
      </c>
      <c r="C141" s="74" t="s">
        <v>59</v>
      </c>
      <c r="D141" s="70">
        <f t="shared" si="11"/>
        <v>0.50420168067226889</v>
      </c>
      <c r="E141" s="110">
        <v>55.96</v>
      </c>
      <c r="F141" s="111">
        <v>1.397</v>
      </c>
      <c r="G141" s="107">
        <f t="shared" si="8"/>
        <v>57.356999999999999</v>
      </c>
      <c r="H141" s="72">
        <v>14.92</v>
      </c>
      <c r="I141" s="74" t="s">
        <v>60</v>
      </c>
      <c r="J141" s="71">
        <f t="shared" si="12"/>
        <v>14.92</v>
      </c>
      <c r="K141" s="72">
        <v>6163</v>
      </c>
      <c r="L141" s="74" t="s">
        <v>58</v>
      </c>
      <c r="M141" s="70">
        <f t="shared" si="5"/>
        <v>0.61630000000000007</v>
      </c>
      <c r="N141" s="72">
        <v>7114</v>
      </c>
      <c r="O141" s="74" t="s">
        <v>58</v>
      </c>
      <c r="P141" s="70">
        <f t="shared" si="6"/>
        <v>0.71140000000000003</v>
      </c>
    </row>
    <row r="142" spans="1:16">
      <c r="B142" s="108">
        <v>130</v>
      </c>
      <c r="C142" s="74" t="s">
        <v>59</v>
      </c>
      <c r="D142" s="70">
        <f t="shared" si="11"/>
        <v>0.54621848739495793</v>
      </c>
      <c r="E142" s="110">
        <v>58.69</v>
      </c>
      <c r="F142" s="111">
        <v>1.3140000000000001</v>
      </c>
      <c r="G142" s="107">
        <f t="shared" si="8"/>
        <v>60.003999999999998</v>
      </c>
      <c r="H142" s="72">
        <v>15.65</v>
      </c>
      <c r="I142" s="74" t="s">
        <v>60</v>
      </c>
      <c r="J142" s="71">
        <f t="shared" si="12"/>
        <v>15.65</v>
      </c>
      <c r="K142" s="72">
        <v>6298</v>
      </c>
      <c r="L142" s="74" t="s">
        <v>58</v>
      </c>
      <c r="M142" s="70">
        <f t="shared" si="5"/>
        <v>0.62980000000000003</v>
      </c>
      <c r="N142" s="72">
        <v>7269</v>
      </c>
      <c r="O142" s="74" t="s">
        <v>58</v>
      </c>
      <c r="P142" s="70">
        <f t="shared" si="6"/>
        <v>0.72689999999999999</v>
      </c>
    </row>
    <row r="143" spans="1:16">
      <c r="B143" s="108">
        <v>140</v>
      </c>
      <c r="C143" s="74" t="s">
        <v>59</v>
      </c>
      <c r="D143" s="70">
        <f t="shared" si="11"/>
        <v>0.58823529411764708</v>
      </c>
      <c r="E143" s="110">
        <v>61.23</v>
      </c>
      <c r="F143" s="111">
        <v>1.2410000000000001</v>
      </c>
      <c r="G143" s="107">
        <f t="shared" si="8"/>
        <v>62.470999999999997</v>
      </c>
      <c r="H143" s="72">
        <v>16.350000000000001</v>
      </c>
      <c r="I143" s="74" t="s">
        <v>60</v>
      </c>
      <c r="J143" s="71">
        <f t="shared" si="12"/>
        <v>16.350000000000001</v>
      </c>
      <c r="K143" s="72">
        <v>6419</v>
      </c>
      <c r="L143" s="74" t="s">
        <v>58</v>
      </c>
      <c r="M143" s="70">
        <f t="shared" si="5"/>
        <v>0.64189999999999992</v>
      </c>
      <c r="N143" s="72">
        <v>7408</v>
      </c>
      <c r="O143" s="74" t="s">
        <v>58</v>
      </c>
      <c r="P143" s="70">
        <f t="shared" si="6"/>
        <v>0.74080000000000001</v>
      </c>
    </row>
    <row r="144" spans="1:16">
      <c r="B144" s="108">
        <v>150</v>
      </c>
      <c r="C144" s="74" t="s">
        <v>59</v>
      </c>
      <c r="D144" s="70">
        <f t="shared" si="11"/>
        <v>0.63025210084033612</v>
      </c>
      <c r="E144" s="110">
        <v>63.61</v>
      </c>
      <c r="F144" s="111">
        <v>1.177</v>
      </c>
      <c r="G144" s="107">
        <f t="shared" si="8"/>
        <v>64.787000000000006</v>
      </c>
      <c r="H144" s="72">
        <v>17.02</v>
      </c>
      <c r="I144" s="74" t="s">
        <v>60</v>
      </c>
      <c r="J144" s="71">
        <f t="shared" si="12"/>
        <v>17.02</v>
      </c>
      <c r="K144" s="72">
        <v>6527</v>
      </c>
      <c r="L144" s="74" t="s">
        <v>58</v>
      </c>
      <c r="M144" s="70">
        <f t="shared" si="5"/>
        <v>0.65270000000000006</v>
      </c>
      <c r="N144" s="72">
        <v>7535</v>
      </c>
      <c r="O144" s="74" t="s">
        <v>58</v>
      </c>
      <c r="P144" s="70">
        <f t="shared" si="6"/>
        <v>0.75350000000000006</v>
      </c>
    </row>
    <row r="145" spans="2:16">
      <c r="B145" s="108">
        <v>160</v>
      </c>
      <c r="C145" s="74" t="s">
        <v>59</v>
      </c>
      <c r="D145" s="70">
        <f t="shared" si="11"/>
        <v>0.67226890756302526</v>
      </c>
      <c r="E145" s="110">
        <v>65.84</v>
      </c>
      <c r="F145" s="111">
        <v>1.119</v>
      </c>
      <c r="G145" s="107">
        <f t="shared" si="8"/>
        <v>66.959000000000003</v>
      </c>
      <c r="H145" s="72">
        <v>17.68</v>
      </c>
      <c r="I145" s="74" t="s">
        <v>60</v>
      </c>
      <c r="J145" s="71">
        <f t="shared" si="12"/>
        <v>17.68</v>
      </c>
      <c r="K145" s="72">
        <v>6627</v>
      </c>
      <c r="L145" s="74" t="s">
        <v>58</v>
      </c>
      <c r="M145" s="70">
        <f t="shared" si="5"/>
        <v>0.66269999999999996</v>
      </c>
      <c r="N145" s="72">
        <v>7651</v>
      </c>
      <c r="O145" s="74" t="s">
        <v>58</v>
      </c>
      <c r="P145" s="70">
        <f t="shared" si="6"/>
        <v>0.7651</v>
      </c>
    </row>
    <row r="146" spans="2:16">
      <c r="B146" s="108">
        <v>170</v>
      </c>
      <c r="C146" s="74" t="s">
        <v>59</v>
      </c>
      <c r="D146" s="70">
        <f t="shared" si="11"/>
        <v>0.7142857142857143</v>
      </c>
      <c r="E146" s="110">
        <v>67.95</v>
      </c>
      <c r="F146" s="111">
        <v>1.0680000000000001</v>
      </c>
      <c r="G146" s="107">
        <f t="shared" si="8"/>
        <v>69.018000000000001</v>
      </c>
      <c r="H146" s="72">
        <v>18.309999999999999</v>
      </c>
      <c r="I146" s="74" t="s">
        <v>60</v>
      </c>
      <c r="J146" s="71">
        <f t="shared" si="12"/>
        <v>18.309999999999999</v>
      </c>
      <c r="K146" s="72">
        <v>6718</v>
      </c>
      <c r="L146" s="74" t="s">
        <v>58</v>
      </c>
      <c r="M146" s="70">
        <f t="shared" si="5"/>
        <v>0.67179999999999995</v>
      </c>
      <c r="N146" s="72">
        <v>7758</v>
      </c>
      <c r="O146" s="74" t="s">
        <v>58</v>
      </c>
      <c r="P146" s="70">
        <f t="shared" si="6"/>
        <v>0.77580000000000005</v>
      </c>
    </row>
    <row r="147" spans="2:16">
      <c r="B147" s="108">
        <v>180</v>
      </c>
      <c r="C147" s="74" t="s">
        <v>59</v>
      </c>
      <c r="D147" s="70">
        <f t="shared" si="11"/>
        <v>0.75630252100840334</v>
      </c>
      <c r="E147" s="110">
        <v>69.94</v>
      </c>
      <c r="F147" s="111">
        <v>1.0209999999999999</v>
      </c>
      <c r="G147" s="107">
        <f t="shared" si="8"/>
        <v>70.960999999999999</v>
      </c>
      <c r="H147" s="72">
        <v>18.920000000000002</v>
      </c>
      <c r="I147" s="74" t="s">
        <v>60</v>
      </c>
      <c r="J147" s="71">
        <f t="shared" si="12"/>
        <v>18.920000000000002</v>
      </c>
      <c r="K147" s="72">
        <v>6802</v>
      </c>
      <c r="L147" s="74" t="s">
        <v>58</v>
      </c>
      <c r="M147" s="70">
        <f t="shared" si="5"/>
        <v>0.68019999999999992</v>
      </c>
      <c r="N147" s="72">
        <v>7856</v>
      </c>
      <c r="O147" s="74" t="s">
        <v>58</v>
      </c>
      <c r="P147" s="70">
        <f t="shared" si="6"/>
        <v>0.78559999999999997</v>
      </c>
    </row>
    <row r="148" spans="2:16">
      <c r="B148" s="108">
        <v>200</v>
      </c>
      <c r="C148" s="74" t="s">
        <v>59</v>
      </c>
      <c r="D148" s="70">
        <f t="shared" si="11"/>
        <v>0.84033613445378152</v>
      </c>
      <c r="E148" s="110">
        <v>73.62</v>
      </c>
      <c r="F148" s="111">
        <v>0.94010000000000005</v>
      </c>
      <c r="G148" s="107">
        <f t="shared" si="8"/>
        <v>74.560100000000006</v>
      </c>
      <c r="H148" s="72">
        <v>20.11</v>
      </c>
      <c r="I148" s="74" t="s">
        <v>60</v>
      </c>
      <c r="J148" s="71">
        <f t="shared" si="12"/>
        <v>20.11</v>
      </c>
      <c r="K148" s="72">
        <v>7054</v>
      </c>
      <c r="L148" s="74" t="s">
        <v>58</v>
      </c>
      <c r="M148" s="70">
        <f t="shared" ref="M148:M158" si="13">K148/1000/10</f>
        <v>0.70540000000000003</v>
      </c>
      <c r="N148" s="72">
        <v>8034</v>
      </c>
      <c r="O148" s="74" t="s">
        <v>58</v>
      </c>
      <c r="P148" s="70">
        <f t="shared" ref="P148:P162" si="14">N148/1000/10</f>
        <v>0.80340000000000011</v>
      </c>
    </row>
    <row r="149" spans="2:16">
      <c r="B149" s="108">
        <v>225</v>
      </c>
      <c r="C149" s="74" t="s">
        <v>59</v>
      </c>
      <c r="D149" s="70">
        <f t="shared" si="11"/>
        <v>0.94537815126050417</v>
      </c>
      <c r="E149" s="110">
        <v>77.75</v>
      </c>
      <c r="F149" s="111">
        <v>0.85660000000000003</v>
      </c>
      <c r="G149" s="107">
        <f t="shared" ref="G149:G212" si="15">E149+F149</f>
        <v>78.6066</v>
      </c>
      <c r="H149" s="72">
        <v>21.51</v>
      </c>
      <c r="I149" s="74" t="s">
        <v>60</v>
      </c>
      <c r="J149" s="71">
        <f t="shared" si="12"/>
        <v>21.51</v>
      </c>
      <c r="K149" s="72">
        <v>7378</v>
      </c>
      <c r="L149" s="74" t="s">
        <v>58</v>
      </c>
      <c r="M149" s="70">
        <f t="shared" si="13"/>
        <v>0.73780000000000001</v>
      </c>
      <c r="N149" s="72">
        <v>8227</v>
      </c>
      <c r="O149" s="74" t="s">
        <v>58</v>
      </c>
      <c r="P149" s="70">
        <f t="shared" si="14"/>
        <v>0.82269999999999999</v>
      </c>
    </row>
    <row r="150" spans="2:16">
      <c r="B150" s="108">
        <v>250</v>
      </c>
      <c r="C150" s="74" t="s">
        <v>59</v>
      </c>
      <c r="D150" s="70">
        <f t="shared" si="11"/>
        <v>1.0504201680672269</v>
      </c>
      <c r="E150" s="110">
        <v>81.45</v>
      </c>
      <c r="F150" s="111">
        <v>0.78779999999999994</v>
      </c>
      <c r="G150" s="107">
        <f t="shared" si="15"/>
        <v>82.237800000000007</v>
      </c>
      <c r="H150" s="72">
        <v>22.85</v>
      </c>
      <c r="I150" s="74" t="s">
        <v>60</v>
      </c>
      <c r="J150" s="71">
        <f t="shared" si="12"/>
        <v>22.85</v>
      </c>
      <c r="K150" s="72">
        <v>7659</v>
      </c>
      <c r="L150" s="74" t="s">
        <v>58</v>
      </c>
      <c r="M150" s="70">
        <f t="shared" si="13"/>
        <v>0.76590000000000003</v>
      </c>
      <c r="N150" s="72">
        <v>8395</v>
      </c>
      <c r="O150" s="74" t="s">
        <v>58</v>
      </c>
      <c r="P150" s="70">
        <f t="shared" si="14"/>
        <v>0.83949999999999991</v>
      </c>
    </row>
    <row r="151" spans="2:16">
      <c r="B151" s="108">
        <v>275</v>
      </c>
      <c r="C151" s="74" t="s">
        <v>59</v>
      </c>
      <c r="D151" s="70">
        <f t="shared" si="11"/>
        <v>1.1554621848739495</v>
      </c>
      <c r="E151" s="110">
        <v>84.8</v>
      </c>
      <c r="F151" s="111">
        <v>0.73009999999999997</v>
      </c>
      <c r="G151" s="107">
        <f t="shared" si="15"/>
        <v>85.53009999999999</v>
      </c>
      <c r="H151" s="72">
        <v>24.13</v>
      </c>
      <c r="I151" s="74" t="s">
        <v>60</v>
      </c>
      <c r="J151" s="71">
        <f t="shared" si="12"/>
        <v>24.13</v>
      </c>
      <c r="K151" s="72">
        <v>7906</v>
      </c>
      <c r="L151" s="74" t="s">
        <v>58</v>
      </c>
      <c r="M151" s="70">
        <f t="shared" si="13"/>
        <v>0.79059999999999997</v>
      </c>
      <c r="N151" s="72">
        <v>8543</v>
      </c>
      <c r="O151" s="74" t="s">
        <v>58</v>
      </c>
      <c r="P151" s="70">
        <f t="shared" si="14"/>
        <v>0.85429999999999995</v>
      </c>
    </row>
    <row r="152" spans="2:16">
      <c r="B152" s="108">
        <v>300</v>
      </c>
      <c r="C152" s="74" t="s">
        <v>59</v>
      </c>
      <c r="D152" s="70">
        <f t="shared" si="11"/>
        <v>1.2605042016806722</v>
      </c>
      <c r="E152" s="110">
        <v>87.86</v>
      </c>
      <c r="F152" s="111">
        <v>0.68079999999999996</v>
      </c>
      <c r="G152" s="107">
        <f t="shared" si="15"/>
        <v>88.540800000000004</v>
      </c>
      <c r="H152" s="72">
        <v>25.37</v>
      </c>
      <c r="I152" s="74" t="s">
        <v>60</v>
      </c>
      <c r="J152" s="71">
        <f t="shared" si="12"/>
        <v>25.37</v>
      </c>
      <c r="K152" s="72">
        <v>8129</v>
      </c>
      <c r="L152" s="74" t="s">
        <v>58</v>
      </c>
      <c r="M152" s="70">
        <f t="shared" si="13"/>
        <v>0.81289999999999996</v>
      </c>
      <c r="N152" s="72">
        <v>8675</v>
      </c>
      <c r="O152" s="74" t="s">
        <v>58</v>
      </c>
      <c r="P152" s="70">
        <f t="shared" si="14"/>
        <v>0.86750000000000005</v>
      </c>
    </row>
    <row r="153" spans="2:16">
      <c r="B153" s="108">
        <v>325</v>
      </c>
      <c r="C153" s="74" t="s">
        <v>59</v>
      </c>
      <c r="D153" s="70">
        <f t="shared" si="11"/>
        <v>1.365546218487395</v>
      </c>
      <c r="E153" s="110">
        <v>90.67</v>
      </c>
      <c r="F153" s="111">
        <v>0.63829999999999998</v>
      </c>
      <c r="G153" s="107">
        <f t="shared" si="15"/>
        <v>91.308300000000003</v>
      </c>
      <c r="H153" s="72">
        <v>26.56</v>
      </c>
      <c r="I153" s="74" t="s">
        <v>60</v>
      </c>
      <c r="J153" s="71">
        <f t="shared" si="12"/>
        <v>26.56</v>
      </c>
      <c r="K153" s="72">
        <v>8330</v>
      </c>
      <c r="L153" s="74" t="s">
        <v>58</v>
      </c>
      <c r="M153" s="70">
        <f t="shared" si="13"/>
        <v>0.83299999999999996</v>
      </c>
      <c r="N153" s="72">
        <v>8795</v>
      </c>
      <c r="O153" s="74" t="s">
        <v>58</v>
      </c>
      <c r="P153" s="70">
        <f t="shared" si="14"/>
        <v>0.87949999999999995</v>
      </c>
    </row>
    <row r="154" spans="2:16">
      <c r="B154" s="108">
        <v>350</v>
      </c>
      <c r="C154" s="74" t="s">
        <v>59</v>
      </c>
      <c r="D154" s="70">
        <f t="shared" si="11"/>
        <v>1.4705882352941178</v>
      </c>
      <c r="E154" s="110">
        <v>93.25</v>
      </c>
      <c r="F154" s="111">
        <v>0.60119999999999996</v>
      </c>
      <c r="G154" s="107">
        <f t="shared" si="15"/>
        <v>93.851200000000006</v>
      </c>
      <c r="H154" s="72">
        <v>27.73</v>
      </c>
      <c r="I154" s="74" t="s">
        <v>60</v>
      </c>
      <c r="J154" s="71">
        <f t="shared" si="12"/>
        <v>27.73</v>
      </c>
      <c r="K154" s="72">
        <v>8515</v>
      </c>
      <c r="L154" s="74" t="s">
        <v>58</v>
      </c>
      <c r="M154" s="70">
        <f t="shared" si="13"/>
        <v>0.85150000000000003</v>
      </c>
      <c r="N154" s="72">
        <v>8905</v>
      </c>
      <c r="O154" s="74" t="s">
        <v>58</v>
      </c>
      <c r="P154" s="70">
        <f t="shared" si="14"/>
        <v>0.89049999999999996</v>
      </c>
    </row>
    <row r="155" spans="2:16">
      <c r="B155" s="108">
        <v>375</v>
      </c>
      <c r="C155" s="74" t="s">
        <v>59</v>
      </c>
      <c r="D155" s="70">
        <f t="shared" si="11"/>
        <v>1.5756302521008403</v>
      </c>
      <c r="E155" s="110">
        <v>95.65</v>
      </c>
      <c r="F155" s="111">
        <v>0.56850000000000001</v>
      </c>
      <c r="G155" s="107">
        <f t="shared" si="15"/>
        <v>96.218500000000006</v>
      </c>
      <c r="H155" s="72">
        <v>28.86</v>
      </c>
      <c r="I155" s="74" t="s">
        <v>60</v>
      </c>
      <c r="J155" s="71">
        <f t="shared" si="12"/>
        <v>28.86</v>
      </c>
      <c r="K155" s="72">
        <v>8686</v>
      </c>
      <c r="L155" s="74" t="s">
        <v>58</v>
      </c>
      <c r="M155" s="70">
        <f t="shared" si="13"/>
        <v>0.86860000000000004</v>
      </c>
      <c r="N155" s="72">
        <v>9006</v>
      </c>
      <c r="O155" s="74" t="s">
        <v>58</v>
      </c>
      <c r="P155" s="71">
        <f t="shared" si="14"/>
        <v>0.90060000000000007</v>
      </c>
    </row>
    <row r="156" spans="2:16">
      <c r="B156" s="108">
        <v>400</v>
      </c>
      <c r="C156" s="74" t="s">
        <v>59</v>
      </c>
      <c r="D156" s="70">
        <f t="shared" si="11"/>
        <v>1.680672268907563</v>
      </c>
      <c r="E156" s="110">
        <v>97.87</v>
      </c>
      <c r="F156" s="111">
        <v>0.53939999999999999</v>
      </c>
      <c r="G156" s="107">
        <f t="shared" si="15"/>
        <v>98.409400000000005</v>
      </c>
      <c r="H156" s="72">
        <v>29.96</v>
      </c>
      <c r="I156" s="74" t="s">
        <v>60</v>
      </c>
      <c r="J156" s="71">
        <f t="shared" si="12"/>
        <v>29.96</v>
      </c>
      <c r="K156" s="72">
        <v>8846</v>
      </c>
      <c r="L156" s="74" t="s">
        <v>58</v>
      </c>
      <c r="M156" s="70">
        <f t="shared" si="13"/>
        <v>0.88460000000000005</v>
      </c>
      <c r="N156" s="72">
        <v>9099</v>
      </c>
      <c r="O156" s="74" t="s">
        <v>58</v>
      </c>
      <c r="P156" s="71">
        <f t="shared" si="14"/>
        <v>0.90990000000000004</v>
      </c>
    </row>
    <row r="157" spans="2:16">
      <c r="B157" s="108">
        <v>450</v>
      </c>
      <c r="C157" s="74" t="s">
        <v>59</v>
      </c>
      <c r="D157" s="70">
        <f t="shared" si="11"/>
        <v>1.8907563025210083</v>
      </c>
      <c r="E157" s="110">
        <v>101.9</v>
      </c>
      <c r="F157" s="111">
        <v>0.49</v>
      </c>
      <c r="G157" s="107">
        <f t="shared" si="15"/>
        <v>102.39</v>
      </c>
      <c r="H157" s="72">
        <v>32.11</v>
      </c>
      <c r="I157" s="74" t="s">
        <v>60</v>
      </c>
      <c r="J157" s="71">
        <f t="shared" si="12"/>
        <v>32.11</v>
      </c>
      <c r="K157" s="72">
        <v>9385</v>
      </c>
      <c r="L157" s="74" t="s">
        <v>58</v>
      </c>
      <c r="M157" s="70">
        <f t="shared" si="13"/>
        <v>0.9385</v>
      </c>
      <c r="N157" s="72">
        <v>9267</v>
      </c>
      <c r="O157" s="74" t="s">
        <v>58</v>
      </c>
      <c r="P157" s="71">
        <f t="shared" si="14"/>
        <v>0.92669999999999997</v>
      </c>
    </row>
    <row r="158" spans="2:16">
      <c r="B158" s="108">
        <v>500</v>
      </c>
      <c r="C158" s="74" t="s">
        <v>59</v>
      </c>
      <c r="D158" s="70">
        <f t="shared" ref="D158:D164" si="16">B158/$C$5</f>
        <v>2.1008403361344539</v>
      </c>
      <c r="E158" s="110">
        <v>105.4</v>
      </c>
      <c r="F158" s="111">
        <v>0.44940000000000002</v>
      </c>
      <c r="G158" s="107">
        <f t="shared" si="15"/>
        <v>105.8494</v>
      </c>
      <c r="H158" s="72">
        <v>34.18</v>
      </c>
      <c r="I158" s="74" t="s">
        <v>60</v>
      </c>
      <c r="J158" s="71">
        <f t="shared" si="12"/>
        <v>34.18</v>
      </c>
      <c r="K158" s="72">
        <v>9858</v>
      </c>
      <c r="L158" s="74" t="s">
        <v>58</v>
      </c>
      <c r="M158" s="70">
        <f t="shared" si="13"/>
        <v>0.98580000000000001</v>
      </c>
      <c r="N158" s="72">
        <v>9416</v>
      </c>
      <c r="O158" s="74" t="s">
        <v>58</v>
      </c>
      <c r="P158" s="71">
        <f t="shared" si="14"/>
        <v>0.94159999999999999</v>
      </c>
    </row>
    <row r="159" spans="2:16">
      <c r="B159" s="108">
        <v>550</v>
      </c>
      <c r="C159" s="74" t="s">
        <v>59</v>
      </c>
      <c r="D159" s="70">
        <f t="shared" si="16"/>
        <v>2.3109243697478989</v>
      </c>
      <c r="E159" s="110">
        <v>107.7</v>
      </c>
      <c r="F159" s="111">
        <v>0.41549999999999998</v>
      </c>
      <c r="G159" s="107">
        <f t="shared" si="15"/>
        <v>108.1155</v>
      </c>
      <c r="H159" s="72">
        <v>36.19</v>
      </c>
      <c r="I159" s="74" t="s">
        <v>60</v>
      </c>
      <c r="J159" s="71">
        <f t="shared" si="12"/>
        <v>36.19</v>
      </c>
      <c r="K159" s="72">
        <v>1.03</v>
      </c>
      <c r="L159" s="73" t="s">
        <v>60</v>
      </c>
      <c r="M159" s="71">
        <f t="shared" ref="M159:M163" si="17">K159</f>
        <v>1.03</v>
      </c>
      <c r="N159" s="72">
        <v>9550</v>
      </c>
      <c r="O159" s="74" t="s">
        <v>58</v>
      </c>
      <c r="P159" s="71">
        <f t="shared" si="14"/>
        <v>0.95500000000000007</v>
      </c>
    </row>
    <row r="160" spans="2:16">
      <c r="B160" s="108">
        <v>600</v>
      </c>
      <c r="C160" s="74" t="s">
        <v>59</v>
      </c>
      <c r="D160" s="70">
        <f t="shared" si="16"/>
        <v>2.5210084033613445</v>
      </c>
      <c r="E160" s="110">
        <v>109.5</v>
      </c>
      <c r="F160" s="111">
        <v>0.38669999999999999</v>
      </c>
      <c r="G160" s="107">
        <f t="shared" si="15"/>
        <v>109.8867</v>
      </c>
      <c r="H160" s="72">
        <v>38.159999999999997</v>
      </c>
      <c r="I160" s="74" t="s">
        <v>60</v>
      </c>
      <c r="J160" s="71">
        <f t="shared" si="12"/>
        <v>38.159999999999997</v>
      </c>
      <c r="K160" s="72">
        <v>1.07</v>
      </c>
      <c r="L160" s="74" t="s">
        <v>60</v>
      </c>
      <c r="M160" s="71">
        <f t="shared" si="17"/>
        <v>1.07</v>
      </c>
      <c r="N160" s="72">
        <v>9673</v>
      </c>
      <c r="O160" s="74" t="s">
        <v>58</v>
      </c>
      <c r="P160" s="71">
        <f t="shared" si="14"/>
        <v>0.96730000000000005</v>
      </c>
    </row>
    <row r="161" spans="2:16">
      <c r="B161" s="108">
        <v>650</v>
      </c>
      <c r="C161" s="74" t="s">
        <v>59</v>
      </c>
      <c r="D161" s="70">
        <f t="shared" si="16"/>
        <v>2.73109243697479</v>
      </c>
      <c r="E161" s="110">
        <v>111.3</v>
      </c>
      <c r="F161" s="111">
        <v>0.36180000000000001</v>
      </c>
      <c r="G161" s="107">
        <f t="shared" si="15"/>
        <v>111.6618</v>
      </c>
      <c r="H161" s="72">
        <v>40.11</v>
      </c>
      <c r="I161" s="74" t="s">
        <v>60</v>
      </c>
      <c r="J161" s="71">
        <f t="shared" si="12"/>
        <v>40.11</v>
      </c>
      <c r="K161" s="72">
        <v>1.1000000000000001</v>
      </c>
      <c r="L161" s="74" t="s">
        <v>60</v>
      </c>
      <c r="M161" s="71">
        <f t="shared" si="17"/>
        <v>1.1000000000000001</v>
      </c>
      <c r="N161" s="72">
        <v>9787</v>
      </c>
      <c r="O161" s="74" t="s">
        <v>58</v>
      </c>
      <c r="P161" s="71">
        <f t="shared" si="14"/>
        <v>0.97870000000000013</v>
      </c>
    </row>
    <row r="162" spans="2:16">
      <c r="B162" s="108">
        <v>700</v>
      </c>
      <c r="C162" s="74" t="s">
        <v>59</v>
      </c>
      <c r="D162" s="70">
        <f t="shared" si="16"/>
        <v>2.9411764705882355</v>
      </c>
      <c r="E162" s="110">
        <v>112.9</v>
      </c>
      <c r="F162" s="111">
        <v>0.3402</v>
      </c>
      <c r="G162" s="107">
        <f t="shared" si="15"/>
        <v>113.2402</v>
      </c>
      <c r="H162" s="72">
        <v>42.02</v>
      </c>
      <c r="I162" s="74" t="s">
        <v>60</v>
      </c>
      <c r="J162" s="71">
        <f t="shared" si="12"/>
        <v>42.02</v>
      </c>
      <c r="K162" s="72">
        <v>1.1399999999999999</v>
      </c>
      <c r="L162" s="74" t="s">
        <v>60</v>
      </c>
      <c r="M162" s="71">
        <f t="shared" si="17"/>
        <v>1.1399999999999999</v>
      </c>
      <c r="N162" s="72">
        <v>9893</v>
      </c>
      <c r="O162" s="74" t="s">
        <v>58</v>
      </c>
      <c r="P162" s="71">
        <f t="shared" si="14"/>
        <v>0.98930000000000007</v>
      </c>
    </row>
    <row r="163" spans="2:16">
      <c r="B163" s="108">
        <v>800</v>
      </c>
      <c r="C163" s="74" t="s">
        <v>59</v>
      </c>
      <c r="D163" s="70">
        <f t="shared" si="16"/>
        <v>3.3613445378151261</v>
      </c>
      <c r="E163" s="110">
        <v>115.3</v>
      </c>
      <c r="F163" s="111">
        <v>0.3044</v>
      </c>
      <c r="G163" s="107">
        <f t="shared" si="15"/>
        <v>115.6044</v>
      </c>
      <c r="H163" s="72">
        <v>45.79</v>
      </c>
      <c r="I163" s="74" t="s">
        <v>60</v>
      </c>
      <c r="J163" s="71">
        <f t="shared" si="12"/>
        <v>45.79</v>
      </c>
      <c r="K163" s="72">
        <v>1.26</v>
      </c>
      <c r="L163" s="74" t="s">
        <v>60</v>
      </c>
      <c r="M163" s="71">
        <f t="shared" si="17"/>
        <v>1.26</v>
      </c>
      <c r="N163" s="72">
        <v>1.01</v>
      </c>
      <c r="O163" s="73" t="s">
        <v>60</v>
      </c>
      <c r="P163" s="71">
        <f t="shared" ref="P163:P172" si="18">N163</f>
        <v>1.01</v>
      </c>
    </row>
    <row r="164" spans="2:16">
      <c r="B164" s="108">
        <v>900</v>
      </c>
      <c r="C164" s="74" t="s">
        <v>59</v>
      </c>
      <c r="D164" s="70">
        <f t="shared" si="16"/>
        <v>3.7815126050420167</v>
      </c>
      <c r="E164" s="110">
        <v>117.1</v>
      </c>
      <c r="F164" s="111">
        <v>0.27579999999999999</v>
      </c>
      <c r="G164" s="107">
        <f t="shared" si="15"/>
        <v>117.3758</v>
      </c>
      <c r="H164" s="72">
        <v>49.48</v>
      </c>
      <c r="I164" s="74" t="s">
        <v>60</v>
      </c>
      <c r="J164" s="71">
        <f t="shared" si="12"/>
        <v>49.48</v>
      </c>
      <c r="K164" s="72">
        <v>1.37</v>
      </c>
      <c r="L164" s="74" t="s">
        <v>60</v>
      </c>
      <c r="M164" s="71">
        <f t="shared" ref="M164:M222" si="19">K164</f>
        <v>1.37</v>
      </c>
      <c r="N164" s="72">
        <v>1.03</v>
      </c>
      <c r="O164" s="74" t="s">
        <v>60</v>
      </c>
      <c r="P164" s="71">
        <f t="shared" si="18"/>
        <v>1.03</v>
      </c>
    </row>
    <row r="165" spans="2:16">
      <c r="B165" s="108">
        <v>1</v>
      </c>
      <c r="C165" s="73" t="s">
        <v>61</v>
      </c>
      <c r="D165" s="70">
        <f t="shared" ref="D165:D171" si="20">B165*1000/$C$5</f>
        <v>4.2016806722689077</v>
      </c>
      <c r="E165" s="110">
        <v>118.2</v>
      </c>
      <c r="F165" s="111">
        <v>0.25240000000000001</v>
      </c>
      <c r="G165" s="107">
        <f t="shared" si="15"/>
        <v>118.4524</v>
      </c>
      <c r="H165" s="72">
        <v>53.14</v>
      </c>
      <c r="I165" s="74" t="s">
        <v>60</v>
      </c>
      <c r="J165" s="71">
        <f t="shared" si="12"/>
        <v>53.14</v>
      </c>
      <c r="K165" s="72">
        <v>1.46</v>
      </c>
      <c r="L165" s="74" t="s">
        <v>60</v>
      </c>
      <c r="M165" s="71">
        <f t="shared" si="19"/>
        <v>1.46</v>
      </c>
      <c r="N165" s="72">
        <v>1.04</v>
      </c>
      <c r="O165" s="74" t="s">
        <v>60</v>
      </c>
      <c r="P165" s="71">
        <f t="shared" si="18"/>
        <v>1.04</v>
      </c>
    </row>
    <row r="166" spans="2:16">
      <c r="B166" s="108">
        <v>1.1000000000000001</v>
      </c>
      <c r="C166" s="74" t="s">
        <v>61</v>
      </c>
      <c r="D166" s="70">
        <f t="shared" si="20"/>
        <v>4.6218487394957979</v>
      </c>
      <c r="E166" s="110">
        <v>118.9</v>
      </c>
      <c r="F166" s="111">
        <v>0.2329</v>
      </c>
      <c r="G166" s="107">
        <f t="shared" si="15"/>
        <v>119.13290000000001</v>
      </c>
      <c r="H166" s="72">
        <v>56.76</v>
      </c>
      <c r="I166" s="74" t="s">
        <v>60</v>
      </c>
      <c r="J166" s="71">
        <f t="shared" si="12"/>
        <v>56.76</v>
      </c>
      <c r="K166" s="72">
        <v>1.55</v>
      </c>
      <c r="L166" s="74" t="s">
        <v>60</v>
      </c>
      <c r="M166" s="71">
        <f t="shared" si="19"/>
        <v>1.55</v>
      </c>
      <c r="N166" s="72">
        <v>1.06</v>
      </c>
      <c r="O166" s="74" t="s">
        <v>60</v>
      </c>
      <c r="P166" s="71">
        <f t="shared" si="18"/>
        <v>1.06</v>
      </c>
    </row>
    <row r="167" spans="2:16">
      <c r="B167" s="108">
        <v>1.2</v>
      </c>
      <c r="C167" s="74" t="s">
        <v>61</v>
      </c>
      <c r="D167" s="70">
        <f t="shared" si="20"/>
        <v>5.0420168067226889</v>
      </c>
      <c r="E167" s="110">
        <v>119.3</v>
      </c>
      <c r="F167" s="111">
        <v>0.21640000000000001</v>
      </c>
      <c r="G167" s="107">
        <f t="shared" si="15"/>
        <v>119.51639999999999</v>
      </c>
      <c r="H167" s="72">
        <v>60.37</v>
      </c>
      <c r="I167" s="74" t="s">
        <v>60</v>
      </c>
      <c r="J167" s="71">
        <f t="shared" si="12"/>
        <v>60.37</v>
      </c>
      <c r="K167" s="72">
        <v>1.64</v>
      </c>
      <c r="L167" s="74" t="s">
        <v>60</v>
      </c>
      <c r="M167" s="71">
        <f t="shared" si="19"/>
        <v>1.64</v>
      </c>
      <c r="N167" s="72">
        <v>1.07</v>
      </c>
      <c r="O167" s="74" t="s">
        <v>60</v>
      </c>
      <c r="P167" s="71">
        <f t="shared" si="18"/>
        <v>1.07</v>
      </c>
    </row>
    <row r="168" spans="2:16">
      <c r="B168" s="108">
        <v>1.3</v>
      </c>
      <c r="C168" s="74" t="s">
        <v>61</v>
      </c>
      <c r="D168" s="70">
        <f t="shared" si="20"/>
        <v>5.46218487394958</v>
      </c>
      <c r="E168" s="110">
        <v>119.4</v>
      </c>
      <c r="F168" s="111">
        <v>0.20219999999999999</v>
      </c>
      <c r="G168" s="107">
        <f t="shared" si="15"/>
        <v>119.60220000000001</v>
      </c>
      <c r="H168" s="72">
        <v>63.98</v>
      </c>
      <c r="I168" s="74" t="s">
        <v>60</v>
      </c>
      <c r="J168" s="71">
        <f t="shared" si="12"/>
        <v>63.98</v>
      </c>
      <c r="K168" s="72">
        <v>1.71</v>
      </c>
      <c r="L168" s="74" t="s">
        <v>60</v>
      </c>
      <c r="M168" s="71">
        <f t="shared" si="19"/>
        <v>1.71</v>
      </c>
      <c r="N168" s="72">
        <v>1.0900000000000001</v>
      </c>
      <c r="O168" s="74" t="s">
        <v>60</v>
      </c>
      <c r="P168" s="71">
        <f t="shared" si="18"/>
        <v>1.0900000000000001</v>
      </c>
    </row>
    <row r="169" spans="2:16">
      <c r="B169" s="108">
        <v>1.4</v>
      </c>
      <c r="C169" s="74" t="s">
        <v>61</v>
      </c>
      <c r="D169" s="70">
        <f t="shared" si="20"/>
        <v>5.882352941176471</v>
      </c>
      <c r="E169" s="110">
        <v>119.2</v>
      </c>
      <c r="F169" s="111">
        <v>0.18990000000000001</v>
      </c>
      <c r="G169" s="107">
        <f t="shared" si="15"/>
        <v>119.3899</v>
      </c>
      <c r="H169" s="72">
        <v>67.58</v>
      </c>
      <c r="I169" s="74" t="s">
        <v>60</v>
      </c>
      <c r="J169" s="71">
        <f t="shared" si="12"/>
        <v>67.58</v>
      </c>
      <c r="K169" s="72">
        <v>1.79</v>
      </c>
      <c r="L169" s="74" t="s">
        <v>60</v>
      </c>
      <c r="M169" s="71">
        <f t="shared" si="19"/>
        <v>1.79</v>
      </c>
      <c r="N169" s="72">
        <v>1.1000000000000001</v>
      </c>
      <c r="O169" s="74" t="s">
        <v>60</v>
      </c>
      <c r="P169" s="71">
        <f t="shared" si="18"/>
        <v>1.1000000000000001</v>
      </c>
    </row>
    <row r="170" spans="2:16">
      <c r="B170" s="108">
        <v>1.5</v>
      </c>
      <c r="C170" s="74" t="s">
        <v>61</v>
      </c>
      <c r="D170" s="70">
        <f t="shared" si="20"/>
        <v>6.3025210084033612</v>
      </c>
      <c r="E170" s="110">
        <v>118.9</v>
      </c>
      <c r="F170" s="111">
        <v>0.17910000000000001</v>
      </c>
      <c r="G170" s="107">
        <f t="shared" si="15"/>
        <v>119.07910000000001</v>
      </c>
      <c r="H170" s="72">
        <v>71.19</v>
      </c>
      <c r="I170" s="74" t="s">
        <v>60</v>
      </c>
      <c r="J170" s="71">
        <f t="shared" ref="J170:J197" si="21">H170</f>
        <v>71.19</v>
      </c>
      <c r="K170" s="72">
        <v>1.86</v>
      </c>
      <c r="L170" s="74" t="s">
        <v>60</v>
      </c>
      <c r="M170" s="71">
        <f t="shared" si="19"/>
        <v>1.86</v>
      </c>
      <c r="N170" s="72">
        <v>1.1100000000000001</v>
      </c>
      <c r="O170" s="74" t="s">
        <v>60</v>
      </c>
      <c r="P170" s="71">
        <f t="shared" si="18"/>
        <v>1.1100000000000001</v>
      </c>
    </row>
    <row r="171" spans="2:16">
      <c r="B171" s="108">
        <v>1.6</v>
      </c>
      <c r="C171" s="74" t="s">
        <v>61</v>
      </c>
      <c r="D171" s="70">
        <f t="shared" si="20"/>
        <v>6.7226890756302522</v>
      </c>
      <c r="E171" s="110">
        <v>118.4</v>
      </c>
      <c r="F171" s="111">
        <v>0.16950000000000001</v>
      </c>
      <c r="G171" s="107">
        <f t="shared" si="15"/>
        <v>118.56950000000001</v>
      </c>
      <c r="H171" s="72">
        <v>74.819999999999993</v>
      </c>
      <c r="I171" s="74" t="s">
        <v>60</v>
      </c>
      <c r="J171" s="71">
        <f t="shared" si="21"/>
        <v>74.819999999999993</v>
      </c>
      <c r="K171" s="72">
        <v>1.93</v>
      </c>
      <c r="L171" s="74" t="s">
        <v>60</v>
      </c>
      <c r="M171" s="71">
        <f t="shared" si="19"/>
        <v>1.93</v>
      </c>
      <c r="N171" s="72">
        <v>1.1200000000000001</v>
      </c>
      <c r="O171" s="74" t="s">
        <v>60</v>
      </c>
      <c r="P171" s="71">
        <f t="shared" si="18"/>
        <v>1.1200000000000001</v>
      </c>
    </row>
    <row r="172" spans="2:16">
      <c r="B172" s="108">
        <v>1.7</v>
      </c>
      <c r="C172" s="74" t="s">
        <v>61</v>
      </c>
      <c r="D172" s="70">
        <f t="shared" ref="D172:D228" si="22">B172*1000/$C$5</f>
        <v>7.1428571428571432</v>
      </c>
      <c r="E172" s="110">
        <v>117.9</v>
      </c>
      <c r="F172" s="111">
        <v>0.16089999999999999</v>
      </c>
      <c r="G172" s="107">
        <f t="shared" si="15"/>
        <v>118.0609</v>
      </c>
      <c r="H172" s="72">
        <v>78.459999999999994</v>
      </c>
      <c r="I172" s="74" t="s">
        <v>60</v>
      </c>
      <c r="J172" s="71">
        <f t="shared" si="21"/>
        <v>78.459999999999994</v>
      </c>
      <c r="K172" s="72">
        <v>2</v>
      </c>
      <c r="L172" s="74" t="s">
        <v>60</v>
      </c>
      <c r="M172" s="71">
        <f t="shared" si="19"/>
        <v>2</v>
      </c>
      <c r="N172" s="72">
        <v>1.1299999999999999</v>
      </c>
      <c r="O172" s="74" t="s">
        <v>60</v>
      </c>
      <c r="P172" s="71">
        <f t="shared" si="18"/>
        <v>1.1299999999999999</v>
      </c>
    </row>
    <row r="173" spans="2:16">
      <c r="B173" s="108">
        <v>1.8</v>
      </c>
      <c r="C173" s="74" t="s">
        <v>61</v>
      </c>
      <c r="D173" s="70">
        <f t="shared" si="22"/>
        <v>7.5630252100840334</v>
      </c>
      <c r="E173" s="110">
        <v>117.2</v>
      </c>
      <c r="F173" s="111">
        <v>0.15329999999999999</v>
      </c>
      <c r="G173" s="107">
        <f t="shared" si="15"/>
        <v>117.3533</v>
      </c>
      <c r="H173" s="72">
        <v>82.12</v>
      </c>
      <c r="I173" s="74" t="s">
        <v>60</v>
      </c>
      <c r="J173" s="71">
        <f t="shared" si="21"/>
        <v>82.12</v>
      </c>
      <c r="K173" s="72">
        <v>2.0699999999999998</v>
      </c>
      <c r="L173" s="74" t="s">
        <v>60</v>
      </c>
      <c r="M173" s="71">
        <f t="shared" si="19"/>
        <v>2.0699999999999998</v>
      </c>
      <c r="N173" s="72">
        <v>1.1499999999999999</v>
      </c>
      <c r="O173" s="74" t="s">
        <v>60</v>
      </c>
      <c r="P173" s="71">
        <f t="shared" ref="P173:P228" si="23">N173</f>
        <v>1.1499999999999999</v>
      </c>
    </row>
    <row r="174" spans="2:16">
      <c r="B174" s="108">
        <v>2</v>
      </c>
      <c r="C174" s="74" t="s">
        <v>61</v>
      </c>
      <c r="D174" s="70">
        <f t="shared" si="22"/>
        <v>8.4033613445378155</v>
      </c>
      <c r="E174" s="110">
        <v>115.7</v>
      </c>
      <c r="F174" s="111">
        <v>0.14000000000000001</v>
      </c>
      <c r="G174" s="107">
        <f t="shared" si="15"/>
        <v>115.84</v>
      </c>
      <c r="H174" s="72">
        <v>89.51</v>
      </c>
      <c r="I174" s="74" t="s">
        <v>60</v>
      </c>
      <c r="J174" s="71">
        <f t="shared" si="21"/>
        <v>89.51</v>
      </c>
      <c r="K174" s="72">
        <v>2.3199999999999998</v>
      </c>
      <c r="L174" s="74" t="s">
        <v>60</v>
      </c>
      <c r="M174" s="71">
        <f t="shared" si="19"/>
        <v>2.3199999999999998</v>
      </c>
      <c r="N174" s="72">
        <v>1.17</v>
      </c>
      <c r="O174" s="74" t="s">
        <v>60</v>
      </c>
      <c r="P174" s="71">
        <f t="shared" si="23"/>
        <v>1.17</v>
      </c>
    </row>
    <row r="175" spans="2:16">
      <c r="B175" s="108">
        <v>2.25</v>
      </c>
      <c r="C175" s="74" t="s">
        <v>61</v>
      </c>
      <c r="D175" s="70">
        <f t="shared" si="22"/>
        <v>9.4537815126050422</v>
      </c>
      <c r="E175" s="110">
        <v>113.6</v>
      </c>
      <c r="F175" s="111">
        <v>0.12659999999999999</v>
      </c>
      <c r="G175" s="107">
        <f t="shared" si="15"/>
        <v>113.72659999999999</v>
      </c>
      <c r="H175" s="72">
        <v>98.89</v>
      </c>
      <c r="I175" s="74" t="s">
        <v>60</v>
      </c>
      <c r="J175" s="71">
        <f t="shared" si="21"/>
        <v>98.89</v>
      </c>
      <c r="K175" s="72">
        <v>2.67</v>
      </c>
      <c r="L175" s="74" t="s">
        <v>60</v>
      </c>
      <c r="M175" s="71">
        <f t="shared" si="19"/>
        <v>2.67</v>
      </c>
      <c r="N175" s="72">
        <v>1.2</v>
      </c>
      <c r="O175" s="74" t="s">
        <v>60</v>
      </c>
      <c r="P175" s="71">
        <f t="shared" si="23"/>
        <v>1.2</v>
      </c>
    </row>
    <row r="176" spans="2:16">
      <c r="B176" s="108">
        <v>2.5</v>
      </c>
      <c r="C176" s="74" t="s">
        <v>61</v>
      </c>
      <c r="D176" s="70">
        <f t="shared" si="22"/>
        <v>10.504201680672269</v>
      </c>
      <c r="E176" s="110">
        <v>111.4</v>
      </c>
      <c r="F176" s="111">
        <v>0.11559999999999999</v>
      </c>
      <c r="G176" s="107">
        <f t="shared" si="15"/>
        <v>111.51560000000001</v>
      </c>
      <c r="H176" s="72">
        <v>108.46</v>
      </c>
      <c r="I176" s="74" t="s">
        <v>60</v>
      </c>
      <c r="J176" s="71">
        <f t="shared" si="21"/>
        <v>108.46</v>
      </c>
      <c r="K176" s="72">
        <v>3</v>
      </c>
      <c r="L176" s="74" t="s">
        <v>60</v>
      </c>
      <c r="M176" s="71">
        <f t="shared" si="19"/>
        <v>3</v>
      </c>
      <c r="N176" s="72">
        <v>1.22</v>
      </c>
      <c r="O176" s="74" t="s">
        <v>60</v>
      </c>
      <c r="P176" s="71">
        <f t="shared" si="23"/>
        <v>1.22</v>
      </c>
    </row>
    <row r="177" spans="1:16">
      <c r="A177" s="4"/>
      <c r="B177" s="108">
        <v>2.75</v>
      </c>
      <c r="C177" s="74" t="s">
        <v>61</v>
      </c>
      <c r="D177" s="70">
        <f t="shared" si="22"/>
        <v>11.554621848739496</v>
      </c>
      <c r="E177" s="110">
        <v>109.1</v>
      </c>
      <c r="F177" s="111">
        <v>0.10639999999999999</v>
      </c>
      <c r="G177" s="107">
        <f t="shared" si="15"/>
        <v>109.20639999999999</v>
      </c>
      <c r="H177" s="72">
        <v>118.22</v>
      </c>
      <c r="I177" s="74" t="s">
        <v>60</v>
      </c>
      <c r="J177" s="71">
        <f t="shared" si="21"/>
        <v>118.22</v>
      </c>
      <c r="K177" s="72">
        <v>3.3</v>
      </c>
      <c r="L177" s="74" t="s">
        <v>60</v>
      </c>
      <c r="M177" s="71">
        <f t="shared" si="19"/>
        <v>3.3</v>
      </c>
      <c r="N177" s="72">
        <v>1.25</v>
      </c>
      <c r="O177" s="74" t="s">
        <v>60</v>
      </c>
      <c r="P177" s="71">
        <f t="shared" si="23"/>
        <v>1.25</v>
      </c>
    </row>
    <row r="178" spans="1:16">
      <c r="B178" s="72">
        <v>3</v>
      </c>
      <c r="C178" s="74" t="s">
        <v>61</v>
      </c>
      <c r="D178" s="70">
        <f t="shared" si="22"/>
        <v>12.605042016806722</v>
      </c>
      <c r="E178" s="110">
        <v>106.9</v>
      </c>
      <c r="F178" s="111">
        <v>9.8729999999999998E-2</v>
      </c>
      <c r="G178" s="107">
        <f t="shared" si="15"/>
        <v>106.99873000000001</v>
      </c>
      <c r="H178" s="72">
        <v>128.18</v>
      </c>
      <c r="I178" s="74" t="s">
        <v>60</v>
      </c>
      <c r="J178" s="71">
        <f t="shared" si="21"/>
        <v>128.18</v>
      </c>
      <c r="K178" s="72">
        <v>3.59</v>
      </c>
      <c r="L178" s="74" t="s">
        <v>60</v>
      </c>
      <c r="M178" s="71">
        <f t="shared" si="19"/>
        <v>3.59</v>
      </c>
      <c r="N178" s="72">
        <v>1.28</v>
      </c>
      <c r="O178" s="74" t="s">
        <v>60</v>
      </c>
      <c r="P178" s="71">
        <f t="shared" si="23"/>
        <v>1.28</v>
      </c>
    </row>
    <row r="179" spans="1:16">
      <c r="B179" s="108">
        <v>3.25</v>
      </c>
      <c r="C179" s="109" t="s">
        <v>61</v>
      </c>
      <c r="D179" s="70">
        <f t="shared" si="22"/>
        <v>13.655462184873949</v>
      </c>
      <c r="E179" s="110">
        <v>104.7</v>
      </c>
      <c r="F179" s="111">
        <v>9.2119999999999994E-2</v>
      </c>
      <c r="G179" s="107">
        <f t="shared" si="15"/>
        <v>104.79212</v>
      </c>
      <c r="H179" s="72">
        <v>138.36000000000001</v>
      </c>
      <c r="I179" s="74" t="s">
        <v>60</v>
      </c>
      <c r="J179" s="71">
        <f t="shared" si="21"/>
        <v>138.36000000000001</v>
      </c>
      <c r="K179" s="72">
        <v>3.87</v>
      </c>
      <c r="L179" s="74" t="s">
        <v>60</v>
      </c>
      <c r="M179" s="71">
        <f t="shared" si="19"/>
        <v>3.87</v>
      </c>
      <c r="N179" s="72">
        <v>1.3</v>
      </c>
      <c r="O179" s="74" t="s">
        <v>60</v>
      </c>
      <c r="P179" s="71">
        <f t="shared" si="23"/>
        <v>1.3</v>
      </c>
    </row>
    <row r="180" spans="1:16">
      <c r="B180" s="108">
        <v>3.5</v>
      </c>
      <c r="C180" s="109" t="s">
        <v>61</v>
      </c>
      <c r="D180" s="70">
        <f t="shared" si="22"/>
        <v>14.705882352941176</v>
      </c>
      <c r="E180" s="110">
        <v>102.5</v>
      </c>
      <c r="F180" s="111">
        <v>8.6379999999999998E-2</v>
      </c>
      <c r="G180" s="107">
        <f t="shared" si="15"/>
        <v>102.58638000000001</v>
      </c>
      <c r="H180" s="72">
        <v>148.75</v>
      </c>
      <c r="I180" s="74" t="s">
        <v>60</v>
      </c>
      <c r="J180" s="71">
        <f t="shared" si="21"/>
        <v>148.75</v>
      </c>
      <c r="K180" s="72">
        <v>4.1399999999999997</v>
      </c>
      <c r="L180" s="74" t="s">
        <v>60</v>
      </c>
      <c r="M180" s="71">
        <f t="shared" si="19"/>
        <v>4.1399999999999997</v>
      </c>
      <c r="N180" s="72">
        <v>1.33</v>
      </c>
      <c r="O180" s="74" t="s">
        <v>60</v>
      </c>
      <c r="P180" s="71">
        <f t="shared" si="23"/>
        <v>1.33</v>
      </c>
    </row>
    <row r="181" spans="1:16">
      <c r="B181" s="108">
        <v>3.75</v>
      </c>
      <c r="C181" s="109" t="s">
        <v>61</v>
      </c>
      <c r="D181" s="70">
        <f t="shared" si="22"/>
        <v>15.756302521008404</v>
      </c>
      <c r="E181" s="110">
        <v>100.4</v>
      </c>
      <c r="F181" s="111">
        <v>8.1350000000000006E-2</v>
      </c>
      <c r="G181" s="107">
        <f t="shared" si="15"/>
        <v>100.48135000000001</v>
      </c>
      <c r="H181" s="72">
        <v>159.36000000000001</v>
      </c>
      <c r="I181" s="74" t="s">
        <v>60</v>
      </c>
      <c r="J181" s="71">
        <f t="shared" si="21"/>
        <v>159.36000000000001</v>
      </c>
      <c r="K181" s="72">
        <v>4.41</v>
      </c>
      <c r="L181" s="74" t="s">
        <v>60</v>
      </c>
      <c r="M181" s="71">
        <f t="shared" si="19"/>
        <v>4.41</v>
      </c>
      <c r="N181" s="72">
        <v>1.36</v>
      </c>
      <c r="O181" s="74" t="s">
        <v>60</v>
      </c>
      <c r="P181" s="71">
        <f t="shared" si="23"/>
        <v>1.36</v>
      </c>
    </row>
    <row r="182" spans="1:16">
      <c r="B182" s="108">
        <v>4</v>
      </c>
      <c r="C182" s="109" t="s">
        <v>61</v>
      </c>
      <c r="D182" s="70">
        <f t="shared" si="22"/>
        <v>16.806722689075631</v>
      </c>
      <c r="E182" s="110">
        <v>98.45</v>
      </c>
      <c r="F182" s="111">
        <v>7.6910000000000006E-2</v>
      </c>
      <c r="G182" s="107">
        <f t="shared" si="15"/>
        <v>98.526910000000001</v>
      </c>
      <c r="H182" s="72">
        <v>170.18</v>
      </c>
      <c r="I182" s="74" t="s">
        <v>60</v>
      </c>
      <c r="J182" s="71">
        <f t="shared" si="21"/>
        <v>170.18</v>
      </c>
      <c r="K182" s="72">
        <v>4.67</v>
      </c>
      <c r="L182" s="74" t="s">
        <v>60</v>
      </c>
      <c r="M182" s="71">
        <f t="shared" si="19"/>
        <v>4.67</v>
      </c>
      <c r="N182" s="72">
        <v>1.38</v>
      </c>
      <c r="O182" s="74" t="s">
        <v>60</v>
      </c>
      <c r="P182" s="71">
        <f t="shared" si="23"/>
        <v>1.38</v>
      </c>
    </row>
    <row r="183" spans="1:16">
      <c r="B183" s="108">
        <v>4.5</v>
      </c>
      <c r="C183" s="109" t="s">
        <v>61</v>
      </c>
      <c r="D183" s="70">
        <f t="shared" si="22"/>
        <v>18.907563025210084</v>
      </c>
      <c r="E183" s="110">
        <v>94.71</v>
      </c>
      <c r="F183" s="111">
        <v>6.9400000000000003E-2</v>
      </c>
      <c r="G183" s="107">
        <f t="shared" si="15"/>
        <v>94.779399999999995</v>
      </c>
      <c r="H183" s="72">
        <v>192.48</v>
      </c>
      <c r="I183" s="74" t="s">
        <v>60</v>
      </c>
      <c r="J183" s="71">
        <f t="shared" si="21"/>
        <v>192.48</v>
      </c>
      <c r="K183" s="72">
        <v>5.63</v>
      </c>
      <c r="L183" s="74" t="s">
        <v>60</v>
      </c>
      <c r="M183" s="71">
        <f t="shared" si="19"/>
        <v>5.63</v>
      </c>
      <c r="N183" s="72">
        <v>1.44</v>
      </c>
      <c r="O183" s="74" t="s">
        <v>60</v>
      </c>
      <c r="P183" s="71">
        <f t="shared" si="23"/>
        <v>1.44</v>
      </c>
    </row>
    <row r="184" spans="1:16">
      <c r="B184" s="108">
        <v>5</v>
      </c>
      <c r="C184" s="109" t="s">
        <v>61</v>
      </c>
      <c r="D184" s="70">
        <f t="shared" si="22"/>
        <v>21.008403361344538</v>
      </c>
      <c r="E184" s="110">
        <v>91.29</v>
      </c>
      <c r="F184" s="111">
        <v>6.3299999999999995E-2</v>
      </c>
      <c r="G184" s="107">
        <f t="shared" si="15"/>
        <v>91.353300000000004</v>
      </c>
      <c r="H184" s="72">
        <v>215.63</v>
      </c>
      <c r="I184" s="74" t="s">
        <v>60</v>
      </c>
      <c r="J184" s="71">
        <f t="shared" si="21"/>
        <v>215.63</v>
      </c>
      <c r="K184" s="72">
        <v>6.52</v>
      </c>
      <c r="L184" s="74" t="s">
        <v>60</v>
      </c>
      <c r="M184" s="71">
        <f t="shared" si="19"/>
        <v>6.52</v>
      </c>
      <c r="N184" s="72">
        <v>1.5</v>
      </c>
      <c r="O184" s="74" t="s">
        <v>60</v>
      </c>
      <c r="P184" s="71">
        <f t="shared" si="23"/>
        <v>1.5</v>
      </c>
    </row>
    <row r="185" spans="1:16">
      <c r="B185" s="108">
        <v>5.5</v>
      </c>
      <c r="C185" s="109" t="s">
        <v>61</v>
      </c>
      <c r="D185" s="70">
        <f t="shared" si="22"/>
        <v>23.109243697478991</v>
      </c>
      <c r="E185" s="110">
        <v>88.19</v>
      </c>
      <c r="F185" s="111">
        <v>5.8229999999999997E-2</v>
      </c>
      <c r="G185" s="107">
        <f t="shared" si="15"/>
        <v>88.248229999999992</v>
      </c>
      <c r="H185" s="72">
        <v>239.63</v>
      </c>
      <c r="I185" s="74" t="s">
        <v>60</v>
      </c>
      <c r="J185" s="71">
        <f t="shared" si="21"/>
        <v>239.63</v>
      </c>
      <c r="K185" s="72">
        <v>7.35</v>
      </c>
      <c r="L185" s="74" t="s">
        <v>60</v>
      </c>
      <c r="M185" s="71">
        <f t="shared" si="19"/>
        <v>7.35</v>
      </c>
      <c r="N185" s="72">
        <v>1.56</v>
      </c>
      <c r="O185" s="74" t="s">
        <v>60</v>
      </c>
      <c r="P185" s="71">
        <f t="shared" si="23"/>
        <v>1.56</v>
      </c>
    </row>
    <row r="186" spans="1:16">
      <c r="B186" s="108">
        <v>6</v>
      </c>
      <c r="C186" s="109" t="s">
        <v>61</v>
      </c>
      <c r="D186" s="70">
        <f t="shared" si="22"/>
        <v>25.210084033613445</v>
      </c>
      <c r="E186" s="110">
        <v>85.39</v>
      </c>
      <c r="F186" s="111">
        <v>5.3960000000000001E-2</v>
      </c>
      <c r="G186" s="107">
        <f t="shared" si="15"/>
        <v>85.443960000000004</v>
      </c>
      <c r="H186" s="72">
        <v>264.44</v>
      </c>
      <c r="I186" s="74" t="s">
        <v>60</v>
      </c>
      <c r="J186" s="71">
        <f t="shared" si="21"/>
        <v>264.44</v>
      </c>
      <c r="K186" s="72">
        <v>8.15</v>
      </c>
      <c r="L186" s="74" t="s">
        <v>60</v>
      </c>
      <c r="M186" s="71">
        <f t="shared" si="19"/>
        <v>8.15</v>
      </c>
      <c r="N186" s="72">
        <v>1.62</v>
      </c>
      <c r="O186" s="74" t="s">
        <v>60</v>
      </c>
      <c r="P186" s="71">
        <f t="shared" si="23"/>
        <v>1.62</v>
      </c>
    </row>
    <row r="187" spans="1:16">
      <c r="B187" s="108">
        <v>6.5</v>
      </c>
      <c r="C187" s="109" t="s">
        <v>61</v>
      </c>
      <c r="D187" s="70">
        <f t="shared" si="22"/>
        <v>27.310924369747898</v>
      </c>
      <c r="E187" s="110">
        <v>82.88</v>
      </c>
      <c r="F187" s="111">
        <v>5.0290000000000001E-2</v>
      </c>
      <c r="G187" s="107">
        <f t="shared" si="15"/>
        <v>82.930289999999999</v>
      </c>
      <c r="H187" s="72">
        <v>290.04000000000002</v>
      </c>
      <c r="I187" s="74" t="s">
        <v>60</v>
      </c>
      <c r="J187" s="71">
        <f t="shared" si="21"/>
        <v>290.04000000000002</v>
      </c>
      <c r="K187" s="72">
        <v>8.92</v>
      </c>
      <c r="L187" s="74" t="s">
        <v>60</v>
      </c>
      <c r="M187" s="71">
        <f t="shared" si="19"/>
        <v>8.92</v>
      </c>
      <c r="N187" s="72">
        <v>1.68</v>
      </c>
      <c r="O187" s="74" t="s">
        <v>60</v>
      </c>
      <c r="P187" s="71">
        <f t="shared" si="23"/>
        <v>1.68</v>
      </c>
    </row>
    <row r="188" spans="1:16">
      <c r="B188" s="108">
        <v>7</v>
      </c>
      <c r="C188" s="109" t="s">
        <v>61</v>
      </c>
      <c r="D188" s="70">
        <f t="shared" si="22"/>
        <v>29.411764705882351</v>
      </c>
      <c r="E188" s="110">
        <v>80.63</v>
      </c>
      <c r="F188" s="111">
        <v>4.7120000000000002E-2</v>
      </c>
      <c r="G188" s="107">
        <f t="shared" si="15"/>
        <v>80.677120000000002</v>
      </c>
      <c r="H188" s="72">
        <v>316.37</v>
      </c>
      <c r="I188" s="74" t="s">
        <v>60</v>
      </c>
      <c r="J188" s="71">
        <f t="shared" si="21"/>
        <v>316.37</v>
      </c>
      <c r="K188" s="72">
        <v>9.67</v>
      </c>
      <c r="L188" s="74" t="s">
        <v>60</v>
      </c>
      <c r="M188" s="71">
        <f t="shared" si="19"/>
        <v>9.67</v>
      </c>
      <c r="N188" s="72">
        <v>1.74</v>
      </c>
      <c r="O188" s="74" t="s">
        <v>60</v>
      </c>
      <c r="P188" s="71">
        <f t="shared" si="23"/>
        <v>1.74</v>
      </c>
    </row>
    <row r="189" spans="1:16">
      <c r="B189" s="108">
        <v>8</v>
      </c>
      <c r="C189" s="109" t="s">
        <v>61</v>
      </c>
      <c r="D189" s="70">
        <f t="shared" si="22"/>
        <v>33.613445378151262</v>
      </c>
      <c r="E189" s="110">
        <v>75.900000000000006</v>
      </c>
      <c r="F189" s="111">
        <v>4.1889999999999997E-2</v>
      </c>
      <c r="G189" s="107">
        <f t="shared" si="15"/>
        <v>75.941890000000001</v>
      </c>
      <c r="H189" s="72">
        <v>371.44</v>
      </c>
      <c r="I189" s="74" t="s">
        <v>60</v>
      </c>
      <c r="J189" s="71">
        <f t="shared" si="21"/>
        <v>371.44</v>
      </c>
      <c r="K189" s="72">
        <v>12.42</v>
      </c>
      <c r="L189" s="74" t="s">
        <v>60</v>
      </c>
      <c r="M189" s="71">
        <f t="shared" si="19"/>
        <v>12.42</v>
      </c>
      <c r="N189" s="72">
        <v>1.87</v>
      </c>
      <c r="O189" s="74" t="s">
        <v>60</v>
      </c>
      <c r="P189" s="71">
        <f t="shared" si="23"/>
        <v>1.87</v>
      </c>
    </row>
    <row r="190" spans="1:16">
      <c r="B190" s="108">
        <v>9</v>
      </c>
      <c r="C190" s="109" t="s">
        <v>61</v>
      </c>
      <c r="D190" s="70">
        <f t="shared" si="22"/>
        <v>37.815126050420169</v>
      </c>
      <c r="E190" s="110">
        <v>71.66</v>
      </c>
      <c r="F190" s="111">
        <v>3.7760000000000002E-2</v>
      </c>
      <c r="G190" s="107">
        <f t="shared" si="15"/>
        <v>71.697760000000002</v>
      </c>
      <c r="H190" s="72">
        <v>429.84</v>
      </c>
      <c r="I190" s="74" t="s">
        <v>60</v>
      </c>
      <c r="J190" s="71">
        <f t="shared" si="21"/>
        <v>429.84</v>
      </c>
      <c r="K190" s="72">
        <v>14.92</v>
      </c>
      <c r="L190" s="74" t="s">
        <v>60</v>
      </c>
      <c r="M190" s="71">
        <f t="shared" si="19"/>
        <v>14.92</v>
      </c>
      <c r="N190" s="72">
        <v>2.0099999999999998</v>
      </c>
      <c r="O190" s="74" t="s">
        <v>60</v>
      </c>
      <c r="P190" s="71">
        <f t="shared" si="23"/>
        <v>2.0099999999999998</v>
      </c>
    </row>
    <row r="191" spans="1:16">
      <c r="B191" s="108">
        <v>10</v>
      </c>
      <c r="C191" s="109" t="s">
        <v>61</v>
      </c>
      <c r="D191" s="70">
        <f t="shared" si="22"/>
        <v>42.016806722689076</v>
      </c>
      <c r="E191" s="110">
        <v>67.930000000000007</v>
      </c>
      <c r="F191" s="111">
        <v>3.44E-2</v>
      </c>
      <c r="G191" s="107">
        <f t="shared" si="15"/>
        <v>67.964400000000012</v>
      </c>
      <c r="H191" s="72">
        <v>491.58</v>
      </c>
      <c r="I191" s="74" t="s">
        <v>60</v>
      </c>
      <c r="J191" s="71">
        <f t="shared" si="21"/>
        <v>491.58</v>
      </c>
      <c r="K191" s="72">
        <v>17.29</v>
      </c>
      <c r="L191" s="74" t="s">
        <v>60</v>
      </c>
      <c r="M191" s="71">
        <f t="shared" si="19"/>
        <v>17.29</v>
      </c>
      <c r="N191" s="72">
        <v>2.16</v>
      </c>
      <c r="O191" s="74" t="s">
        <v>60</v>
      </c>
      <c r="P191" s="71">
        <f t="shared" si="23"/>
        <v>2.16</v>
      </c>
    </row>
    <row r="192" spans="1:16">
      <c r="B192" s="108">
        <v>11</v>
      </c>
      <c r="C192" s="109" t="s">
        <v>61</v>
      </c>
      <c r="D192" s="70">
        <f t="shared" si="22"/>
        <v>46.218487394957982</v>
      </c>
      <c r="E192" s="110">
        <v>64.63</v>
      </c>
      <c r="F192" s="111">
        <v>3.1609999999999999E-2</v>
      </c>
      <c r="G192" s="107">
        <f t="shared" si="15"/>
        <v>64.661609999999996</v>
      </c>
      <c r="H192" s="72">
        <v>556.59</v>
      </c>
      <c r="I192" s="74" t="s">
        <v>60</v>
      </c>
      <c r="J192" s="71">
        <f t="shared" si="21"/>
        <v>556.59</v>
      </c>
      <c r="K192" s="72">
        <v>19.579999999999998</v>
      </c>
      <c r="L192" s="74" t="s">
        <v>60</v>
      </c>
      <c r="M192" s="71">
        <f t="shared" si="19"/>
        <v>19.579999999999998</v>
      </c>
      <c r="N192" s="72">
        <v>2.3199999999999998</v>
      </c>
      <c r="O192" s="74" t="s">
        <v>60</v>
      </c>
      <c r="P192" s="71">
        <f t="shared" si="23"/>
        <v>2.3199999999999998</v>
      </c>
    </row>
    <row r="193" spans="2:16">
      <c r="B193" s="108">
        <v>12</v>
      </c>
      <c r="C193" s="109" t="s">
        <v>61</v>
      </c>
      <c r="D193" s="70">
        <f t="shared" si="22"/>
        <v>50.420168067226889</v>
      </c>
      <c r="E193" s="110">
        <v>61.7</v>
      </c>
      <c r="F193" s="111">
        <v>2.9270000000000001E-2</v>
      </c>
      <c r="G193" s="107">
        <f t="shared" si="15"/>
        <v>61.72927</v>
      </c>
      <c r="H193" s="72">
        <v>624.79999999999995</v>
      </c>
      <c r="I193" s="74" t="s">
        <v>60</v>
      </c>
      <c r="J193" s="71">
        <f t="shared" si="21"/>
        <v>624.79999999999995</v>
      </c>
      <c r="K193" s="72">
        <v>21.83</v>
      </c>
      <c r="L193" s="74" t="s">
        <v>60</v>
      </c>
      <c r="M193" s="71">
        <f t="shared" si="19"/>
        <v>21.83</v>
      </c>
      <c r="N193" s="72">
        <v>2.48</v>
      </c>
      <c r="O193" s="74" t="s">
        <v>60</v>
      </c>
      <c r="P193" s="71">
        <f t="shared" si="23"/>
        <v>2.48</v>
      </c>
    </row>
    <row r="194" spans="2:16">
      <c r="B194" s="108">
        <v>13</v>
      </c>
      <c r="C194" s="109" t="s">
        <v>61</v>
      </c>
      <c r="D194" s="70">
        <f t="shared" si="22"/>
        <v>54.621848739495796</v>
      </c>
      <c r="E194" s="110">
        <v>59.07</v>
      </c>
      <c r="F194" s="111">
        <v>2.726E-2</v>
      </c>
      <c r="G194" s="107">
        <f t="shared" si="15"/>
        <v>59.097259999999999</v>
      </c>
      <c r="H194" s="72">
        <v>696.16</v>
      </c>
      <c r="I194" s="74" t="s">
        <v>60</v>
      </c>
      <c r="J194" s="71">
        <f t="shared" si="21"/>
        <v>696.16</v>
      </c>
      <c r="K194" s="72">
        <v>24.06</v>
      </c>
      <c r="L194" s="74" t="s">
        <v>60</v>
      </c>
      <c r="M194" s="71">
        <f t="shared" si="19"/>
        <v>24.06</v>
      </c>
      <c r="N194" s="72">
        <v>2.65</v>
      </c>
      <c r="O194" s="74" t="s">
        <v>60</v>
      </c>
      <c r="P194" s="71">
        <f t="shared" si="23"/>
        <v>2.65</v>
      </c>
    </row>
    <row r="195" spans="2:16">
      <c r="B195" s="108">
        <v>14</v>
      </c>
      <c r="C195" s="109" t="s">
        <v>61</v>
      </c>
      <c r="D195" s="70">
        <f t="shared" si="22"/>
        <v>58.823529411764703</v>
      </c>
      <c r="E195" s="110">
        <v>56.69</v>
      </c>
      <c r="F195" s="111">
        <v>2.5520000000000001E-2</v>
      </c>
      <c r="G195" s="107">
        <f t="shared" si="15"/>
        <v>56.715519999999998</v>
      </c>
      <c r="H195" s="72">
        <v>770.59</v>
      </c>
      <c r="I195" s="74" t="s">
        <v>60</v>
      </c>
      <c r="J195" s="71">
        <f t="shared" si="21"/>
        <v>770.59</v>
      </c>
      <c r="K195" s="72">
        <v>26.26</v>
      </c>
      <c r="L195" s="74" t="s">
        <v>60</v>
      </c>
      <c r="M195" s="71">
        <f t="shared" si="19"/>
        <v>26.26</v>
      </c>
      <c r="N195" s="72">
        <v>2.83</v>
      </c>
      <c r="O195" s="74" t="s">
        <v>60</v>
      </c>
      <c r="P195" s="71">
        <f t="shared" si="23"/>
        <v>2.83</v>
      </c>
    </row>
    <row r="196" spans="2:16">
      <c r="B196" s="108">
        <v>15</v>
      </c>
      <c r="C196" s="109" t="s">
        <v>61</v>
      </c>
      <c r="D196" s="70">
        <f t="shared" si="22"/>
        <v>63.025210084033617</v>
      </c>
      <c r="E196" s="110">
        <v>54.54</v>
      </c>
      <c r="F196" s="111">
        <v>2.4E-2</v>
      </c>
      <c r="G196" s="107">
        <f t="shared" si="15"/>
        <v>54.564</v>
      </c>
      <c r="H196" s="72">
        <v>848.05</v>
      </c>
      <c r="I196" s="74" t="s">
        <v>60</v>
      </c>
      <c r="J196" s="71">
        <f t="shared" si="21"/>
        <v>848.05</v>
      </c>
      <c r="K196" s="72">
        <v>28.46</v>
      </c>
      <c r="L196" s="74" t="s">
        <v>60</v>
      </c>
      <c r="M196" s="71">
        <f t="shared" si="19"/>
        <v>28.46</v>
      </c>
      <c r="N196" s="72">
        <v>3.01</v>
      </c>
      <c r="O196" s="74" t="s">
        <v>60</v>
      </c>
      <c r="P196" s="71">
        <f t="shared" si="23"/>
        <v>3.01</v>
      </c>
    </row>
    <row r="197" spans="2:16">
      <c r="B197" s="108">
        <v>16</v>
      </c>
      <c r="C197" s="109" t="s">
        <v>61</v>
      </c>
      <c r="D197" s="70">
        <f t="shared" si="22"/>
        <v>67.226890756302524</v>
      </c>
      <c r="E197" s="110">
        <v>52.58</v>
      </c>
      <c r="F197" s="111">
        <v>2.266E-2</v>
      </c>
      <c r="G197" s="107">
        <f t="shared" si="15"/>
        <v>52.60266</v>
      </c>
      <c r="H197" s="72">
        <v>928.48</v>
      </c>
      <c r="I197" s="74" t="s">
        <v>60</v>
      </c>
      <c r="J197" s="75">
        <f t="shared" si="21"/>
        <v>928.48</v>
      </c>
      <c r="K197" s="72">
        <v>30.65</v>
      </c>
      <c r="L197" s="74" t="s">
        <v>60</v>
      </c>
      <c r="M197" s="71">
        <f t="shared" si="19"/>
        <v>30.65</v>
      </c>
      <c r="N197" s="72">
        <v>3.21</v>
      </c>
      <c r="O197" s="74" t="s">
        <v>60</v>
      </c>
      <c r="P197" s="71">
        <f t="shared" si="23"/>
        <v>3.21</v>
      </c>
    </row>
    <row r="198" spans="2:16">
      <c r="B198" s="108">
        <v>17</v>
      </c>
      <c r="C198" s="109" t="s">
        <v>61</v>
      </c>
      <c r="D198" s="70">
        <f t="shared" si="22"/>
        <v>71.428571428571431</v>
      </c>
      <c r="E198" s="110">
        <v>50.79</v>
      </c>
      <c r="F198" s="111">
        <v>2.147E-2</v>
      </c>
      <c r="G198" s="107">
        <f t="shared" si="15"/>
        <v>50.81147</v>
      </c>
      <c r="H198" s="72">
        <v>1.01</v>
      </c>
      <c r="I198" s="73" t="s">
        <v>12</v>
      </c>
      <c r="J198" s="75">
        <f t="shared" ref="J198:J228" si="24">H198*1000</f>
        <v>1010</v>
      </c>
      <c r="K198" s="72">
        <v>32.840000000000003</v>
      </c>
      <c r="L198" s="74" t="s">
        <v>60</v>
      </c>
      <c r="M198" s="71">
        <f t="shared" si="19"/>
        <v>32.840000000000003</v>
      </c>
      <c r="N198" s="72">
        <v>3.4</v>
      </c>
      <c r="O198" s="74" t="s">
        <v>60</v>
      </c>
      <c r="P198" s="71">
        <f t="shared" si="23"/>
        <v>3.4</v>
      </c>
    </row>
    <row r="199" spans="2:16">
      <c r="B199" s="108">
        <v>18</v>
      </c>
      <c r="C199" s="109" t="s">
        <v>61</v>
      </c>
      <c r="D199" s="70">
        <f t="shared" si="22"/>
        <v>75.630252100840337</v>
      </c>
      <c r="E199" s="110">
        <v>49.15</v>
      </c>
      <c r="F199" s="111">
        <v>2.0400000000000001E-2</v>
      </c>
      <c r="G199" s="107">
        <f t="shared" si="15"/>
        <v>49.170400000000001</v>
      </c>
      <c r="H199" s="72">
        <v>1.1000000000000001</v>
      </c>
      <c r="I199" s="74" t="s">
        <v>12</v>
      </c>
      <c r="J199" s="75">
        <f t="shared" si="24"/>
        <v>1100</v>
      </c>
      <c r="K199" s="72">
        <v>35.03</v>
      </c>
      <c r="L199" s="74" t="s">
        <v>60</v>
      </c>
      <c r="M199" s="71">
        <f t="shared" si="19"/>
        <v>35.03</v>
      </c>
      <c r="N199" s="72">
        <v>3.61</v>
      </c>
      <c r="O199" s="74" t="s">
        <v>60</v>
      </c>
      <c r="P199" s="71">
        <f t="shared" si="23"/>
        <v>3.61</v>
      </c>
    </row>
    <row r="200" spans="2:16">
      <c r="B200" s="108">
        <v>20</v>
      </c>
      <c r="C200" s="109" t="s">
        <v>61</v>
      </c>
      <c r="D200" s="70">
        <f t="shared" si="22"/>
        <v>84.033613445378151</v>
      </c>
      <c r="E200" s="110">
        <v>46.23</v>
      </c>
      <c r="F200" s="111">
        <v>1.857E-2</v>
      </c>
      <c r="G200" s="107">
        <f t="shared" si="15"/>
        <v>46.248569999999994</v>
      </c>
      <c r="H200" s="72">
        <v>1.28</v>
      </c>
      <c r="I200" s="74" t="s">
        <v>12</v>
      </c>
      <c r="J200" s="75">
        <f t="shared" si="24"/>
        <v>1280</v>
      </c>
      <c r="K200" s="72">
        <v>43.38</v>
      </c>
      <c r="L200" s="74" t="s">
        <v>60</v>
      </c>
      <c r="M200" s="71">
        <f t="shared" si="19"/>
        <v>43.38</v>
      </c>
      <c r="N200" s="72">
        <v>4.03</v>
      </c>
      <c r="O200" s="74" t="s">
        <v>60</v>
      </c>
      <c r="P200" s="71">
        <f t="shared" si="23"/>
        <v>4.03</v>
      </c>
    </row>
    <row r="201" spans="2:16">
      <c r="B201" s="108">
        <v>22.5</v>
      </c>
      <c r="C201" s="109" t="s">
        <v>61</v>
      </c>
      <c r="D201" s="70">
        <f t="shared" si="22"/>
        <v>94.537815126050418</v>
      </c>
      <c r="E201" s="110">
        <v>43.15</v>
      </c>
      <c r="F201" s="111">
        <v>1.6709999999999999E-2</v>
      </c>
      <c r="G201" s="107">
        <f t="shared" si="15"/>
        <v>43.166710000000002</v>
      </c>
      <c r="H201" s="72">
        <v>1.52</v>
      </c>
      <c r="I201" s="74" t="s">
        <v>12</v>
      </c>
      <c r="J201" s="75">
        <f t="shared" si="24"/>
        <v>1520</v>
      </c>
      <c r="K201" s="72">
        <v>55.19</v>
      </c>
      <c r="L201" s="74" t="s">
        <v>60</v>
      </c>
      <c r="M201" s="71">
        <f t="shared" si="19"/>
        <v>55.19</v>
      </c>
      <c r="N201" s="72">
        <v>4.5999999999999996</v>
      </c>
      <c r="O201" s="74" t="s">
        <v>60</v>
      </c>
      <c r="P201" s="71">
        <f t="shared" si="23"/>
        <v>4.5999999999999996</v>
      </c>
    </row>
    <row r="202" spans="2:16">
      <c r="B202" s="108">
        <v>25</v>
      </c>
      <c r="C202" s="109" t="s">
        <v>61</v>
      </c>
      <c r="D202" s="70">
        <f t="shared" si="22"/>
        <v>105.04201680672269</v>
      </c>
      <c r="E202" s="110">
        <v>40.56</v>
      </c>
      <c r="F202" s="111">
        <v>1.521E-2</v>
      </c>
      <c r="G202" s="107">
        <f t="shared" si="15"/>
        <v>40.575210000000006</v>
      </c>
      <c r="H202" s="72">
        <v>1.78</v>
      </c>
      <c r="I202" s="74" t="s">
        <v>12</v>
      </c>
      <c r="J202" s="75">
        <f t="shared" si="24"/>
        <v>1780</v>
      </c>
      <c r="K202" s="72">
        <v>66.13</v>
      </c>
      <c r="L202" s="74" t="s">
        <v>60</v>
      </c>
      <c r="M202" s="71">
        <f t="shared" si="19"/>
        <v>66.13</v>
      </c>
      <c r="N202" s="72">
        <v>5.19</v>
      </c>
      <c r="O202" s="74" t="s">
        <v>60</v>
      </c>
      <c r="P202" s="71">
        <f t="shared" si="23"/>
        <v>5.19</v>
      </c>
    </row>
    <row r="203" spans="2:16">
      <c r="B203" s="108">
        <v>27.5</v>
      </c>
      <c r="C203" s="109" t="s">
        <v>61</v>
      </c>
      <c r="D203" s="70">
        <f t="shared" si="22"/>
        <v>115.54621848739495</v>
      </c>
      <c r="E203" s="110">
        <v>38.35</v>
      </c>
      <c r="F203" s="111">
        <v>1.396E-2</v>
      </c>
      <c r="G203" s="107">
        <f t="shared" si="15"/>
        <v>38.363959999999999</v>
      </c>
      <c r="H203" s="72">
        <v>2.0499999999999998</v>
      </c>
      <c r="I203" s="74" t="s">
        <v>12</v>
      </c>
      <c r="J203" s="75">
        <f t="shared" si="24"/>
        <v>2050</v>
      </c>
      <c r="K203" s="72">
        <v>76.59</v>
      </c>
      <c r="L203" s="74" t="s">
        <v>60</v>
      </c>
      <c r="M203" s="71">
        <f t="shared" si="19"/>
        <v>76.59</v>
      </c>
      <c r="N203" s="72">
        <v>5.82</v>
      </c>
      <c r="O203" s="74" t="s">
        <v>60</v>
      </c>
      <c r="P203" s="71">
        <f t="shared" si="23"/>
        <v>5.82</v>
      </c>
    </row>
    <row r="204" spans="2:16">
      <c r="B204" s="108">
        <v>30</v>
      </c>
      <c r="C204" s="109" t="s">
        <v>61</v>
      </c>
      <c r="D204" s="70">
        <f t="shared" si="22"/>
        <v>126.05042016806723</v>
      </c>
      <c r="E204" s="110">
        <v>36.44</v>
      </c>
      <c r="F204" s="111">
        <v>1.291E-2</v>
      </c>
      <c r="G204" s="107">
        <f t="shared" si="15"/>
        <v>36.452909999999996</v>
      </c>
      <c r="H204" s="72">
        <v>2.34</v>
      </c>
      <c r="I204" s="74" t="s">
        <v>12</v>
      </c>
      <c r="J204" s="75">
        <f t="shared" si="24"/>
        <v>2340</v>
      </c>
      <c r="K204" s="72">
        <v>86.76</v>
      </c>
      <c r="L204" s="74" t="s">
        <v>60</v>
      </c>
      <c r="M204" s="71">
        <f t="shared" si="19"/>
        <v>86.76</v>
      </c>
      <c r="N204" s="72">
        <v>6.48</v>
      </c>
      <c r="O204" s="74" t="s">
        <v>60</v>
      </c>
      <c r="P204" s="71">
        <f t="shared" si="23"/>
        <v>6.48</v>
      </c>
    </row>
    <row r="205" spans="2:16">
      <c r="B205" s="108">
        <v>32.5</v>
      </c>
      <c r="C205" s="109" t="s">
        <v>61</v>
      </c>
      <c r="D205" s="70">
        <f t="shared" si="22"/>
        <v>136.55462184873949</v>
      </c>
      <c r="E205" s="110">
        <v>34.78</v>
      </c>
      <c r="F205" s="111">
        <v>1.2019999999999999E-2</v>
      </c>
      <c r="G205" s="107">
        <f t="shared" si="15"/>
        <v>34.792020000000001</v>
      </c>
      <c r="H205" s="72">
        <v>2.64</v>
      </c>
      <c r="I205" s="74" t="s">
        <v>12</v>
      </c>
      <c r="J205" s="75">
        <f t="shared" si="24"/>
        <v>2640</v>
      </c>
      <c r="K205" s="72">
        <v>96.74</v>
      </c>
      <c r="L205" s="74" t="s">
        <v>60</v>
      </c>
      <c r="M205" s="71">
        <f t="shared" si="19"/>
        <v>96.74</v>
      </c>
      <c r="N205" s="72">
        <v>7.16</v>
      </c>
      <c r="O205" s="74" t="s">
        <v>60</v>
      </c>
      <c r="P205" s="71">
        <f t="shared" si="23"/>
        <v>7.16</v>
      </c>
    </row>
    <row r="206" spans="2:16">
      <c r="B206" s="108">
        <v>35</v>
      </c>
      <c r="C206" s="109" t="s">
        <v>61</v>
      </c>
      <c r="D206" s="70">
        <f t="shared" si="22"/>
        <v>147.05882352941177</v>
      </c>
      <c r="E206" s="110">
        <v>33.31</v>
      </c>
      <c r="F206" s="111">
        <v>1.124E-2</v>
      </c>
      <c r="G206" s="107">
        <f t="shared" si="15"/>
        <v>33.321240000000003</v>
      </c>
      <c r="H206" s="72">
        <v>2.96</v>
      </c>
      <c r="I206" s="74" t="s">
        <v>12</v>
      </c>
      <c r="J206" s="75">
        <f t="shared" si="24"/>
        <v>2960</v>
      </c>
      <c r="K206" s="72">
        <v>106.6</v>
      </c>
      <c r="L206" s="74" t="s">
        <v>60</v>
      </c>
      <c r="M206" s="71">
        <f t="shared" si="19"/>
        <v>106.6</v>
      </c>
      <c r="N206" s="72">
        <v>7.87</v>
      </c>
      <c r="O206" s="74" t="s">
        <v>60</v>
      </c>
      <c r="P206" s="71">
        <f t="shared" si="23"/>
        <v>7.87</v>
      </c>
    </row>
    <row r="207" spans="2:16">
      <c r="B207" s="108">
        <v>37.5</v>
      </c>
      <c r="C207" s="109" t="s">
        <v>61</v>
      </c>
      <c r="D207" s="70">
        <f t="shared" si="22"/>
        <v>157.56302521008402</v>
      </c>
      <c r="E207" s="110">
        <v>32.01</v>
      </c>
      <c r="F207" s="111">
        <v>1.057E-2</v>
      </c>
      <c r="G207" s="107">
        <f t="shared" si="15"/>
        <v>32.020569999999999</v>
      </c>
      <c r="H207" s="72">
        <v>3.29</v>
      </c>
      <c r="I207" s="74" t="s">
        <v>12</v>
      </c>
      <c r="J207" s="75">
        <f t="shared" si="24"/>
        <v>3290</v>
      </c>
      <c r="K207" s="72">
        <v>116.37</v>
      </c>
      <c r="L207" s="74" t="s">
        <v>60</v>
      </c>
      <c r="M207" s="71">
        <f t="shared" si="19"/>
        <v>116.37</v>
      </c>
      <c r="N207" s="72">
        <v>8.61</v>
      </c>
      <c r="O207" s="74" t="s">
        <v>60</v>
      </c>
      <c r="P207" s="71">
        <f t="shared" si="23"/>
        <v>8.61</v>
      </c>
    </row>
    <row r="208" spans="2:16">
      <c r="B208" s="108">
        <v>40</v>
      </c>
      <c r="C208" s="109" t="s">
        <v>61</v>
      </c>
      <c r="D208" s="70">
        <f t="shared" si="22"/>
        <v>168.0672268907563</v>
      </c>
      <c r="E208" s="110">
        <v>30.85</v>
      </c>
      <c r="F208" s="111">
        <v>9.9699999999999997E-3</v>
      </c>
      <c r="G208" s="107">
        <f t="shared" si="15"/>
        <v>30.859970000000001</v>
      </c>
      <c r="H208" s="72">
        <v>3.63</v>
      </c>
      <c r="I208" s="74" t="s">
        <v>12</v>
      </c>
      <c r="J208" s="75">
        <f t="shared" si="24"/>
        <v>3630</v>
      </c>
      <c r="K208" s="72">
        <v>126.07</v>
      </c>
      <c r="L208" s="74" t="s">
        <v>60</v>
      </c>
      <c r="M208" s="71">
        <f t="shared" si="19"/>
        <v>126.07</v>
      </c>
      <c r="N208" s="72">
        <v>9.36</v>
      </c>
      <c r="O208" s="74" t="s">
        <v>60</v>
      </c>
      <c r="P208" s="71">
        <f t="shared" si="23"/>
        <v>9.36</v>
      </c>
    </row>
    <row r="209" spans="2:16">
      <c r="B209" s="108">
        <v>45</v>
      </c>
      <c r="C209" s="109" t="s">
        <v>61</v>
      </c>
      <c r="D209" s="70">
        <f t="shared" si="22"/>
        <v>189.07563025210084</v>
      </c>
      <c r="E209" s="110">
        <v>28.87</v>
      </c>
      <c r="F209" s="111">
        <v>8.966E-3</v>
      </c>
      <c r="G209" s="107">
        <f t="shared" si="15"/>
        <v>28.878966000000002</v>
      </c>
      <c r="H209" s="72">
        <v>4.3499999999999996</v>
      </c>
      <c r="I209" s="74" t="s">
        <v>12</v>
      </c>
      <c r="J209" s="75">
        <f t="shared" si="24"/>
        <v>4350</v>
      </c>
      <c r="K209" s="72">
        <v>162.25</v>
      </c>
      <c r="L209" s="74" t="s">
        <v>60</v>
      </c>
      <c r="M209" s="71">
        <f t="shared" si="19"/>
        <v>162.25</v>
      </c>
      <c r="N209" s="72">
        <v>10.94</v>
      </c>
      <c r="O209" s="74" t="s">
        <v>60</v>
      </c>
      <c r="P209" s="71">
        <f t="shared" si="23"/>
        <v>10.94</v>
      </c>
    </row>
    <row r="210" spans="2:16">
      <c r="B210" s="108">
        <v>50</v>
      </c>
      <c r="C210" s="109" t="s">
        <v>61</v>
      </c>
      <c r="D210" s="70">
        <f t="shared" si="22"/>
        <v>210.08403361344537</v>
      </c>
      <c r="E210" s="110">
        <v>27.24</v>
      </c>
      <c r="F210" s="111">
        <v>8.1519999999999995E-3</v>
      </c>
      <c r="G210" s="107">
        <f t="shared" si="15"/>
        <v>27.248151999999997</v>
      </c>
      <c r="H210" s="72">
        <v>5.12</v>
      </c>
      <c r="I210" s="74" t="s">
        <v>12</v>
      </c>
      <c r="J210" s="75">
        <f t="shared" si="24"/>
        <v>5120</v>
      </c>
      <c r="K210" s="72">
        <v>195.29</v>
      </c>
      <c r="L210" s="74" t="s">
        <v>60</v>
      </c>
      <c r="M210" s="71">
        <f t="shared" si="19"/>
        <v>195.29</v>
      </c>
      <c r="N210" s="72">
        <v>12.59</v>
      </c>
      <c r="O210" s="74" t="s">
        <v>60</v>
      </c>
      <c r="P210" s="71">
        <f t="shared" si="23"/>
        <v>12.59</v>
      </c>
    </row>
    <row r="211" spans="2:16">
      <c r="B211" s="108">
        <v>55</v>
      </c>
      <c r="C211" s="109" t="s">
        <v>61</v>
      </c>
      <c r="D211" s="70">
        <f t="shared" si="22"/>
        <v>231.0924369747899</v>
      </c>
      <c r="E211" s="110">
        <v>25.87</v>
      </c>
      <c r="F211" s="111">
        <v>7.4799999999999997E-3</v>
      </c>
      <c r="G211" s="107">
        <f t="shared" si="15"/>
        <v>25.877480000000002</v>
      </c>
      <c r="H211" s="72">
        <v>5.93</v>
      </c>
      <c r="I211" s="74" t="s">
        <v>12</v>
      </c>
      <c r="J211" s="75">
        <f t="shared" si="24"/>
        <v>5930</v>
      </c>
      <c r="K211" s="72">
        <v>226.54</v>
      </c>
      <c r="L211" s="74" t="s">
        <v>60</v>
      </c>
      <c r="M211" s="71">
        <f t="shared" si="19"/>
        <v>226.54</v>
      </c>
      <c r="N211" s="72">
        <v>14.3</v>
      </c>
      <c r="O211" s="74" t="s">
        <v>60</v>
      </c>
      <c r="P211" s="71">
        <f t="shared" si="23"/>
        <v>14.3</v>
      </c>
    </row>
    <row r="212" spans="2:16">
      <c r="B212" s="108">
        <v>60</v>
      </c>
      <c r="C212" s="109" t="s">
        <v>61</v>
      </c>
      <c r="D212" s="70">
        <f t="shared" si="22"/>
        <v>252.10084033613447</v>
      </c>
      <c r="E212" s="110">
        <v>24.71</v>
      </c>
      <c r="F212" s="111">
        <v>6.914E-3</v>
      </c>
      <c r="G212" s="107">
        <f t="shared" si="15"/>
        <v>24.716913999999999</v>
      </c>
      <c r="H212" s="72">
        <v>6.78</v>
      </c>
      <c r="I212" s="74" t="s">
        <v>12</v>
      </c>
      <c r="J212" s="75">
        <f t="shared" si="24"/>
        <v>6780</v>
      </c>
      <c r="K212" s="72">
        <v>256.60000000000002</v>
      </c>
      <c r="L212" s="74" t="s">
        <v>60</v>
      </c>
      <c r="M212" s="71">
        <f t="shared" si="19"/>
        <v>256.60000000000002</v>
      </c>
      <c r="N212" s="72">
        <v>16.079999999999998</v>
      </c>
      <c r="O212" s="74" t="s">
        <v>60</v>
      </c>
      <c r="P212" s="71">
        <f t="shared" si="23"/>
        <v>16.079999999999998</v>
      </c>
    </row>
    <row r="213" spans="2:16">
      <c r="B213" s="108">
        <v>65</v>
      </c>
      <c r="C213" s="109" t="s">
        <v>61</v>
      </c>
      <c r="D213" s="70">
        <f t="shared" si="22"/>
        <v>273.10924369747897</v>
      </c>
      <c r="E213" s="110">
        <v>23.72</v>
      </c>
      <c r="F213" s="111">
        <v>6.43E-3</v>
      </c>
      <c r="G213" s="107">
        <f t="shared" ref="G213:G228" si="25">E213+F213</f>
        <v>23.726430000000001</v>
      </c>
      <c r="H213" s="72">
        <v>7.67</v>
      </c>
      <c r="I213" s="74" t="s">
        <v>12</v>
      </c>
      <c r="J213" s="75">
        <f t="shared" si="24"/>
        <v>7670</v>
      </c>
      <c r="K213" s="72">
        <v>285.81</v>
      </c>
      <c r="L213" s="74" t="s">
        <v>60</v>
      </c>
      <c r="M213" s="71">
        <f t="shared" si="19"/>
        <v>285.81</v>
      </c>
      <c r="N213" s="72">
        <v>17.91</v>
      </c>
      <c r="O213" s="74" t="s">
        <v>60</v>
      </c>
      <c r="P213" s="71">
        <f t="shared" si="23"/>
        <v>17.91</v>
      </c>
    </row>
    <row r="214" spans="2:16">
      <c r="B214" s="108">
        <v>70</v>
      </c>
      <c r="C214" s="109" t="s">
        <v>61</v>
      </c>
      <c r="D214" s="70">
        <f t="shared" si="22"/>
        <v>294.11764705882354</v>
      </c>
      <c r="E214" s="110">
        <v>22.86</v>
      </c>
      <c r="F214" s="111">
        <v>6.0130000000000001E-3</v>
      </c>
      <c r="G214" s="107">
        <f t="shared" si="25"/>
        <v>22.866012999999999</v>
      </c>
      <c r="H214" s="72">
        <v>8.6</v>
      </c>
      <c r="I214" s="74" t="s">
        <v>12</v>
      </c>
      <c r="J214" s="75">
        <f t="shared" si="24"/>
        <v>8600</v>
      </c>
      <c r="K214" s="72">
        <v>314.36</v>
      </c>
      <c r="L214" s="74" t="s">
        <v>60</v>
      </c>
      <c r="M214" s="71">
        <f t="shared" si="19"/>
        <v>314.36</v>
      </c>
      <c r="N214" s="72">
        <v>19.79</v>
      </c>
      <c r="O214" s="74" t="s">
        <v>60</v>
      </c>
      <c r="P214" s="71">
        <f t="shared" si="23"/>
        <v>19.79</v>
      </c>
    </row>
    <row r="215" spans="2:16">
      <c r="B215" s="108">
        <v>80</v>
      </c>
      <c r="C215" s="109" t="s">
        <v>61</v>
      </c>
      <c r="D215" s="70">
        <f t="shared" si="22"/>
        <v>336.1344537815126</v>
      </c>
      <c r="E215" s="110">
        <v>21.43</v>
      </c>
      <c r="F215" s="111">
        <v>5.3270000000000001E-3</v>
      </c>
      <c r="G215" s="107">
        <f t="shared" si="25"/>
        <v>21.435327000000001</v>
      </c>
      <c r="H215" s="72">
        <v>10.55</v>
      </c>
      <c r="I215" s="74" t="s">
        <v>12</v>
      </c>
      <c r="J215" s="75">
        <f t="shared" si="24"/>
        <v>10550</v>
      </c>
      <c r="K215" s="72">
        <v>417.94</v>
      </c>
      <c r="L215" s="74" t="s">
        <v>60</v>
      </c>
      <c r="M215" s="71">
        <f t="shared" si="19"/>
        <v>417.94</v>
      </c>
      <c r="N215" s="72">
        <v>23.68</v>
      </c>
      <c r="O215" s="74" t="s">
        <v>60</v>
      </c>
      <c r="P215" s="71">
        <f t="shared" si="23"/>
        <v>23.68</v>
      </c>
    </row>
    <row r="216" spans="2:16">
      <c r="B216" s="108">
        <v>90</v>
      </c>
      <c r="C216" s="109" t="s">
        <v>61</v>
      </c>
      <c r="D216" s="70">
        <f t="shared" si="22"/>
        <v>378.15126050420167</v>
      </c>
      <c r="E216" s="110">
        <v>20.309999999999999</v>
      </c>
      <c r="F216" s="111">
        <v>4.7869999999999996E-3</v>
      </c>
      <c r="G216" s="107">
        <f t="shared" si="25"/>
        <v>20.314786999999999</v>
      </c>
      <c r="H216" s="72">
        <v>12.61</v>
      </c>
      <c r="I216" s="74" t="s">
        <v>12</v>
      </c>
      <c r="J216" s="75">
        <f t="shared" si="24"/>
        <v>12610</v>
      </c>
      <c r="K216" s="72">
        <v>509.9</v>
      </c>
      <c r="L216" s="74" t="s">
        <v>60</v>
      </c>
      <c r="M216" s="71">
        <f t="shared" si="19"/>
        <v>509.9</v>
      </c>
      <c r="N216" s="72">
        <v>27.71</v>
      </c>
      <c r="O216" s="74" t="s">
        <v>60</v>
      </c>
      <c r="P216" s="71">
        <f t="shared" si="23"/>
        <v>27.71</v>
      </c>
    </row>
    <row r="217" spans="2:16">
      <c r="B217" s="108">
        <v>100</v>
      </c>
      <c r="C217" s="109" t="s">
        <v>61</v>
      </c>
      <c r="D217" s="70">
        <f t="shared" si="22"/>
        <v>420.16806722689074</v>
      </c>
      <c r="E217" s="110">
        <v>19.41</v>
      </c>
      <c r="F217" s="111">
        <v>4.3499999999999997E-3</v>
      </c>
      <c r="G217" s="107">
        <f t="shared" si="25"/>
        <v>19.414349999999999</v>
      </c>
      <c r="H217" s="72">
        <v>14.78</v>
      </c>
      <c r="I217" s="74" t="s">
        <v>12</v>
      </c>
      <c r="J217" s="75">
        <f t="shared" si="24"/>
        <v>14780</v>
      </c>
      <c r="K217" s="72">
        <v>595.15</v>
      </c>
      <c r="L217" s="74" t="s">
        <v>60</v>
      </c>
      <c r="M217" s="71">
        <f t="shared" si="19"/>
        <v>595.15</v>
      </c>
      <c r="N217" s="72">
        <v>31.84</v>
      </c>
      <c r="O217" s="74" t="s">
        <v>60</v>
      </c>
      <c r="P217" s="71">
        <f t="shared" si="23"/>
        <v>31.84</v>
      </c>
    </row>
    <row r="218" spans="2:16">
      <c r="B218" s="108">
        <v>110</v>
      </c>
      <c r="C218" s="109" t="s">
        <v>61</v>
      </c>
      <c r="D218" s="70">
        <f t="shared" si="22"/>
        <v>462.18487394957981</v>
      </c>
      <c r="E218" s="110">
        <v>18.670000000000002</v>
      </c>
      <c r="F218" s="111">
        <v>3.9880000000000002E-3</v>
      </c>
      <c r="G218" s="107">
        <f t="shared" si="25"/>
        <v>18.673988000000001</v>
      </c>
      <c r="H218" s="72">
        <v>17.04</v>
      </c>
      <c r="I218" s="74" t="s">
        <v>12</v>
      </c>
      <c r="J218" s="75">
        <f t="shared" si="24"/>
        <v>17040</v>
      </c>
      <c r="K218" s="72">
        <v>675.77</v>
      </c>
      <c r="L218" s="74" t="s">
        <v>60</v>
      </c>
      <c r="M218" s="71">
        <f t="shared" si="19"/>
        <v>675.77</v>
      </c>
      <c r="N218" s="72">
        <v>36.07</v>
      </c>
      <c r="O218" s="74" t="s">
        <v>60</v>
      </c>
      <c r="P218" s="71">
        <f t="shared" si="23"/>
        <v>36.07</v>
      </c>
    </row>
    <row r="219" spans="2:16">
      <c r="B219" s="108">
        <v>120</v>
      </c>
      <c r="C219" s="109" t="s">
        <v>61</v>
      </c>
      <c r="D219" s="70">
        <f t="shared" si="22"/>
        <v>504.20168067226894</v>
      </c>
      <c r="E219" s="110">
        <v>18.059999999999999</v>
      </c>
      <c r="F219" s="111">
        <v>3.6849999999999999E-3</v>
      </c>
      <c r="G219" s="107">
        <f t="shared" si="25"/>
        <v>18.063685</v>
      </c>
      <c r="H219" s="72">
        <v>19.39</v>
      </c>
      <c r="I219" s="74" t="s">
        <v>12</v>
      </c>
      <c r="J219" s="75">
        <f t="shared" si="24"/>
        <v>19390</v>
      </c>
      <c r="K219" s="72">
        <v>752.85</v>
      </c>
      <c r="L219" s="74" t="s">
        <v>60</v>
      </c>
      <c r="M219" s="71">
        <f t="shared" si="19"/>
        <v>752.85</v>
      </c>
      <c r="N219" s="72">
        <v>40.36</v>
      </c>
      <c r="O219" s="74" t="s">
        <v>60</v>
      </c>
      <c r="P219" s="71">
        <f t="shared" si="23"/>
        <v>40.36</v>
      </c>
    </row>
    <row r="220" spans="2:16">
      <c r="B220" s="108">
        <v>130</v>
      </c>
      <c r="C220" s="109" t="s">
        <v>61</v>
      </c>
      <c r="D220" s="70">
        <f t="shared" si="22"/>
        <v>546.21848739495795</v>
      </c>
      <c r="E220" s="110">
        <v>17.55</v>
      </c>
      <c r="F220" s="111">
        <v>3.4250000000000001E-3</v>
      </c>
      <c r="G220" s="107">
        <f t="shared" si="25"/>
        <v>17.553425000000001</v>
      </c>
      <c r="H220" s="72">
        <v>21.81</v>
      </c>
      <c r="I220" s="74" t="s">
        <v>12</v>
      </c>
      <c r="J220" s="75">
        <f t="shared" si="24"/>
        <v>21810</v>
      </c>
      <c r="K220" s="72">
        <v>827.04</v>
      </c>
      <c r="L220" s="74" t="s">
        <v>60</v>
      </c>
      <c r="M220" s="71">
        <f t="shared" si="19"/>
        <v>827.04</v>
      </c>
      <c r="N220" s="72">
        <v>44.7</v>
      </c>
      <c r="O220" s="74" t="s">
        <v>60</v>
      </c>
      <c r="P220" s="71">
        <f t="shared" si="23"/>
        <v>44.7</v>
      </c>
    </row>
    <row r="221" spans="2:16">
      <c r="B221" s="108">
        <v>140</v>
      </c>
      <c r="C221" s="109" t="s">
        <v>61</v>
      </c>
      <c r="D221" s="70">
        <f t="shared" si="22"/>
        <v>588.23529411764707</v>
      </c>
      <c r="E221" s="110">
        <v>17.11</v>
      </c>
      <c r="F221" s="111">
        <v>3.202E-3</v>
      </c>
      <c r="G221" s="107">
        <f t="shared" si="25"/>
        <v>17.113202000000001</v>
      </c>
      <c r="H221" s="72">
        <v>24.3</v>
      </c>
      <c r="I221" s="74" t="s">
        <v>12</v>
      </c>
      <c r="J221" s="75">
        <f t="shared" si="24"/>
        <v>24300</v>
      </c>
      <c r="K221" s="72">
        <v>898.73</v>
      </c>
      <c r="L221" s="74" t="s">
        <v>60</v>
      </c>
      <c r="M221" s="75">
        <f t="shared" si="19"/>
        <v>898.73</v>
      </c>
      <c r="N221" s="72">
        <v>49.08</v>
      </c>
      <c r="O221" s="74" t="s">
        <v>60</v>
      </c>
      <c r="P221" s="71">
        <f t="shared" si="23"/>
        <v>49.08</v>
      </c>
    </row>
    <row r="222" spans="2:16">
      <c r="B222" s="108">
        <v>150</v>
      </c>
      <c r="C222" s="109" t="s">
        <v>61</v>
      </c>
      <c r="D222" s="70">
        <f t="shared" si="22"/>
        <v>630.25210084033608</v>
      </c>
      <c r="E222" s="110">
        <v>16.73</v>
      </c>
      <c r="F222" s="111">
        <v>3.006E-3</v>
      </c>
      <c r="G222" s="107">
        <f t="shared" si="25"/>
        <v>16.733006</v>
      </c>
      <c r="H222" s="72">
        <v>26.84</v>
      </c>
      <c r="I222" s="74" t="s">
        <v>12</v>
      </c>
      <c r="J222" s="75">
        <f t="shared" si="24"/>
        <v>26840</v>
      </c>
      <c r="K222" s="72">
        <v>968.22</v>
      </c>
      <c r="L222" s="74" t="s">
        <v>60</v>
      </c>
      <c r="M222" s="75">
        <f t="shared" si="19"/>
        <v>968.22</v>
      </c>
      <c r="N222" s="72">
        <v>53.49</v>
      </c>
      <c r="O222" s="74" t="s">
        <v>60</v>
      </c>
      <c r="P222" s="71">
        <f t="shared" si="23"/>
        <v>53.49</v>
      </c>
    </row>
    <row r="223" spans="2:16">
      <c r="B223" s="108">
        <v>160</v>
      </c>
      <c r="C223" s="109" t="s">
        <v>61</v>
      </c>
      <c r="D223" s="70">
        <f t="shared" si="22"/>
        <v>672.26890756302521</v>
      </c>
      <c r="E223" s="110">
        <v>16.41</v>
      </c>
      <c r="F223" s="111">
        <v>2.8340000000000001E-3</v>
      </c>
      <c r="G223" s="107">
        <f t="shared" si="25"/>
        <v>16.412834</v>
      </c>
      <c r="H223" s="72">
        <v>29.44</v>
      </c>
      <c r="I223" s="74" t="s">
        <v>12</v>
      </c>
      <c r="J223" s="75">
        <f t="shared" si="24"/>
        <v>29440</v>
      </c>
      <c r="K223" s="72">
        <v>1.04</v>
      </c>
      <c r="L223" s="73" t="s">
        <v>12</v>
      </c>
      <c r="M223" s="75">
        <f t="shared" ref="M223:M228" si="26">K223*1000</f>
        <v>1040</v>
      </c>
      <c r="N223" s="72">
        <v>57.91</v>
      </c>
      <c r="O223" s="74" t="s">
        <v>60</v>
      </c>
      <c r="P223" s="71">
        <f t="shared" si="23"/>
        <v>57.91</v>
      </c>
    </row>
    <row r="224" spans="2:16">
      <c r="B224" s="108">
        <v>170</v>
      </c>
      <c r="C224" s="109" t="s">
        <v>61</v>
      </c>
      <c r="D224" s="70">
        <f t="shared" si="22"/>
        <v>714.28571428571433</v>
      </c>
      <c r="E224" s="110">
        <v>16.13</v>
      </c>
      <c r="F224" s="111">
        <v>2.6819999999999999E-3</v>
      </c>
      <c r="G224" s="107">
        <f t="shared" si="25"/>
        <v>16.132681999999999</v>
      </c>
      <c r="H224" s="72">
        <v>32.090000000000003</v>
      </c>
      <c r="I224" s="74" t="s">
        <v>12</v>
      </c>
      <c r="J224" s="75">
        <f t="shared" si="24"/>
        <v>32090.000000000004</v>
      </c>
      <c r="K224" s="72">
        <v>1.1000000000000001</v>
      </c>
      <c r="L224" s="74" t="s">
        <v>12</v>
      </c>
      <c r="M224" s="75">
        <f t="shared" si="26"/>
        <v>1100</v>
      </c>
      <c r="N224" s="72">
        <v>62.34</v>
      </c>
      <c r="O224" s="74" t="s">
        <v>60</v>
      </c>
      <c r="P224" s="71">
        <f t="shared" si="23"/>
        <v>62.34</v>
      </c>
    </row>
    <row r="225" spans="1:16">
      <c r="B225" s="108">
        <v>180</v>
      </c>
      <c r="C225" s="109" t="s">
        <v>61</v>
      </c>
      <c r="D225" s="70">
        <f t="shared" si="22"/>
        <v>756.30252100840335</v>
      </c>
      <c r="E225" s="110">
        <v>15.88</v>
      </c>
      <c r="F225" s="111">
        <v>2.545E-3</v>
      </c>
      <c r="G225" s="107">
        <f t="shared" si="25"/>
        <v>15.882545</v>
      </c>
      <c r="H225" s="72">
        <v>34.78</v>
      </c>
      <c r="I225" s="74" t="s">
        <v>12</v>
      </c>
      <c r="J225" s="75">
        <f t="shared" si="24"/>
        <v>34780</v>
      </c>
      <c r="K225" s="72">
        <v>1.17</v>
      </c>
      <c r="L225" s="74" t="s">
        <v>12</v>
      </c>
      <c r="M225" s="75">
        <f t="shared" si="26"/>
        <v>1170</v>
      </c>
      <c r="N225" s="72">
        <v>66.760000000000005</v>
      </c>
      <c r="O225" s="74" t="s">
        <v>60</v>
      </c>
      <c r="P225" s="71">
        <f t="shared" si="23"/>
        <v>66.760000000000005</v>
      </c>
    </row>
    <row r="226" spans="1:16">
      <c r="B226" s="108">
        <v>200</v>
      </c>
      <c r="C226" s="109" t="s">
        <v>61</v>
      </c>
      <c r="D226" s="70">
        <f t="shared" si="22"/>
        <v>840.33613445378148</v>
      </c>
      <c r="E226" s="110">
        <v>15.47</v>
      </c>
      <c r="F226" s="111">
        <v>2.3110000000000001E-3</v>
      </c>
      <c r="G226" s="107">
        <f t="shared" si="25"/>
        <v>15.472311000000001</v>
      </c>
      <c r="H226" s="72">
        <v>40.28</v>
      </c>
      <c r="I226" s="74" t="s">
        <v>12</v>
      </c>
      <c r="J226" s="75">
        <f t="shared" si="24"/>
        <v>40280</v>
      </c>
      <c r="K226" s="72">
        <v>1.4</v>
      </c>
      <c r="L226" s="74" t="s">
        <v>12</v>
      </c>
      <c r="M226" s="75">
        <f t="shared" si="26"/>
        <v>1400</v>
      </c>
      <c r="N226" s="72">
        <v>75.59</v>
      </c>
      <c r="O226" s="74" t="s">
        <v>60</v>
      </c>
      <c r="P226" s="71">
        <f t="shared" si="23"/>
        <v>75.59</v>
      </c>
    </row>
    <row r="227" spans="1:16">
      <c r="B227" s="108">
        <v>225</v>
      </c>
      <c r="C227" s="109" t="s">
        <v>61</v>
      </c>
      <c r="D227" s="70">
        <f t="shared" si="22"/>
        <v>945.37815126050418</v>
      </c>
      <c r="E227" s="110">
        <v>15.08</v>
      </c>
      <c r="F227" s="111">
        <v>2.075E-3</v>
      </c>
      <c r="G227" s="107">
        <f t="shared" si="25"/>
        <v>15.082075</v>
      </c>
      <c r="H227" s="72">
        <v>47.33</v>
      </c>
      <c r="I227" s="74" t="s">
        <v>12</v>
      </c>
      <c r="J227" s="75">
        <f t="shared" si="24"/>
        <v>47330</v>
      </c>
      <c r="K227" s="72">
        <v>1.72</v>
      </c>
      <c r="L227" s="74" t="s">
        <v>12</v>
      </c>
      <c r="M227" s="75">
        <f t="shared" si="26"/>
        <v>1720</v>
      </c>
      <c r="N227" s="72">
        <v>86.54</v>
      </c>
      <c r="O227" s="74" t="s">
        <v>60</v>
      </c>
      <c r="P227" s="71">
        <f t="shared" si="23"/>
        <v>86.54</v>
      </c>
    </row>
    <row r="228" spans="1:16">
      <c r="A228" s="4">
        <v>228</v>
      </c>
      <c r="B228" s="108">
        <v>238</v>
      </c>
      <c r="C228" s="109" t="s">
        <v>61</v>
      </c>
      <c r="D228" s="70">
        <f t="shared" si="22"/>
        <v>1000</v>
      </c>
      <c r="E228" s="110">
        <v>14.93</v>
      </c>
      <c r="F228" s="111">
        <v>1.9710000000000001E-3</v>
      </c>
      <c r="G228" s="107">
        <f t="shared" si="25"/>
        <v>14.931970999999999</v>
      </c>
      <c r="H228" s="72">
        <v>51.06</v>
      </c>
      <c r="I228" s="74" t="s">
        <v>12</v>
      </c>
      <c r="J228" s="75">
        <f t="shared" si="24"/>
        <v>51060</v>
      </c>
      <c r="K228" s="72">
        <v>1.8</v>
      </c>
      <c r="L228" s="74" t="s">
        <v>12</v>
      </c>
      <c r="M228" s="75">
        <f t="shared" si="26"/>
        <v>1800</v>
      </c>
      <c r="N228" s="72">
        <v>92.18</v>
      </c>
      <c r="O228" s="74" t="s">
        <v>60</v>
      </c>
      <c r="P228" s="71">
        <f t="shared" si="23"/>
        <v>92.18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Y228"/>
  <sheetViews>
    <sheetView tabSelected="1" zoomScale="70" zoomScaleNormal="70" workbookViewId="0">
      <selection activeCell="R11" sqref="R11"/>
    </sheetView>
  </sheetViews>
  <sheetFormatPr defaultColWidth="9"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91</v>
      </c>
      <c r="M2" s="8"/>
      <c r="N2" s="9" t="s">
        <v>14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15</v>
      </c>
      <c r="C3" s="13" t="s">
        <v>16</v>
      </c>
      <c r="E3" s="12" t="s">
        <v>105</v>
      </c>
      <c r="F3" s="182"/>
      <c r="G3" s="14" t="s">
        <v>17</v>
      </c>
      <c r="H3" s="14"/>
      <c r="I3" s="14"/>
      <c r="K3" s="15"/>
      <c r="L3" s="5" t="s">
        <v>92</v>
      </c>
      <c r="M3" s="16"/>
      <c r="N3" s="9" t="s">
        <v>93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94</v>
      </c>
      <c r="C4" s="20">
        <v>92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19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20</v>
      </c>
      <c r="C5" s="20">
        <v>238</v>
      </c>
      <c r="D5" s="21" t="s">
        <v>21</v>
      </c>
      <c r="F5" s="14" t="s">
        <v>0</v>
      </c>
      <c r="G5" s="14" t="s">
        <v>22</v>
      </c>
      <c r="H5" s="14" t="s">
        <v>23</v>
      </c>
      <c r="I5" s="14" t="s">
        <v>23</v>
      </c>
      <c r="J5" s="24" t="s">
        <v>24</v>
      </c>
      <c r="K5" s="5" t="s">
        <v>62</v>
      </c>
      <c r="L5" s="14"/>
      <c r="M5" s="14"/>
      <c r="N5" s="9"/>
      <c r="O5" s="15" t="s">
        <v>104</v>
      </c>
      <c r="P5" s="1" t="str">
        <f ca="1">RIGHT(CELL("filename",A1),LEN(CELL("filename",A1))-FIND("]",CELL("filename",A1)))</f>
        <v>srim238U_Al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63</v>
      </c>
      <c r="C6" s="26" t="s">
        <v>27</v>
      </c>
      <c r="D6" s="21" t="s">
        <v>28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95</v>
      </c>
      <c r="M6" s="9"/>
      <c r="N6" s="9"/>
      <c r="O6" s="15" t="s">
        <v>103</v>
      </c>
      <c r="P6" s="131" t="s">
        <v>107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29</v>
      </c>
      <c r="F7" s="32"/>
      <c r="G7" s="33"/>
      <c r="H7" s="33"/>
      <c r="I7" s="34"/>
      <c r="J7" s="4">
        <v>2</v>
      </c>
      <c r="K7" s="35">
        <v>270.19</v>
      </c>
      <c r="L7" s="22" t="s">
        <v>96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30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31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66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98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99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67</v>
      </c>
      <c r="D11" s="7" t="s">
        <v>36</v>
      </c>
      <c r="F11" s="32"/>
      <c r="G11" s="33"/>
      <c r="H11" s="33"/>
      <c r="I11" s="34"/>
      <c r="J11" s="4">
        <v>6</v>
      </c>
      <c r="K11" s="35">
        <v>1000</v>
      </c>
      <c r="L11" s="22" t="s">
        <v>68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69</v>
      </c>
      <c r="C12" s="44">
        <v>20</v>
      </c>
      <c r="D12" s="45">
        <f>$C$5/100</f>
        <v>2.38</v>
      </c>
      <c r="E12" s="21" t="s">
        <v>87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100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70</v>
      </c>
      <c r="C13" s="48">
        <v>228</v>
      </c>
      <c r="D13" s="45">
        <f>$C$5*1000000</f>
        <v>238000000</v>
      </c>
      <c r="E13" s="21" t="s">
        <v>89</v>
      </c>
      <c r="F13" s="49"/>
      <c r="G13" s="50"/>
      <c r="H13" s="50"/>
      <c r="I13" s="51"/>
      <c r="J13" s="4">
        <v>8</v>
      </c>
      <c r="K13" s="52">
        <v>2.5090000000000001E-2</v>
      </c>
      <c r="L13" s="22" t="s">
        <v>72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220</v>
      </c>
      <c r="C14" s="81"/>
      <c r="D14" s="21" t="s">
        <v>221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42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180</v>
      </c>
      <c r="C15" s="82"/>
      <c r="D15" s="80" t="s">
        <v>181</v>
      </c>
      <c r="E15" s="114"/>
      <c r="F15" s="114"/>
      <c r="G15" s="114"/>
      <c r="H15" s="58"/>
      <c r="I15" s="58"/>
      <c r="J15" s="115"/>
      <c r="K15" s="59"/>
      <c r="L15" s="60"/>
      <c r="M15" s="115"/>
      <c r="N15" s="21"/>
      <c r="O15" s="21"/>
      <c r="P15" s="115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43</v>
      </c>
      <c r="G16" s="114"/>
      <c r="H16" s="62"/>
      <c r="I16" s="58"/>
      <c r="J16" s="116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44</v>
      </c>
      <c r="C17" s="11"/>
      <c r="D17" s="10"/>
      <c r="E17" s="63" t="s">
        <v>45</v>
      </c>
      <c r="F17" s="64" t="s">
        <v>46</v>
      </c>
      <c r="G17" s="65" t="s">
        <v>47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</row>
    <row r="18" spans="1:16">
      <c r="A18" s="1">
        <v>18</v>
      </c>
      <c r="B18" s="68" t="s">
        <v>51</v>
      </c>
      <c r="C18" s="25"/>
      <c r="D18" s="119" t="s">
        <v>52</v>
      </c>
      <c r="E18" s="183" t="s">
        <v>53</v>
      </c>
      <c r="F18" s="184"/>
      <c r="G18" s="185"/>
      <c r="H18" s="68" t="s">
        <v>54</v>
      </c>
      <c r="I18" s="25"/>
      <c r="J18" s="119" t="s">
        <v>55</v>
      </c>
      <c r="K18" s="68" t="s">
        <v>56</v>
      </c>
      <c r="L18" s="69"/>
      <c r="M18" s="119" t="s">
        <v>55</v>
      </c>
      <c r="N18" s="68" t="s">
        <v>56</v>
      </c>
      <c r="O18" s="25"/>
      <c r="P18" s="119" t="s">
        <v>55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2.5</v>
      </c>
      <c r="C20" s="104" t="s">
        <v>57</v>
      </c>
      <c r="D20" s="117">
        <f>B20/1000/$C$5</f>
        <v>1.0504201680672269E-5</v>
      </c>
      <c r="E20" s="105">
        <v>0.37780000000000002</v>
      </c>
      <c r="F20" s="106">
        <v>3.01</v>
      </c>
      <c r="G20" s="107">
        <f>E20+F20</f>
        <v>3.3877999999999999</v>
      </c>
      <c r="H20" s="103">
        <v>58</v>
      </c>
      <c r="I20" s="104" t="s">
        <v>58</v>
      </c>
      <c r="J20" s="76">
        <f>H20/1000/10</f>
        <v>5.8000000000000005E-3</v>
      </c>
      <c r="K20" s="103">
        <v>15</v>
      </c>
      <c r="L20" s="104" t="s">
        <v>58</v>
      </c>
      <c r="M20" s="76">
        <f t="shared" ref="M20:M83" si="0">K20/1000/10</f>
        <v>1.5E-3</v>
      </c>
      <c r="N20" s="103">
        <v>10</v>
      </c>
      <c r="O20" s="104" t="s">
        <v>58</v>
      </c>
      <c r="P20" s="76">
        <f t="shared" ref="P20:P83" si="1">N20/1000/10</f>
        <v>1E-3</v>
      </c>
    </row>
    <row r="21" spans="1:16">
      <c r="B21" s="108">
        <v>2.75</v>
      </c>
      <c r="C21" s="109" t="s">
        <v>57</v>
      </c>
      <c r="D21" s="95">
        <f t="shared" ref="D21:D84" si="2">B21/1000/$C$5</f>
        <v>1.1554621848739495E-5</v>
      </c>
      <c r="E21" s="110">
        <v>0.3962</v>
      </c>
      <c r="F21" s="111">
        <v>3.161</v>
      </c>
      <c r="G21" s="107">
        <f t="shared" ref="G21:G84" si="3">E21+F21</f>
        <v>3.5571999999999999</v>
      </c>
      <c r="H21" s="108">
        <v>60</v>
      </c>
      <c r="I21" s="109" t="s">
        <v>58</v>
      </c>
      <c r="J21" s="70">
        <f t="shared" ref="J21:J84" si="4">H21/1000/10</f>
        <v>6.0000000000000001E-3</v>
      </c>
      <c r="K21" s="108">
        <v>15</v>
      </c>
      <c r="L21" s="109" t="s">
        <v>58</v>
      </c>
      <c r="M21" s="70">
        <f t="shared" si="0"/>
        <v>1.5E-3</v>
      </c>
      <c r="N21" s="108">
        <v>11</v>
      </c>
      <c r="O21" s="109" t="s">
        <v>58</v>
      </c>
      <c r="P21" s="70">
        <f t="shared" si="1"/>
        <v>1.0999999999999998E-3</v>
      </c>
    </row>
    <row r="22" spans="1:16">
      <c r="B22" s="108">
        <v>3</v>
      </c>
      <c r="C22" s="109" t="s">
        <v>57</v>
      </c>
      <c r="D22" s="95">
        <f t="shared" si="2"/>
        <v>1.2605042016806723E-5</v>
      </c>
      <c r="E22" s="110">
        <v>0.4138</v>
      </c>
      <c r="F22" s="111">
        <v>3.3039999999999998</v>
      </c>
      <c r="G22" s="107">
        <f t="shared" si="3"/>
        <v>3.7178</v>
      </c>
      <c r="H22" s="108">
        <v>62</v>
      </c>
      <c r="I22" s="109" t="s">
        <v>58</v>
      </c>
      <c r="J22" s="70">
        <f t="shared" si="4"/>
        <v>6.1999999999999998E-3</v>
      </c>
      <c r="K22" s="108">
        <v>16</v>
      </c>
      <c r="L22" s="109" t="s">
        <v>58</v>
      </c>
      <c r="M22" s="70">
        <f t="shared" si="0"/>
        <v>1.6000000000000001E-3</v>
      </c>
      <c r="N22" s="108">
        <v>11</v>
      </c>
      <c r="O22" s="109" t="s">
        <v>58</v>
      </c>
      <c r="P22" s="70">
        <f t="shared" si="1"/>
        <v>1.0999999999999998E-3</v>
      </c>
    </row>
    <row r="23" spans="1:16">
      <c r="B23" s="108">
        <v>3.25</v>
      </c>
      <c r="C23" s="109" t="s">
        <v>57</v>
      </c>
      <c r="D23" s="95">
        <f t="shared" si="2"/>
        <v>1.3655462184873949E-5</v>
      </c>
      <c r="E23" s="110">
        <v>0.43070000000000003</v>
      </c>
      <c r="F23" s="111">
        <v>3.44</v>
      </c>
      <c r="G23" s="107">
        <f t="shared" si="3"/>
        <v>3.8706999999999998</v>
      </c>
      <c r="H23" s="108">
        <v>64</v>
      </c>
      <c r="I23" s="109" t="s">
        <v>58</v>
      </c>
      <c r="J23" s="70">
        <f t="shared" si="4"/>
        <v>6.4000000000000003E-3</v>
      </c>
      <c r="K23" s="108">
        <v>16</v>
      </c>
      <c r="L23" s="109" t="s">
        <v>58</v>
      </c>
      <c r="M23" s="70">
        <f t="shared" si="0"/>
        <v>1.6000000000000001E-3</v>
      </c>
      <c r="N23" s="108">
        <v>11</v>
      </c>
      <c r="O23" s="109" t="s">
        <v>58</v>
      </c>
      <c r="P23" s="70">
        <f t="shared" si="1"/>
        <v>1.0999999999999998E-3</v>
      </c>
    </row>
    <row r="24" spans="1:16">
      <c r="B24" s="108">
        <v>3.5</v>
      </c>
      <c r="C24" s="109" t="s">
        <v>57</v>
      </c>
      <c r="D24" s="95">
        <f t="shared" si="2"/>
        <v>1.4705882352941177E-5</v>
      </c>
      <c r="E24" s="110">
        <v>0.44700000000000001</v>
      </c>
      <c r="F24" s="111">
        <v>3.57</v>
      </c>
      <c r="G24" s="107">
        <f t="shared" si="3"/>
        <v>4.0169999999999995</v>
      </c>
      <c r="H24" s="108">
        <v>67</v>
      </c>
      <c r="I24" s="109" t="s">
        <v>58</v>
      </c>
      <c r="J24" s="70">
        <f t="shared" si="4"/>
        <v>6.7000000000000002E-3</v>
      </c>
      <c r="K24" s="108">
        <v>17</v>
      </c>
      <c r="L24" s="109" t="s">
        <v>58</v>
      </c>
      <c r="M24" s="70">
        <f t="shared" si="0"/>
        <v>1.7000000000000001E-3</v>
      </c>
      <c r="N24" s="108">
        <v>12</v>
      </c>
      <c r="O24" s="109" t="s">
        <v>58</v>
      </c>
      <c r="P24" s="70">
        <f t="shared" si="1"/>
        <v>1.2000000000000001E-3</v>
      </c>
    </row>
    <row r="25" spans="1:16">
      <c r="B25" s="108">
        <v>3.75</v>
      </c>
      <c r="C25" s="109" t="s">
        <v>57</v>
      </c>
      <c r="D25" s="95">
        <f t="shared" si="2"/>
        <v>1.5756302521008403E-5</v>
      </c>
      <c r="E25" s="110">
        <v>0.4627</v>
      </c>
      <c r="F25" s="111">
        <v>3.694</v>
      </c>
      <c r="G25" s="107">
        <f t="shared" si="3"/>
        <v>4.1566999999999998</v>
      </c>
      <c r="H25" s="108">
        <v>69</v>
      </c>
      <c r="I25" s="109" t="s">
        <v>58</v>
      </c>
      <c r="J25" s="70">
        <f t="shared" si="4"/>
        <v>6.9000000000000008E-3</v>
      </c>
      <c r="K25" s="108">
        <v>17</v>
      </c>
      <c r="L25" s="109" t="s">
        <v>58</v>
      </c>
      <c r="M25" s="70">
        <f t="shared" si="0"/>
        <v>1.7000000000000001E-3</v>
      </c>
      <c r="N25" s="108">
        <v>12</v>
      </c>
      <c r="O25" s="109" t="s">
        <v>58</v>
      </c>
      <c r="P25" s="70">
        <f t="shared" si="1"/>
        <v>1.2000000000000001E-3</v>
      </c>
    </row>
    <row r="26" spans="1:16">
      <c r="B26" s="108">
        <v>4</v>
      </c>
      <c r="C26" s="109" t="s">
        <v>57</v>
      </c>
      <c r="D26" s="95">
        <f t="shared" si="2"/>
        <v>1.6806722689075631E-5</v>
      </c>
      <c r="E26" s="110">
        <v>0.4778</v>
      </c>
      <c r="F26" s="111">
        <v>3.8130000000000002</v>
      </c>
      <c r="G26" s="107">
        <f t="shared" si="3"/>
        <v>4.2907999999999999</v>
      </c>
      <c r="H26" s="108">
        <v>71</v>
      </c>
      <c r="I26" s="109" t="s">
        <v>58</v>
      </c>
      <c r="J26" s="70">
        <f t="shared" si="4"/>
        <v>7.0999999999999995E-3</v>
      </c>
      <c r="K26" s="108">
        <v>18</v>
      </c>
      <c r="L26" s="109" t="s">
        <v>58</v>
      </c>
      <c r="M26" s="70">
        <f t="shared" si="0"/>
        <v>1.8E-3</v>
      </c>
      <c r="N26" s="108">
        <v>12</v>
      </c>
      <c r="O26" s="109" t="s">
        <v>58</v>
      </c>
      <c r="P26" s="70">
        <f t="shared" si="1"/>
        <v>1.2000000000000001E-3</v>
      </c>
    </row>
    <row r="27" spans="1:16">
      <c r="B27" s="108">
        <v>4.5</v>
      </c>
      <c r="C27" s="109" t="s">
        <v>57</v>
      </c>
      <c r="D27" s="95">
        <f t="shared" si="2"/>
        <v>1.8907563025210083E-5</v>
      </c>
      <c r="E27" s="110">
        <v>0.50680000000000003</v>
      </c>
      <c r="F27" s="111">
        <v>4.0369999999999999</v>
      </c>
      <c r="G27" s="107">
        <f t="shared" si="3"/>
        <v>4.5438000000000001</v>
      </c>
      <c r="H27" s="108">
        <v>74</v>
      </c>
      <c r="I27" s="109" t="s">
        <v>58</v>
      </c>
      <c r="J27" s="70">
        <f t="shared" si="4"/>
        <v>7.3999999999999995E-3</v>
      </c>
      <c r="K27" s="108">
        <v>18</v>
      </c>
      <c r="L27" s="109" t="s">
        <v>58</v>
      </c>
      <c r="M27" s="70">
        <f t="shared" si="0"/>
        <v>1.8E-3</v>
      </c>
      <c r="N27" s="108">
        <v>13</v>
      </c>
      <c r="O27" s="109" t="s">
        <v>58</v>
      </c>
      <c r="P27" s="70">
        <f t="shared" si="1"/>
        <v>1.2999999999999999E-3</v>
      </c>
    </row>
    <row r="28" spans="1:16">
      <c r="B28" s="108">
        <v>5</v>
      </c>
      <c r="C28" s="109" t="s">
        <v>57</v>
      </c>
      <c r="D28" s="95">
        <f t="shared" si="2"/>
        <v>2.1008403361344538E-5</v>
      </c>
      <c r="E28" s="110">
        <v>0.53420000000000001</v>
      </c>
      <c r="F28" s="111">
        <v>4.2469999999999999</v>
      </c>
      <c r="G28" s="107">
        <f t="shared" si="3"/>
        <v>4.7812000000000001</v>
      </c>
      <c r="H28" s="108">
        <v>78</v>
      </c>
      <c r="I28" s="109" t="s">
        <v>58</v>
      </c>
      <c r="J28" s="70">
        <f t="shared" si="4"/>
        <v>7.7999999999999996E-3</v>
      </c>
      <c r="K28" s="108">
        <v>19</v>
      </c>
      <c r="L28" s="109" t="s">
        <v>58</v>
      </c>
      <c r="M28" s="70">
        <f t="shared" si="0"/>
        <v>1.9E-3</v>
      </c>
      <c r="N28" s="108">
        <v>14</v>
      </c>
      <c r="O28" s="109" t="s">
        <v>58</v>
      </c>
      <c r="P28" s="70">
        <f t="shared" si="1"/>
        <v>1.4E-3</v>
      </c>
    </row>
    <row r="29" spans="1:16">
      <c r="B29" s="108">
        <v>5.5</v>
      </c>
      <c r="C29" s="109" t="s">
        <v>57</v>
      </c>
      <c r="D29" s="95">
        <f t="shared" si="2"/>
        <v>2.3109243697478991E-5</v>
      </c>
      <c r="E29" s="110">
        <v>0.56030000000000002</v>
      </c>
      <c r="F29" s="111">
        <v>4.4429999999999996</v>
      </c>
      <c r="G29" s="107">
        <f t="shared" si="3"/>
        <v>5.0032999999999994</v>
      </c>
      <c r="H29" s="108">
        <v>81</v>
      </c>
      <c r="I29" s="109" t="s">
        <v>58</v>
      </c>
      <c r="J29" s="70">
        <f t="shared" si="4"/>
        <v>8.0999999999999996E-3</v>
      </c>
      <c r="K29" s="108">
        <v>20</v>
      </c>
      <c r="L29" s="109" t="s">
        <v>58</v>
      </c>
      <c r="M29" s="70">
        <f t="shared" si="0"/>
        <v>2E-3</v>
      </c>
      <c r="N29" s="108">
        <v>14</v>
      </c>
      <c r="O29" s="109" t="s">
        <v>58</v>
      </c>
      <c r="P29" s="70">
        <f t="shared" si="1"/>
        <v>1.4E-3</v>
      </c>
    </row>
    <row r="30" spans="1:16">
      <c r="B30" s="108">
        <v>6</v>
      </c>
      <c r="C30" s="109" t="s">
        <v>57</v>
      </c>
      <c r="D30" s="95">
        <f t="shared" si="2"/>
        <v>2.5210084033613446E-5</v>
      </c>
      <c r="E30" s="110">
        <v>0.58520000000000005</v>
      </c>
      <c r="F30" s="111">
        <v>4.6269999999999998</v>
      </c>
      <c r="G30" s="107">
        <f t="shared" si="3"/>
        <v>5.2122000000000002</v>
      </c>
      <c r="H30" s="108">
        <v>84</v>
      </c>
      <c r="I30" s="109" t="s">
        <v>58</v>
      </c>
      <c r="J30" s="70">
        <f t="shared" si="4"/>
        <v>8.4000000000000012E-3</v>
      </c>
      <c r="K30" s="108">
        <v>21</v>
      </c>
      <c r="L30" s="109" t="s">
        <v>58</v>
      </c>
      <c r="M30" s="70">
        <f t="shared" si="0"/>
        <v>2.1000000000000003E-3</v>
      </c>
      <c r="N30" s="108">
        <v>15</v>
      </c>
      <c r="O30" s="109" t="s">
        <v>58</v>
      </c>
      <c r="P30" s="70">
        <f t="shared" si="1"/>
        <v>1.5E-3</v>
      </c>
    </row>
    <row r="31" spans="1:16">
      <c r="B31" s="108">
        <v>6.5</v>
      </c>
      <c r="C31" s="109" t="s">
        <v>57</v>
      </c>
      <c r="D31" s="95">
        <f t="shared" si="2"/>
        <v>2.7310924369747898E-5</v>
      </c>
      <c r="E31" s="110">
        <v>0.60909999999999997</v>
      </c>
      <c r="F31" s="111">
        <v>4.8010000000000002</v>
      </c>
      <c r="G31" s="107">
        <f t="shared" si="3"/>
        <v>5.4100999999999999</v>
      </c>
      <c r="H31" s="108">
        <v>88</v>
      </c>
      <c r="I31" s="109" t="s">
        <v>58</v>
      </c>
      <c r="J31" s="70">
        <f t="shared" si="4"/>
        <v>8.7999999999999988E-3</v>
      </c>
      <c r="K31" s="108">
        <v>21</v>
      </c>
      <c r="L31" s="109" t="s">
        <v>58</v>
      </c>
      <c r="M31" s="70">
        <f t="shared" si="0"/>
        <v>2.1000000000000003E-3</v>
      </c>
      <c r="N31" s="108">
        <v>15</v>
      </c>
      <c r="O31" s="109" t="s">
        <v>58</v>
      </c>
      <c r="P31" s="70">
        <f t="shared" si="1"/>
        <v>1.5E-3</v>
      </c>
    </row>
    <row r="32" spans="1:16">
      <c r="B32" s="108">
        <v>7</v>
      </c>
      <c r="C32" s="109" t="s">
        <v>57</v>
      </c>
      <c r="D32" s="95">
        <f t="shared" si="2"/>
        <v>2.9411764705882354E-5</v>
      </c>
      <c r="E32" s="110">
        <v>0.6321</v>
      </c>
      <c r="F32" s="111">
        <v>4.9669999999999996</v>
      </c>
      <c r="G32" s="107">
        <f t="shared" si="3"/>
        <v>5.5991</v>
      </c>
      <c r="H32" s="108">
        <v>91</v>
      </c>
      <c r="I32" s="109" t="s">
        <v>58</v>
      </c>
      <c r="J32" s="70">
        <f t="shared" si="4"/>
        <v>9.1000000000000004E-3</v>
      </c>
      <c r="K32" s="108">
        <v>22</v>
      </c>
      <c r="L32" s="109" t="s">
        <v>58</v>
      </c>
      <c r="M32" s="70">
        <f t="shared" si="0"/>
        <v>2.1999999999999997E-3</v>
      </c>
      <c r="N32" s="108">
        <v>16</v>
      </c>
      <c r="O32" s="109" t="s">
        <v>58</v>
      </c>
      <c r="P32" s="70">
        <f t="shared" si="1"/>
        <v>1.6000000000000001E-3</v>
      </c>
    </row>
    <row r="33" spans="2:16">
      <c r="B33" s="108">
        <v>8</v>
      </c>
      <c r="C33" s="109" t="s">
        <v>57</v>
      </c>
      <c r="D33" s="95">
        <f t="shared" si="2"/>
        <v>3.3613445378151261E-5</v>
      </c>
      <c r="E33" s="110">
        <v>0.67579999999999996</v>
      </c>
      <c r="F33" s="111">
        <v>5.274</v>
      </c>
      <c r="G33" s="107">
        <f t="shared" si="3"/>
        <v>5.9497999999999998</v>
      </c>
      <c r="H33" s="108">
        <v>96</v>
      </c>
      <c r="I33" s="109" t="s">
        <v>58</v>
      </c>
      <c r="J33" s="70">
        <f t="shared" si="4"/>
        <v>9.6000000000000009E-3</v>
      </c>
      <c r="K33" s="108">
        <v>23</v>
      </c>
      <c r="L33" s="109" t="s">
        <v>58</v>
      </c>
      <c r="M33" s="70">
        <f t="shared" si="0"/>
        <v>2.3E-3</v>
      </c>
      <c r="N33" s="108">
        <v>17</v>
      </c>
      <c r="O33" s="109" t="s">
        <v>58</v>
      </c>
      <c r="P33" s="70">
        <f t="shared" si="1"/>
        <v>1.7000000000000001E-3</v>
      </c>
    </row>
    <row r="34" spans="2:16">
      <c r="B34" s="108">
        <v>9</v>
      </c>
      <c r="C34" s="109" t="s">
        <v>57</v>
      </c>
      <c r="D34" s="95">
        <f t="shared" si="2"/>
        <v>3.7815126050420166E-5</v>
      </c>
      <c r="E34" s="110">
        <v>0.7167</v>
      </c>
      <c r="F34" s="111">
        <v>5.556</v>
      </c>
      <c r="G34" s="107">
        <f t="shared" si="3"/>
        <v>6.2727000000000004</v>
      </c>
      <c r="H34" s="108">
        <v>102</v>
      </c>
      <c r="I34" s="109" t="s">
        <v>58</v>
      </c>
      <c r="J34" s="70">
        <f t="shared" si="4"/>
        <v>1.0199999999999999E-2</v>
      </c>
      <c r="K34" s="108">
        <v>25</v>
      </c>
      <c r="L34" s="109" t="s">
        <v>58</v>
      </c>
      <c r="M34" s="70">
        <f t="shared" si="0"/>
        <v>2.5000000000000001E-3</v>
      </c>
      <c r="N34" s="108">
        <v>18</v>
      </c>
      <c r="O34" s="109" t="s">
        <v>58</v>
      </c>
      <c r="P34" s="70">
        <f t="shared" si="1"/>
        <v>1.8E-3</v>
      </c>
    </row>
    <row r="35" spans="2:16">
      <c r="B35" s="108">
        <v>10</v>
      </c>
      <c r="C35" s="109" t="s">
        <v>57</v>
      </c>
      <c r="D35" s="95">
        <f t="shared" si="2"/>
        <v>4.2016806722689077E-5</v>
      </c>
      <c r="E35" s="110">
        <v>0.75549999999999995</v>
      </c>
      <c r="F35" s="111">
        <v>5.8159999999999998</v>
      </c>
      <c r="G35" s="107">
        <f t="shared" si="3"/>
        <v>6.5714999999999995</v>
      </c>
      <c r="H35" s="108">
        <v>107</v>
      </c>
      <c r="I35" s="109" t="s">
        <v>58</v>
      </c>
      <c r="J35" s="70">
        <f t="shared" si="4"/>
        <v>1.0699999999999999E-2</v>
      </c>
      <c r="K35" s="108">
        <v>26</v>
      </c>
      <c r="L35" s="109" t="s">
        <v>58</v>
      </c>
      <c r="M35" s="70">
        <f t="shared" si="0"/>
        <v>2.5999999999999999E-3</v>
      </c>
      <c r="N35" s="108">
        <v>18</v>
      </c>
      <c r="O35" s="109" t="s">
        <v>58</v>
      </c>
      <c r="P35" s="70">
        <f t="shared" si="1"/>
        <v>1.8E-3</v>
      </c>
    </row>
    <row r="36" spans="2:16">
      <c r="B36" s="108">
        <v>11</v>
      </c>
      <c r="C36" s="109" t="s">
        <v>57</v>
      </c>
      <c r="D36" s="95">
        <f t="shared" si="2"/>
        <v>4.6218487394957981E-5</v>
      </c>
      <c r="E36" s="110">
        <v>0.79239999999999999</v>
      </c>
      <c r="F36" s="111">
        <v>6.0570000000000004</v>
      </c>
      <c r="G36" s="107">
        <f t="shared" si="3"/>
        <v>6.8494000000000002</v>
      </c>
      <c r="H36" s="108">
        <v>112</v>
      </c>
      <c r="I36" s="109" t="s">
        <v>58</v>
      </c>
      <c r="J36" s="70">
        <f t="shared" si="4"/>
        <v>1.12E-2</v>
      </c>
      <c r="K36" s="108">
        <v>27</v>
      </c>
      <c r="L36" s="109" t="s">
        <v>58</v>
      </c>
      <c r="M36" s="70">
        <f t="shared" si="0"/>
        <v>2.7000000000000001E-3</v>
      </c>
      <c r="N36" s="108">
        <v>19</v>
      </c>
      <c r="O36" s="109" t="s">
        <v>58</v>
      </c>
      <c r="P36" s="70">
        <f t="shared" si="1"/>
        <v>1.9E-3</v>
      </c>
    </row>
    <row r="37" spans="2:16">
      <c r="B37" s="108">
        <v>12</v>
      </c>
      <c r="C37" s="109" t="s">
        <v>57</v>
      </c>
      <c r="D37" s="95">
        <f t="shared" si="2"/>
        <v>5.0420168067226892E-5</v>
      </c>
      <c r="E37" s="110">
        <v>0.8276</v>
      </c>
      <c r="F37" s="111">
        <v>6.282</v>
      </c>
      <c r="G37" s="107">
        <f t="shared" si="3"/>
        <v>7.1096000000000004</v>
      </c>
      <c r="H37" s="108">
        <v>117</v>
      </c>
      <c r="I37" s="109" t="s">
        <v>58</v>
      </c>
      <c r="J37" s="70">
        <f t="shared" si="4"/>
        <v>1.17E-2</v>
      </c>
      <c r="K37" s="108">
        <v>28</v>
      </c>
      <c r="L37" s="109" t="s">
        <v>58</v>
      </c>
      <c r="M37" s="70">
        <f t="shared" si="0"/>
        <v>2.8E-3</v>
      </c>
      <c r="N37" s="108">
        <v>20</v>
      </c>
      <c r="O37" s="109" t="s">
        <v>58</v>
      </c>
      <c r="P37" s="70">
        <f t="shared" si="1"/>
        <v>2E-3</v>
      </c>
    </row>
    <row r="38" spans="2:16">
      <c r="B38" s="108">
        <v>13</v>
      </c>
      <c r="C38" s="109" t="s">
        <v>57</v>
      </c>
      <c r="D38" s="95">
        <f t="shared" si="2"/>
        <v>5.4621848739495796E-5</v>
      </c>
      <c r="E38" s="110">
        <v>0.86140000000000005</v>
      </c>
      <c r="F38" s="111">
        <v>6.4939999999999998</v>
      </c>
      <c r="G38" s="107">
        <f t="shared" si="3"/>
        <v>7.3553999999999995</v>
      </c>
      <c r="H38" s="108">
        <v>122</v>
      </c>
      <c r="I38" s="109" t="s">
        <v>58</v>
      </c>
      <c r="J38" s="70">
        <f t="shared" si="4"/>
        <v>1.2199999999999999E-2</v>
      </c>
      <c r="K38" s="108">
        <v>29</v>
      </c>
      <c r="L38" s="109" t="s">
        <v>58</v>
      </c>
      <c r="M38" s="70">
        <f t="shared" si="0"/>
        <v>2.9000000000000002E-3</v>
      </c>
      <c r="N38" s="108">
        <v>21</v>
      </c>
      <c r="O38" s="109" t="s">
        <v>58</v>
      </c>
      <c r="P38" s="70">
        <f t="shared" si="1"/>
        <v>2.1000000000000003E-3</v>
      </c>
    </row>
    <row r="39" spans="2:16">
      <c r="B39" s="108">
        <v>14</v>
      </c>
      <c r="C39" s="109" t="s">
        <v>57</v>
      </c>
      <c r="D39" s="95">
        <f t="shared" si="2"/>
        <v>5.8823529411764708E-5</v>
      </c>
      <c r="E39" s="110">
        <v>0.89390000000000003</v>
      </c>
      <c r="F39" s="111">
        <v>6.6929999999999996</v>
      </c>
      <c r="G39" s="107">
        <f t="shared" si="3"/>
        <v>7.5869</v>
      </c>
      <c r="H39" s="108">
        <v>126</v>
      </c>
      <c r="I39" s="109" t="s">
        <v>58</v>
      </c>
      <c r="J39" s="70">
        <f t="shared" si="4"/>
        <v>1.26E-2</v>
      </c>
      <c r="K39" s="108">
        <v>30</v>
      </c>
      <c r="L39" s="109" t="s">
        <v>58</v>
      </c>
      <c r="M39" s="70">
        <f t="shared" si="0"/>
        <v>3.0000000000000001E-3</v>
      </c>
      <c r="N39" s="108">
        <v>21</v>
      </c>
      <c r="O39" s="109" t="s">
        <v>58</v>
      </c>
      <c r="P39" s="70">
        <f t="shared" si="1"/>
        <v>2.1000000000000003E-3</v>
      </c>
    </row>
    <row r="40" spans="2:16">
      <c r="B40" s="108">
        <v>15</v>
      </c>
      <c r="C40" s="109" t="s">
        <v>57</v>
      </c>
      <c r="D40" s="95">
        <f t="shared" si="2"/>
        <v>6.3025210084033612E-5</v>
      </c>
      <c r="E40" s="110">
        <v>0.92530000000000001</v>
      </c>
      <c r="F40" s="111">
        <v>6.8810000000000002</v>
      </c>
      <c r="G40" s="107">
        <f t="shared" si="3"/>
        <v>7.8063000000000002</v>
      </c>
      <c r="H40" s="108">
        <v>130</v>
      </c>
      <c r="I40" s="109" t="s">
        <v>58</v>
      </c>
      <c r="J40" s="70">
        <f t="shared" si="4"/>
        <v>1.3000000000000001E-2</v>
      </c>
      <c r="K40" s="108">
        <v>30</v>
      </c>
      <c r="L40" s="109" t="s">
        <v>58</v>
      </c>
      <c r="M40" s="70">
        <f t="shared" si="0"/>
        <v>3.0000000000000001E-3</v>
      </c>
      <c r="N40" s="108">
        <v>22</v>
      </c>
      <c r="O40" s="109" t="s">
        <v>58</v>
      </c>
      <c r="P40" s="70">
        <f t="shared" si="1"/>
        <v>2.1999999999999997E-3</v>
      </c>
    </row>
    <row r="41" spans="2:16">
      <c r="B41" s="108">
        <v>16</v>
      </c>
      <c r="C41" s="109" t="s">
        <v>57</v>
      </c>
      <c r="D41" s="95">
        <f t="shared" si="2"/>
        <v>6.7226890756302523E-5</v>
      </c>
      <c r="E41" s="110">
        <v>0.95569999999999999</v>
      </c>
      <c r="F41" s="111">
        <v>7.06</v>
      </c>
      <c r="G41" s="107">
        <f t="shared" si="3"/>
        <v>8.0156999999999989</v>
      </c>
      <c r="H41" s="108">
        <v>135</v>
      </c>
      <c r="I41" s="109" t="s">
        <v>58</v>
      </c>
      <c r="J41" s="70">
        <f t="shared" si="4"/>
        <v>1.3500000000000002E-2</v>
      </c>
      <c r="K41" s="108">
        <v>31</v>
      </c>
      <c r="L41" s="109" t="s">
        <v>58</v>
      </c>
      <c r="M41" s="70">
        <f t="shared" si="0"/>
        <v>3.0999999999999999E-3</v>
      </c>
      <c r="N41" s="108">
        <v>23</v>
      </c>
      <c r="O41" s="109" t="s">
        <v>58</v>
      </c>
      <c r="P41" s="70">
        <f t="shared" si="1"/>
        <v>2.3E-3</v>
      </c>
    </row>
    <row r="42" spans="2:16">
      <c r="B42" s="108">
        <v>17</v>
      </c>
      <c r="C42" s="109" t="s">
        <v>57</v>
      </c>
      <c r="D42" s="95">
        <f t="shared" si="2"/>
        <v>7.1428571428571434E-5</v>
      </c>
      <c r="E42" s="110">
        <v>0.98509999999999998</v>
      </c>
      <c r="F42" s="111">
        <v>7.23</v>
      </c>
      <c r="G42" s="107">
        <f t="shared" si="3"/>
        <v>8.2150999999999996</v>
      </c>
      <c r="H42" s="108">
        <v>139</v>
      </c>
      <c r="I42" s="109" t="s">
        <v>58</v>
      </c>
      <c r="J42" s="70">
        <f t="shared" si="4"/>
        <v>1.3900000000000001E-2</v>
      </c>
      <c r="K42" s="108">
        <v>32</v>
      </c>
      <c r="L42" s="109" t="s">
        <v>58</v>
      </c>
      <c r="M42" s="70">
        <f t="shared" si="0"/>
        <v>3.2000000000000002E-3</v>
      </c>
      <c r="N42" s="108">
        <v>24</v>
      </c>
      <c r="O42" s="109" t="s">
        <v>58</v>
      </c>
      <c r="P42" s="70">
        <f t="shared" si="1"/>
        <v>2.4000000000000002E-3</v>
      </c>
    </row>
    <row r="43" spans="2:16">
      <c r="B43" s="108">
        <v>18</v>
      </c>
      <c r="C43" s="109" t="s">
        <v>57</v>
      </c>
      <c r="D43" s="95">
        <f t="shared" si="2"/>
        <v>7.5630252100840331E-5</v>
      </c>
      <c r="E43" s="110">
        <v>1.014</v>
      </c>
      <c r="F43" s="111">
        <v>7.3920000000000003</v>
      </c>
      <c r="G43" s="107">
        <f t="shared" si="3"/>
        <v>8.4060000000000006</v>
      </c>
      <c r="H43" s="108">
        <v>143</v>
      </c>
      <c r="I43" s="109" t="s">
        <v>58</v>
      </c>
      <c r="J43" s="70">
        <f t="shared" si="4"/>
        <v>1.4299999999999998E-2</v>
      </c>
      <c r="K43" s="108">
        <v>33</v>
      </c>
      <c r="L43" s="109" t="s">
        <v>58</v>
      </c>
      <c r="M43" s="70">
        <f t="shared" si="0"/>
        <v>3.3E-3</v>
      </c>
      <c r="N43" s="108">
        <v>24</v>
      </c>
      <c r="O43" s="109" t="s">
        <v>58</v>
      </c>
      <c r="P43" s="70">
        <f t="shared" si="1"/>
        <v>2.4000000000000002E-3</v>
      </c>
    </row>
    <row r="44" spans="2:16">
      <c r="B44" s="108">
        <v>20</v>
      </c>
      <c r="C44" s="109" t="s">
        <v>57</v>
      </c>
      <c r="D44" s="95">
        <f t="shared" si="2"/>
        <v>8.4033613445378154E-5</v>
      </c>
      <c r="E44" s="110">
        <v>1.0680000000000001</v>
      </c>
      <c r="F44" s="111">
        <v>7.694</v>
      </c>
      <c r="G44" s="107">
        <f t="shared" si="3"/>
        <v>8.7620000000000005</v>
      </c>
      <c r="H44" s="108">
        <v>151</v>
      </c>
      <c r="I44" s="109" t="s">
        <v>58</v>
      </c>
      <c r="J44" s="70">
        <f t="shared" si="4"/>
        <v>1.5099999999999999E-2</v>
      </c>
      <c r="K44" s="108">
        <v>34</v>
      </c>
      <c r="L44" s="109" t="s">
        <v>58</v>
      </c>
      <c r="M44" s="70">
        <f t="shared" si="0"/>
        <v>3.4000000000000002E-3</v>
      </c>
      <c r="N44" s="108">
        <v>25</v>
      </c>
      <c r="O44" s="109" t="s">
        <v>58</v>
      </c>
      <c r="P44" s="70">
        <f t="shared" si="1"/>
        <v>2.5000000000000001E-3</v>
      </c>
    </row>
    <row r="45" spans="2:16">
      <c r="B45" s="108">
        <v>22.5</v>
      </c>
      <c r="C45" s="109" t="s">
        <v>57</v>
      </c>
      <c r="D45" s="95">
        <f t="shared" si="2"/>
        <v>9.4537815126050418E-5</v>
      </c>
      <c r="E45" s="110">
        <v>1.133</v>
      </c>
      <c r="F45" s="111">
        <v>8.0389999999999997</v>
      </c>
      <c r="G45" s="107">
        <f t="shared" si="3"/>
        <v>9.1720000000000006</v>
      </c>
      <c r="H45" s="108">
        <v>160</v>
      </c>
      <c r="I45" s="109" t="s">
        <v>58</v>
      </c>
      <c r="J45" s="70">
        <f t="shared" si="4"/>
        <v>1.6E-2</v>
      </c>
      <c r="K45" s="108">
        <v>36</v>
      </c>
      <c r="L45" s="109" t="s">
        <v>58</v>
      </c>
      <c r="M45" s="70">
        <f t="shared" si="0"/>
        <v>3.5999999999999999E-3</v>
      </c>
      <c r="N45" s="108">
        <v>27</v>
      </c>
      <c r="O45" s="109" t="s">
        <v>58</v>
      </c>
      <c r="P45" s="70">
        <f t="shared" si="1"/>
        <v>2.7000000000000001E-3</v>
      </c>
    </row>
    <row r="46" spans="2:16">
      <c r="B46" s="108">
        <v>25</v>
      </c>
      <c r="C46" s="109" t="s">
        <v>57</v>
      </c>
      <c r="D46" s="95">
        <f t="shared" si="2"/>
        <v>1.050420168067227E-4</v>
      </c>
      <c r="E46" s="110">
        <v>1.1950000000000001</v>
      </c>
      <c r="F46" s="111">
        <v>8.3520000000000003</v>
      </c>
      <c r="G46" s="107">
        <f t="shared" si="3"/>
        <v>9.5470000000000006</v>
      </c>
      <c r="H46" s="108">
        <v>169</v>
      </c>
      <c r="I46" s="109" t="s">
        <v>58</v>
      </c>
      <c r="J46" s="70">
        <f t="shared" si="4"/>
        <v>1.6900000000000002E-2</v>
      </c>
      <c r="K46" s="108">
        <v>38</v>
      </c>
      <c r="L46" s="109" t="s">
        <v>58</v>
      </c>
      <c r="M46" s="70">
        <f t="shared" si="0"/>
        <v>3.8E-3</v>
      </c>
      <c r="N46" s="108">
        <v>28</v>
      </c>
      <c r="O46" s="109" t="s">
        <v>58</v>
      </c>
      <c r="P46" s="70">
        <f t="shared" si="1"/>
        <v>2.8E-3</v>
      </c>
    </row>
    <row r="47" spans="2:16">
      <c r="B47" s="108">
        <v>27.5</v>
      </c>
      <c r="C47" s="109" t="s">
        <v>57</v>
      </c>
      <c r="D47" s="95">
        <f t="shared" si="2"/>
        <v>1.1554621848739496E-4</v>
      </c>
      <c r="E47" s="110">
        <v>1.2529999999999999</v>
      </c>
      <c r="F47" s="111">
        <v>8.6389999999999993</v>
      </c>
      <c r="G47" s="107">
        <f t="shared" si="3"/>
        <v>9.8919999999999995</v>
      </c>
      <c r="H47" s="108">
        <v>178</v>
      </c>
      <c r="I47" s="109" t="s">
        <v>58</v>
      </c>
      <c r="J47" s="70">
        <f t="shared" si="4"/>
        <v>1.78E-2</v>
      </c>
      <c r="K47" s="108">
        <v>40</v>
      </c>
      <c r="L47" s="109" t="s">
        <v>58</v>
      </c>
      <c r="M47" s="70">
        <f t="shared" si="0"/>
        <v>4.0000000000000001E-3</v>
      </c>
      <c r="N47" s="108">
        <v>30</v>
      </c>
      <c r="O47" s="109" t="s">
        <v>58</v>
      </c>
      <c r="P47" s="70">
        <f t="shared" si="1"/>
        <v>3.0000000000000001E-3</v>
      </c>
    </row>
    <row r="48" spans="2:16">
      <c r="B48" s="108">
        <v>30</v>
      </c>
      <c r="C48" s="109" t="s">
        <v>57</v>
      </c>
      <c r="D48" s="95">
        <f t="shared" si="2"/>
        <v>1.2605042016806722E-4</v>
      </c>
      <c r="E48" s="110">
        <v>1.3089999999999999</v>
      </c>
      <c r="F48" s="111">
        <v>8.9030000000000005</v>
      </c>
      <c r="G48" s="107">
        <f t="shared" si="3"/>
        <v>10.212</v>
      </c>
      <c r="H48" s="108">
        <v>186</v>
      </c>
      <c r="I48" s="109" t="s">
        <v>58</v>
      </c>
      <c r="J48" s="70">
        <f t="shared" si="4"/>
        <v>1.8599999999999998E-2</v>
      </c>
      <c r="K48" s="108">
        <v>41</v>
      </c>
      <c r="L48" s="109" t="s">
        <v>58</v>
      </c>
      <c r="M48" s="70">
        <f t="shared" si="0"/>
        <v>4.1000000000000003E-3</v>
      </c>
      <c r="N48" s="108">
        <v>31</v>
      </c>
      <c r="O48" s="109" t="s">
        <v>58</v>
      </c>
      <c r="P48" s="70">
        <f t="shared" si="1"/>
        <v>3.0999999999999999E-3</v>
      </c>
    </row>
    <row r="49" spans="2:16">
      <c r="B49" s="108">
        <v>32.5</v>
      </c>
      <c r="C49" s="109" t="s">
        <v>57</v>
      </c>
      <c r="D49" s="95">
        <f t="shared" si="2"/>
        <v>1.3655462184873949E-4</v>
      </c>
      <c r="E49" s="110">
        <v>1.3620000000000001</v>
      </c>
      <c r="F49" s="111">
        <v>9.1479999999999997</v>
      </c>
      <c r="G49" s="107">
        <f t="shared" si="3"/>
        <v>10.51</v>
      </c>
      <c r="H49" s="108">
        <v>194</v>
      </c>
      <c r="I49" s="109" t="s">
        <v>58</v>
      </c>
      <c r="J49" s="70">
        <f t="shared" si="4"/>
        <v>1.9400000000000001E-2</v>
      </c>
      <c r="K49" s="108">
        <v>43</v>
      </c>
      <c r="L49" s="109" t="s">
        <v>58</v>
      </c>
      <c r="M49" s="70">
        <f t="shared" si="0"/>
        <v>4.3E-3</v>
      </c>
      <c r="N49" s="108">
        <v>32</v>
      </c>
      <c r="O49" s="109" t="s">
        <v>58</v>
      </c>
      <c r="P49" s="70">
        <f t="shared" si="1"/>
        <v>3.2000000000000002E-3</v>
      </c>
    </row>
    <row r="50" spans="2:16">
      <c r="B50" s="108">
        <v>35</v>
      </c>
      <c r="C50" s="109" t="s">
        <v>57</v>
      </c>
      <c r="D50" s="95">
        <f t="shared" si="2"/>
        <v>1.4705882352941178E-4</v>
      </c>
      <c r="E50" s="110">
        <v>1.413</v>
      </c>
      <c r="F50" s="111">
        <v>9.375</v>
      </c>
      <c r="G50" s="107">
        <f t="shared" si="3"/>
        <v>10.788</v>
      </c>
      <c r="H50" s="108">
        <v>202</v>
      </c>
      <c r="I50" s="109" t="s">
        <v>58</v>
      </c>
      <c r="J50" s="70">
        <f t="shared" si="4"/>
        <v>2.0200000000000003E-2</v>
      </c>
      <c r="K50" s="108">
        <v>44</v>
      </c>
      <c r="L50" s="109" t="s">
        <v>58</v>
      </c>
      <c r="M50" s="70">
        <f t="shared" si="0"/>
        <v>4.3999999999999994E-3</v>
      </c>
      <c r="N50" s="108">
        <v>33</v>
      </c>
      <c r="O50" s="109" t="s">
        <v>58</v>
      </c>
      <c r="P50" s="70">
        <f t="shared" si="1"/>
        <v>3.3E-3</v>
      </c>
    </row>
    <row r="51" spans="2:16">
      <c r="B51" s="108">
        <v>37.5</v>
      </c>
      <c r="C51" s="109" t="s">
        <v>57</v>
      </c>
      <c r="D51" s="95">
        <f t="shared" si="2"/>
        <v>1.5756302521008402E-4</v>
      </c>
      <c r="E51" s="110">
        <v>1.4630000000000001</v>
      </c>
      <c r="F51" s="111">
        <v>9.5879999999999992</v>
      </c>
      <c r="G51" s="107">
        <f t="shared" si="3"/>
        <v>11.050999999999998</v>
      </c>
      <c r="H51" s="108">
        <v>210</v>
      </c>
      <c r="I51" s="109" t="s">
        <v>58</v>
      </c>
      <c r="J51" s="70">
        <f t="shared" si="4"/>
        <v>2.0999999999999998E-2</v>
      </c>
      <c r="K51" s="108">
        <v>46</v>
      </c>
      <c r="L51" s="109" t="s">
        <v>58</v>
      </c>
      <c r="M51" s="70">
        <f t="shared" si="0"/>
        <v>4.5999999999999999E-3</v>
      </c>
      <c r="N51" s="108">
        <v>35</v>
      </c>
      <c r="O51" s="109" t="s">
        <v>58</v>
      </c>
      <c r="P51" s="70">
        <f t="shared" si="1"/>
        <v>3.5000000000000005E-3</v>
      </c>
    </row>
    <row r="52" spans="2:16">
      <c r="B52" s="108">
        <v>40</v>
      </c>
      <c r="C52" s="109" t="s">
        <v>57</v>
      </c>
      <c r="D52" s="95">
        <f t="shared" si="2"/>
        <v>1.6806722689075631E-4</v>
      </c>
      <c r="E52" s="110">
        <v>1.5109999999999999</v>
      </c>
      <c r="F52" s="111">
        <v>9.7880000000000003</v>
      </c>
      <c r="G52" s="107">
        <f t="shared" si="3"/>
        <v>11.298999999999999</v>
      </c>
      <c r="H52" s="108">
        <v>218</v>
      </c>
      <c r="I52" s="109" t="s">
        <v>58</v>
      </c>
      <c r="J52" s="70">
        <f t="shared" si="4"/>
        <v>2.18E-2</v>
      </c>
      <c r="K52" s="108">
        <v>47</v>
      </c>
      <c r="L52" s="109" t="s">
        <v>58</v>
      </c>
      <c r="M52" s="70">
        <f t="shared" si="0"/>
        <v>4.7000000000000002E-3</v>
      </c>
      <c r="N52" s="108">
        <v>36</v>
      </c>
      <c r="O52" s="109" t="s">
        <v>58</v>
      </c>
      <c r="P52" s="70">
        <f t="shared" si="1"/>
        <v>3.5999999999999999E-3</v>
      </c>
    </row>
    <row r="53" spans="2:16">
      <c r="B53" s="108">
        <v>45</v>
      </c>
      <c r="C53" s="109" t="s">
        <v>57</v>
      </c>
      <c r="D53" s="95">
        <f t="shared" si="2"/>
        <v>1.8907563025210084E-4</v>
      </c>
      <c r="E53" s="110">
        <v>1.603</v>
      </c>
      <c r="F53" s="111">
        <v>10.15</v>
      </c>
      <c r="G53" s="107">
        <f t="shared" si="3"/>
        <v>11.753</v>
      </c>
      <c r="H53" s="108">
        <v>232</v>
      </c>
      <c r="I53" s="109" t="s">
        <v>58</v>
      </c>
      <c r="J53" s="70">
        <f t="shared" si="4"/>
        <v>2.3200000000000002E-2</v>
      </c>
      <c r="K53" s="108">
        <v>49</v>
      </c>
      <c r="L53" s="109" t="s">
        <v>58</v>
      </c>
      <c r="M53" s="70">
        <f t="shared" si="0"/>
        <v>4.8999999999999998E-3</v>
      </c>
      <c r="N53" s="108">
        <v>38</v>
      </c>
      <c r="O53" s="109" t="s">
        <v>58</v>
      </c>
      <c r="P53" s="70">
        <f t="shared" si="1"/>
        <v>3.8E-3</v>
      </c>
    </row>
    <row r="54" spans="2:16">
      <c r="B54" s="108">
        <v>50</v>
      </c>
      <c r="C54" s="109" t="s">
        <v>57</v>
      </c>
      <c r="D54" s="95">
        <f t="shared" si="2"/>
        <v>2.1008403361344539E-4</v>
      </c>
      <c r="E54" s="110">
        <v>1.6890000000000001</v>
      </c>
      <c r="F54" s="111">
        <v>10.48</v>
      </c>
      <c r="G54" s="107">
        <f t="shared" si="3"/>
        <v>12.169</v>
      </c>
      <c r="H54" s="108">
        <v>247</v>
      </c>
      <c r="I54" s="109" t="s">
        <v>58</v>
      </c>
      <c r="J54" s="70">
        <f t="shared" si="4"/>
        <v>2.47E-2</v>
      </c>
      <c r="K54" s="108">
        <v>52</v>
      </c>
      <c r="L54" s="109" t="s">
        <v>58</v>
      </c>
      <c r="M54" s="70">
        <f t="shared" si="0"/>
        <v>5.1999999999999998E-3</v>
      </c>
      <c r="N54" s="108">
        <v>40</v>
      </c>
      <c r="O54" s="109" t="s">
        <v>58</v>
      </c>
      <c r="P54" s="70">
        <f t="shared" si="1"/>
        <v>4.0000000000000001E-3</v>
      </c>
    </row>
    <row r="55" spans="2:16">
      <c r="B55" s="108">
        <v>55</v>
      </c>
      <c r="C55" s="109" t="s">
        <v>57</v>
      </c>
      <c r="D55" s="95">
        <f t="shared" si="2"/>
        <v>2.3109243697478992E-4</v>
      </c>
      <c r="E55" s="110">
        <v>1.772</v>
      </c>
      <c r="F55" s="111">
        <v>10.78</v>
      </c>
      <c r="G55" s="107">
        <f t="shared" si="3"/>
        <v>12.552</v>
      </c>
      <c r="H55" s="108">
        <v>261</v>
      </c>
      <c r="I55" s="109" t="s">
        <v>58</v>
      </c>
      <c r="J55" s="70">
        <f t="shared" si="4"/>
        <v>2.6100000000000002E-2</v>
      </c>
      <c r="K55" s="108">
        <v>54</v>
      </c>
      <c r="L55" s="109" t="s">
        <v>58</v>
      </c>
      <c r="M55" s="70">
        <f t="shared" si="0"/>
        <v>5.4000000000000003E-3</v>
      </c>
      <c r="N55" s="108">
        <v>42</v>
      </c>
      <c r="O55" s="109" t="s">
        <v>58</v>
      </c>
      <c r="P55" s="70">
        <f t="shared" si="1"/>
        <v>4.2000000000000006E-3</v>
      </c>
    </row>
    <row r="56" spans="2:16">
      <c r="B56" s="108">
        <v>60</v>
      </c>
      <c r="C56" s="109" t="s">
        <v>57</v>
      </c>
      <c r="D56" s="95">
        <f t="shared" si="2"/>
        <v>2.5210084033613445E-4</v>
      </c>
      <c r="E56" s="110">
        <v>1.851</v>
      </c>
      <c r="F56" s="111">
        <v>11.04</v>
      </c>
      <c r="G56" s="107">
        <f t="shared" si="3"/>
        <v>12.890999999999998</v>
      </c>
      <c r="H56" s="108">
        <v>274</v>
      </c>
      <c r="I56" s="109" t="s">
        <v>58</v>
      </c>
      <c r="J56" s="70">
        <f t="shared" si="4"/>
        <v>2.7400000000000001E-2</v>
      </c>
      <c r="K56" s="108">
        <v>57</v>
      </c>
      <c r="L56" s="109" t="s">
        <v>58</v>
      </c>
      <c r="M56" s="70">
        <f t="shared" si="0"/>
        <v>5.7000000000000002E-3</v>
      </c>
      <c r="N56" s="108">
        <v>44</v>
      </c>
      <c r="O56" s="109" t="s">
        <v>58</v>
      </c>
      <c r="P56" s="70">
        <f t="shared" si="1"/>
        <v>4.3999999999999994E-3</v>
      </c>
    </row>
    <row r="57" spans="2:16">
      <c r="B57" s="108">
        <v>65</v>
      </c>
      <c r="C57" s="109" t="s">
        <v>57</v>
      </c>
      <c r="D57" s="95">
        <f t="shared" si="2"/>
        <v>2.7310924369747898E-4</v>
      </c>
      <c r="E57" s="110">
        <v>1.9259999999999999</v>
      </c>
      <c r="F57" s="111">
        <v>11.29</v>
      </c>
      <c r="G57" s="107">
        <f t="shared" si="3"/>
        <v>13.215999999999999</v>
      </c>
      <c r="H57" s="108">
        <v>287</v>
      </c>
      <c r="I57" s="109" t="s">
        <v>58</v>
      </c>
      <c r="J57" s="70">
        <f t="shared" si="4"/>
        <v>2.8699999999999996E-2</v>
      </c>
      <c r="K57" s="108">
        <v>59</v>
      </c>
      <c r="L57" s="109" t="s">
        <v>58</v>
      </c>
      <c r="M57" s="70">
        <f t="shared" si="0"/>
        <v>5.8999999999999999E-3</v>
      </c>
      <c r="N57" s="108">
        <v>46</v>
      </c>
      <c r="O57" s="109" t="s">
        <v>58</v>
      </c>
      <c r="P57" s="70">
        <f t="shared" si="1"/>
        <v>4.5999999999999999E-3</v>
      </c>
    </row>
    <row r="58" spans="2:16">
      <c r="B58" s="108">
        <v>70</v>
      </c>
      <c r="C58" s="109" t="s">
        <v>57</v>
      </c>
      <c r="D58" s="95">
        <f t="shared" si="2"/>
        <v>2.9411764705882356E-4</v>
      </c>
      <c r="E58" s="110">
        <v>1.9990000000000001</v>
      </c>
      <c r="F58" s="111">
        <v>11.51</v>
      </c>
      <c r="G58" s="107">
        <f t="shared" si="3"/>
        <v>13.509</v>
      </c>
      <c r="H58" s="108">
        <v>300</v>
      </c>
      <c r="I58" s="109" t="s">
        <v>58</v>
      </c>
      <c r="J58" s="70">
        <f t="shared" si="4"/>
        <v>0.03</v>
      </c>
      <c r="K58" s="108">
        <v>61</v>
      </c>
      <c r="L58" s="109" t="s">
        <v>58</v>
      </c>
      <c r="M58" s="70">
        <f t="shared" si="0"/>
        <v>6.0999999999999995E-3</v>
      </c>
      <c r="N58" s="108">
        <v>48</v>
      </c>
      <c r="O58" s="109" t="s">
        <v>58</v>
      </c>
      <c r="P58" s="70">
        <f t="shared" si="1"/>
        <v>4.8000000000000004E-3</v>
      </c>
    </row>
    <row r="59" spans="2:16">
      <c r="B59" s="108">
        <v>80</v>
      </c>
      <c r="C59" s="109" t="s">
        <v>57</v>
      </c>
      <c r="D59" s="95">
        <f t="shared" si="2"/>
        <v>3.3613445378151261E-4</v>
      </c>
      <c r="E59" s="110">
        <v>2.137</v>
      </c>
      <c r="F59" s="111">
        <v>11.91</v>
      </c>
      <c r="G59" s="107">
        <f t="shared" si="3"/>
        <v>14.047000000000001</v>
      </c>
      <c r="H59" s="108">
        <v>325</v>
      </c>
      <c r="I59" s="109" t="s">
        <v>58</v>
      </c>
      <c r="J59" s="70">
        <f t="shared" si="4"/>
        <v>3.2500000000000001E-2</v>
      </c>
      <c r="K59" s="108">
        <v>65</v>
      </c>
      <c r="L59" s="109" t="s">
        <v>58</v>
      </c>
      <c r="M59" s="70">
        <f t="shared" si="0"/>
        <v>6.5000000000000006E-3</v>
      </c>
      <c r="N59" s="108">
        <v>52</v>
      </c>
      <c r="O59" s="109" t="s">
        <v>58</v>
      </c>
      <c r="P59" s="70">
        <f t="shared" si="1"/>
        <v>5.1999999999999998E-3</v>
      </c>
    </row>
    <row r="60" spans="2:16">
      <c r="B60" s="108">
        <v>90</v>
      </c>
      <c r="C60" s="109" t="s">
        <v>57</v>
      </c>
      <c r="D60" s="95">
        <f t="shared" si="2"/>
        <v>3.7815126050420167E-4</v>
      </c>
      <c r="E60" s="110">
        <v>2.2669999999999999</v>
      </c>
      <c r="F60" s="111">
        <v>12.26</v>
      </c>
      <c r="G60" s="107">
        <f t="shared" si="3"/>
        <v>14.526999999999999</v>
      </c>
      <c r="H60" s="108">
        <v>349</v>
      </c>
      <c r="I60" s="109" t="s">
        <v>58</v>
      </c>
      <c r="J60" s="70">
        <f t="shared" si="4"/>
        <v>3.49E-2</v>
      </c>
      <c r="K60" s="108">
        <v>69</v>
      </c>
      <c r="L60" s="109" t="s">
        <v>58</v>
      </c>
      <c r="M60" s="70">
        <f t="shared" si="0"/>
        <v>6.9000000000000008E-3</v>
      </c>
      <c r="N60" s="108">
        <v>55</v>
      </c>
      <c r="O60" s="109" t="s">
        <v>58</v>
      </c>
      <c r="P60" s="70">
        <f t="shared" si="1"/>
        <v>5.4999999999999997E-3</v>
      </c>
    </row>
    <row r="61" spans="2:16">
      <c r="B61" s="108">
        <v>100</v>
      </c>
      <c r="C61" s="109" t="s">
        <v>57</v>
      </c>
      <c r="D61" s="95">
        <f t="shared" si="2"/>
        <v>4.2016806722689078E-4</v>
      </c>
      <c r="E61" s="110">
        <v>2.3889999999999998</v>
      </c>
      <c r="F61" s="111">
        <v>12.56</v>
      </c>
      <c r="G61" s="107">
        <f t="shared" si="3"/>
        <v>14.949</v>
      </c>
      <c r="H61" s="108">
        <v>372</v>
      </c>
      <c r="I61" s="109" t="s">
        <v>58</v>
      </c>
      <c r="J61" s="70">
        <f t="shared" si="4"/>
        <v>3.7199999999999997E-2</v>
      </c>
      <c r="K61" s="108">
        <v>73</v>
      </c>
      <c r="L61" s="109" t="s">
        <v>58</v>
      </c>
      <c r="M61" s="70">
        <f t="shared" si="0"/>
        <v>7.2999999999999992E-3</v>
      </c>
      <c r="N61" s="108">
        <v>59</v>
      </c>
      <c r="O61" s="109" t="s">
        <v>58</v>
      </c>
      <c r="P61" s="70">
        <f t="shared" si="1"/>
        <v>5.8999999999999999E-3</v>
      </c>
    </row>
    <row r="62" spans="2:16">
      <c r="B62" s="108">
        <v>110</v>
      </c>
      <c r="C62" s="109" t="s">
        <v>57</v>
      </c>
      <c r="D62" s="95">
        <f t="shared" si="2"/>
        <v>4.6218487394957984E-4</v>
      </c>
      <c r="E62" s="110">
        <v>2.5059999999999998</v>
      </c>
      <c r="F62" s="111">
        <v>12.83</v>
      </c>
      <c r="G62" s="107">
        <f t="shared" si="3"/>
        <v>15.336</v>
      </c>
      <c r="H62" s="108">
        <v>395</v>
      </c>
      <c r="I62" s="109" t="s">
        <v>58</v>
      </c>
      <c r="J62" s="70">
        <f t="shared" si="4"/>
        <v>3.95E-2</v>
      </c>
      <c r="K62" s="108">
        <v>76</v>
      </c>
      <c r="L62" s="109" t="s">
        <v>58</v>
      </c>
      <c r="M62" s="70">
        <f t="shared" si="0"/>
        <v>7.6E-3</v>
      </c>
      <c r="N62" s="108">
        <v>62</v>
      </c>
      <c r="O62" s="109" t="s">
        <v>58</v>
      </c>
      <c r="P62" s="70">
        <f t="shared" si="1"/>
        <v>6.1999999999999998E-3</v>
      </c>
    </row>
    <row r="63" spans="2:16">
      <c r="B63" s="108">
        <v>120</v>
      </c>
      <c r="C63" s="109" t="s">
        <v>57</v>
      </c>
      <c r="D63" s="95">
        <f t="shared" si="2"/>
        <v>5.0420168067226889E-4</v>
      </c>
      <c r="E63" s="110">
        <v>2.617</v>
      </c>
      <c r="F63" s="111">
        <v>13.07</v>
      </c>
      <c r="G63" s="107">
        <f t="shared" si="3"/>
        <v>15.687000000000001</v>
      </c>
      <c r="H63" s="108">
        <v>417</v>
      </c>
      <c r="I63" s="109" t="s">
        <v>58</v>
      </c>
      <c r="J63" s="70">
        <f t="shared" si="4"/>
        <v>4.1700000000000001E-2</v>
      </c>
      <c r="K63" s="108">
        <v>80</v>
      </c>
      <c r="L63" s="109" t="s">
        <v>58</v>
      </c>
      <c r="M63" s="70">
        <f t="shared" si="0"/>
        <v>8.0000000000000002E-3</v>
      </c>
      <c r="N63" s="108">
        <v>65</v>
      </c>
      <c r="O63" s="109" t="s">
        <v>58</v>
      </c>
      <c r="P63" s="70">
        <f t="shared" si="1"/>
        <v>6.5000000000000006E-3</v>
      </c>
    </row>
    <row r="64" spans="2:16">
      <c r="B64" s="108">
        <v>130</v>
      </c>
      <c r="C64" s="109" t="s">
        <v>57</v>
      </c>
      <c r="D64" s="95">
        <f t="shared" si="2"/>
        <v>5.4621848739495795E-4</v>
      </c>
      <c r="E64" s="110">
        <v>2.7240000000000002</v>
      </c>
      <c r="F64" s="111">
        <v>13.28</v>
      </c>
      <c r="G64" s="107">
        <f t="shared" si="3"/>
        <v>16.003999999999998</v>
      </c>
      <c r="H64" s="108">
        <v>439</v>
      </c>
      <c r="I64" s="109" t="s">
        <v>58</v>
      </c>
      <c r="J64" s="70">
        <f t="shared" si="4"/>
        <v>4.3900000000000002E-2</v>
      </c>
      <c r="K64" s="108">
        <v>83</v>
      </c>
      <c r="L64" s="109" t="s">
        <v>58</v>
      </c>
      <c r="M64" s="70">
        <f t="shared" si="0"/>
        <v>8.3000000000000001E-3</v>
      </c>
      <c r="N64" s="108">
        <v>68</v>
      </c>
      <c r="O64" s="109" t="s">
        <v>58</v>
      </c>
      <c r="P64" s="70">
        <f t="shared" si="1"/>
        <v>6.8000000000000005E-3</v>
      </c>
    </row>
    <row r="65" spans="2:16">
      <c r="B65" s="108">
        <v>140</v>
      </c>
      <c r="C65" s="109" t="s">
        <v>57</v>
      </c>
      <c r="D65" s="95">
        <f t="shared" si="2"/>
        <v>5.8823529411764712E-4</v>
      </c>
      <c r="E65" s="110">
        <v>2.827</v>
      </c>
      <c r="F65" s="111">
        <v>13.47</v>
      </c>
      <c r="G65" s="107">
        <f t="shared" si="3"/>
        <v>16.297000000000001</v>
      </c>
      <c r="H65" s="108">
        <v>460</v>
      </c>
      <c r="I65" s="109" t="s">
        <v>58</v>
      </c>
      <c r="J65" s="70">
        <f t="shared" si="4"/>
        <v>4.5999999999999999E-2</v>
      </c>
      <c r="K65" s="108">
        <v>86</v>
      </c>
      <c r="L65" s="109" t="s">
        <v>58</v>
      </c>
      <c r="M65" s="70">
        <f t="shared" si="0"/>
        <v>8.6E-3</v>
      </c>
      <c r="N65" s="108">
        <v>71</v>
      </c>
      <c r="O65" s="109" t="s">
        <v>58</v>
      </c>
      <c r="P65" s="70">
        <f t="shared" si="1"/>
        <v>7.0999999999999995E-3</v>
      </c>
    </row>
    <row r="66" spans="2:16">
      <c r="B66" s="108">
        <v>150</v>
      </c>
      <c r="C66" s="109" t="s">
        <v>57</v>
      </c>
      <c r="D66" s="95">
        <f t="shared" si="2"/>
        <v>6.3025210084033606E-4</v>
      </c>
      <c r="E66" s="110">
        <v>2.9260000000000002</v>
      </c>
      <c r="F66" s="111">
        <v>13.65</v>
      </c>
      <c r="G66" s="107">
        <f t="shared" si="3"/>
        <v>16.576000000000001</v>
      </c>
      <c r="H66" s="108">
        <v>481</v>
      </c>
      <c r="I66" s="109" t="s">
        <v>58</v>
      </c>
      <c r="J66" s="70">
        <f t="shared" si="4"/>
        <v>4.8099999999999997E-2</v>
      </c>
      <c r="K66" s="108">
        <v>90</v>
      </c>
      <c r="L66" s="109" t="s">
        <v>58</v>
      </c>
      <c r="M66" s="70">
        <f t="shared" si="0"/>
        <v>8.9999999999999993E-3</v>
      </c>
      <c r="N66" s="108">
        <v>74</v>
      </c>
      <c r="O66" s="109" t="s">
        <v>58</v>
      </c>
      <c r="P66" s="70">
        <f t="shared" si="1"/>
        <v>7.3999999999999995E-3</v>
      </c>
    </row>
    <row r="67" spans="2:16">
      <c r="B67" s="108">
        <v>160</v>
      </c>
      <c r="C67" s="109" t="s">
        <v>57</v>
      </c>
      <c r="D67" s="95">
        <f t="shared" si="2"/>
        <v>6.7226890756302523E-4</v>
      </c>
      <c r="E67" s="110">
        <v>3.0219999999999998</v>
      </c>
      <c r="F67" s="111">
        <v>13.8</v>
      </c>
      <c r="G67" s="107">
        <f t="shared" si="3"/>
        <v>16.821999999999999</v>
      </c>
      <c r="H67" s="108">
        <v>502</v>
      </c>
      <c r="I67" s="109" t="s">
        <v>58</v>
      </c>
      <c r="J67" s="70">
        <f t="shared" si="4"/>
        <v>5.0200000000000002E-2</v>
      </c>
      <c r="K67" s="108">
        <v>93</v>
      </c>
      <c r="L67" s="109" t="s">
        <v>58</v>
      </c>
      <c r="M67" s="70">
        <f t="shared" si="0"/>
        <v>9.2999999999999992E-3</v>
      </c>
      <c r="N67" s="108">
        <v>77</v>
      </c>
      <c r="O67" s="109" t="s">
        <v>58</v>
      </c>
      <c r="P67" s="70">
        <f t="shared" si="1"/>
        <v>7.7000000000000002E-3</v>
      </c>
    </row>
    <row r="68" spans="2:16">
      <c r="B68" s="108">
        <v>170</v>
      </c>
      <c r="C68" s="109" t="s">
        <v>57</v>
      </c>
      <c r="D68" s="95">
        <f t="shared" si="2"/>
        <v>7.1428571428571429E-4</v>
      </c>
      <c r="E68" s="110">
        <v>3.1150000000000002</v>
      </c>
      <c r="F68" s="111">
        <v>13.94</v>
      </c>
      <c r="G68" s="107">
        <f t="shared" si="3"/>
        <v>17.055</v>
      </c>
      <c r="H68" s="108">
        <v>522</v>
      </c>
      <c r="I68" s="109" t="s">
        <v>58</v>
      </c>
      <c r="J68" s="70">
        <f t="shared" si="4"/>
        <v>5.2200000000000003E-2</v>
      </c>
      <c r="K68" s="108">
        <v>96</v>
      </c>
      <c r="L68" s="109" t="s">
        <v>58</v>
      </c>
      <c r="M68" s="70">
        <f t="shared" si="0"/>
        <v>9.6000000000000009E-3</v>
      </c>
      <c r="N68" s="108">
        <v>80</v>
      </c>
      <c r="O68" s="109" t="s">
        <v>58</v>
      </c>
      <c r="P68" s="70">
        <f t="shared" si="1"/>
        <v>8.0000000000000002E-3</v>
      </c>
    </row>
    <row r="69" spans="2:16">
      <c r="B69" s="108">
        <v>180</v>
      </c>
      <c r="C69" s="109" t="s">
        <v>57</v>
      </c>
      <c r="D69" s="95">
        <f t="shared" si="2"/>
        <v>7.5630252100840334E-4</v>
      </c>
      <c r="E69" s="110">
        <v>3.2050000000000001</v>
      </c>
      <c r="F69" s="111">
        <v>14.07</v>
      </c>
      <c r="G69" s="107">
        <f t="shared" si="3"/>
        <v>17.274999999999999</v>
      </c>
      <c r="H69" s="108">
        <v>542</v>
      </c>
      <c r="I69" s="109" t="s">
        <v>58</v>
      </c>
      <c r="J69" s="70">
        <f t="shared" si="4"/>
        <v>5.4200000000000005E-2</v>
      </c>
      <c r="K69" s="108">
        <v>99</v>
      </c>
      <c r="L69" s="109" t="s">
        <v>58</v>
      </c>
      <c r="M69" s="70">
        <f t="shared" si="0"/>
        <v>9.9000000000000008E-3</v>
      </c>
      <c r="N69" s="108">
        <v>82</v>
      </c>
      <c r="O69" s="109" t="s">
        <v>58</v>
      </c>
      <c r="P69" s="70">
        <f t="shared" si="1"/>
        <v>8.2000000000000007E-3</v>
      </c>
    </row>
    <row r="70" spans="2:16">
      <c r="B70" s="108">
        <v>200</v>
      </c>
      <c r="C70" s="109" t="s">
        <v>57</v>
      </c>
      <c r="D70" s="95">
        <f t="shared" si="2"/>
        <v>8.4033613445378156E-4</v>
      </c>
      <c r="E70" s="110">
        <v>3.379</v>
      </c>
      <c r="F70" s="111">
        <v>14.3</v>
      </c>
      <c r="G70" s="107">
        <f t="shared" si="3"/>
        <v>17.679000000000002</v>
      </c>
      <c r="H70" s="108">
        <v>582</v>
      </c>
      <c r="I70" s="109" t="s">
        <v>58</v>
      </c>
      <c r="J70" s="70">
        <f t="shared" si="4"/>
        <v>5.8199999999999995E-2</v>
      </c>
      <c r="K70" s="108">
        <v>105</v>
      </c>
      <c r="L70" s="109" t="s">
        <v>58</v>
      </c>
      <c r="M70" s="70">
        <f t="shared" si="0"/>
        <v>1.0499999999999999E-2</v>
      </c>
      <c r="N70" s="108">
        <v>88</v>
      </c>
      <c r="O70" s="109" t="s">
        <v>58</v>
      </c>
      <c r="P70" s="70">
        <f t="shared" si="1"/>
        <v>8.7999999999999988E-3</v>
      </c>
    </row>
    <row r="71" spans="2:16">
      <c r="B71" s="108">
        <v>225</v>
      </c>
      <c r="C71" s="109" t="s">
        <v>57</v>
      </c>
      <c r="D71" s="95">
        <f t="shared" si="2"/>
        <v>9.453781512605042E-4</v>
      </c>
      <c r="E71" s="110">
        <v>3.5840000000000001</v>
      </c>
      <c r="F71" s="111">
        <v>14.54</v>
      </c>
      <c r="G71" s="107">
        <f t="shared" si="3"/>
        <v>18.123999999999999</v>
      </c>
      <c r="H71" s="108">
        <v>631</v>
      </c>
      <c r="I71" s="109" t="s">
        <v>58</v>
      </c>
      <c r="J71" s="70">
        <f t="shared" si="4"/>
        <v>6.3100000000000003E-2</v>
      </c>
      <c r="K71" s="108">
        <v>112</v>
      </c>
      <c r="L71" s="109" t="s">
        <v>58</v>
      </c>
      <c r="M71" s="70">
        <f t="shared" si="0"/>
        <v>1.12E-2</v>
      </c>
      <c r="N71" s="108">
        <v>94</v>
      </c>
      <c r="O71" s="109" t="s">
        <v>58</v>
      </c>
      <c r="P71" s="70">
        <f t="shared" si="1"/>
        <v>9.4000000000000004E-3</v>
      </c>
    </row>
    <row r="72" spans="2:16">
      <c r="B72" s="108">
        <v>250</v>
      </c>
      <c r="C72" s="109" t="s">
        <v>57</v>
      </c>
      <c r="D72" s="95">
        <f t="shared" si="2"/>
        <v>1.0504201680672268E-3</v>
      </c>
      <c r="E72" s="110">
        <v>3.778</v>
      </c>
      <c r="F72" s="111">
        <v>14.73</v>
      </c>
      <c r="G72" s="107">
        <f t="shared" si="3"/>
        <v>18.507999999999999</v>
      </c>
      <c r="H72" s="108">
        <v>678</v>
      </c>
      <c r="I72" s="109" t="s">
        <v>58</v>
      </c>
      <c r="J72" s="70">
        <f t="shared" si="4"/>
        <v>6.7799999999999999E-2</v>
      </c>
      <c r="K72" s="108">
        <v>119</v>
      </c>
      <c r="L72" s="109" t="s">
        <v>58</v>
      </c>
      <c r="M72" s="70">
        <f t="shared" si="0"/>
        <v>1.1899999999999999E-2</v>
      </c>
      <c r="N72" s="108">
        <v>101</v>
      </c>
      <c r="O72" s="109" t="s">
        <v>58</v>
      </c>
      <c r="P72" s="70">
        <f t="shared" si="1"/>
        <v>1.0100000000000001E-2</v>
      </c>
    </row>
    <row r="73" spans="2:16">
      <c r="B73" s="108">
        <v>275</v>
      </c>
      <c r="C73" s="109" t="s">
        <v>57</v>
      </c>
      <c r="D73" s="95">
        <f t="shared" si="2"/>
        <v>1.1554621848739496E-3</v>
      </c>
      <c r="E73" s="110">
        <v>3.9620000000000002</v>
      </c>
      <c r="F73" s="111">
        <v>14.88</v>
      </c>
      <c r="G73" s="107">
        <f t="shared" si="3"/>
        <v>18.842000000000002</v>
      </c>
      <c r="H73" s="108">
        <v>725</v>
      </c>
      <c r="I73" s="109" t="s">
        <v>58</v>
      </c>
      <c r="J73" s="70">
        <f t="shared" si="4"/>
        <v>7.2499999999999995E-2</v>
      </c>
      <c r="K73" s="108">
        <v>125</v>
      </c>
      <c r="L73" s="109" t="s">
        <v>58</v>
      </c>
      <c r="M73" s="70">
        <f t="shared" si="0"/>
        <v>1.2500000000000001E-2</v>
      </c>
      <c r="N73" s="108">
        <v>107</v>
      </c>
      <c r="O73" s="109" t="s">
        <v>58</v>
      </c>
      <c r="P73" s="70">
        <f t="shared" si="1"/>
        <v>1.0699999999999999E-2</v>
      </c>
    </row>
    <row r="74" spans="2:16">
      <c r="B74" s="108">
        <v>300</v>
      </c>
      <c r="C74" s="109" t="s">
        <v>57</v>
      </c>
      <c r="D74" s="95">
        <f t="shared" si="2"/>
        <v>1.2605042016806721E-3</v>
      </c>
      <c r="E74" s="110">
        <v>4.1379999999999999</v>
      </c>
      <c r="F74" s="111">
        <v>15.01</v>
      </c>
      <c r="G74" s="107">
        <f t="shared" si="3"/>
        <v>19.148</v>
      </c>
      <c r="H74" s="108">
        <v>771</v>
      </c>
      <c r="I74" s="109" t="s">
        <v>58</v>
      </c>
      <c r="J74" s="70">
        <f t="shared" si="4"/>
        <v>7.7100000000000002E-2</v>
      </c>
      <c r="K74" s="108">
        <v>132</v>
      </c>
      <c r="L74" s="109" t="s">
        <v>58</v>
      </c>
      <c r="M74" s="70">
        <f t="shared" si="0"/>
        <v>1.32E-2</v>
      </c>
      <c r="N74" s="108">
        <v>113</v>
      </c>
      <c r="O74" s="109" t="s">
        <v>58</v>
      </c>
      <c r="P74" s="70">
        <f t="shared" si="1"/>
        <v>1.1300000000000001E-2</v>
      </c>
    </row>
    <row r="75" spans="2:16">
      <c r="B75" s="108">
        <v>325</v>
      </c>
      <c r="C75" s="109" t="s">
        <v>57</v>
      </c>
      <c r="D75" s="95">
        <f t="shared" si="2"/>
        <v>1.3655462184873951E-3</v>
      </c>
      <c r="E75" s="110">
        <v>4.3070000000000004</v>
      </c>
      <c r="F75" s="111">
        <v>15.12</v>
      </c>
      <c r="G75" s="107">
        <f t="shared" si="3"/>
        <v>19.427</v>
      </c>
      <c r="H75" s="108">
        <v>816</v>
      </c>
      <c r="I75" s="109" t="s">
        <v>58</v>
      </c>
      <c r="J75" s="70">
        <f t="shared" si="4"/>
        <v>8.1599999999999992E-2</v>
      </c>
      <c r="K75" s="108">
        <v>138</v>
      </c>
      <c r="L75" s="109" t="s">
        <v>58</v>
      </c>
      <c r="M75" s="70">
        <f t="shared" si="0"/>
        <v>1.3800000000000002E-2</v>
      </c>
      <c r="N75" s="108">
        <v>118</v>
      </c>
      <c r="O75" s="109" t="s">
        <v>58</v>
      </c>
      <c r="P75" s="70">
        <f t="shared" si="1"/>
        <v>1.18E-2</v>
      </c>
    </row>
    <row r="76" spans="2:16">
      <c r="B76" s="108">
        <v>350</v>
      </c>
      <c r="C76" s="109" t="s">
        <v>57</v>
      </c>
      <c r="D76" s="95">
        <f t="shared" si="2"/>
        <v>1.4705882352941176E-3</v>
      </c>
      <c r="E76" s="110">
        <v>4.47</v>
      </c>
      <c r="F76" s="111">
        <v>15.2</v>
      </c>
      <c r="G76" s="107">
        <f t="shared" si="3"/>
        <v>19.669999999999998</v>
      </c>
      <c r="H76" s="108">
        <v>860</v>
      </c>
      <c r="I76" s="109" t="s">
        <v>58</v>
      </c>
      <c r="J76" s="70">
        <f t="shared" si="4"/>
        <v>8.5999999999999993E-2</v>
      </c>
      <c r="K76" s="108">
        <v>144</v>
      </c>
      <c r="L76" s="109" t="s">
        <v>58</v>
      </c>
      <c r="M76" s="70">
        <f t="shared" si="0"/>
        <v>1.44E-2</v>
      </c>
      <c r="N76" s="108">
        <v>124</v>
      </c>
      <c r="O76" s="109" t="s">
        <v>58</v>
      </c>
      <c r="P76" s="70">
        <f t="shared" si="1"/>
        <v>1.24E-2</v>
      </c>
    </row>
    <row r="77" spans="2:16">
      <c r="B77" s="108">
        <v>375</v>
      </c>
      <c r="C77" s="109" t="s">
        <v>57</v>
      </c>
      <c r="D77" s="95">
        <f t="shared" si="2"/>
        <v>1.5756302521008404E-3</v>
      </c>
      <c r="E77" s="110">
        <v>4.6269999999999998</v>
      </c>
      <c r="F77" s="111">
        <v>15.27</v>
      </c>
      <c r="G77" s="107">
        <f t="shared" si="3"/>
        <v>19.896999999999998</v>
      </c>
      <c r="H77" s="108">
        <v>905</v>
      </c>
      <c r="I77" s="109" t="s">
        <v>58</v>
      </c>
      <c r="J77" s="70">
        <f t="shared" si="4"/>
        <v>9.0499999999999997E-2</v>
      </c>
      <c r="K77" s="108">
        <v>150</v>
      </c>
      <c r="L77" s="109" t="s">
        <v>58</v>
      </c>
      <c r="M77" s="70">
        <f t="shared" si="0"/>
        <v>1.4999999999999999E-2</v>
      </c>
      <c r="N77" s="108">
        <v>130</v>
      </c>
      <c r="O77" s="109" t="s">
        <v>58</v>
      </c>
      <c r="P77" s="70">
        <f t="shared" si="1"/>
        <v>1.3000000000000001E-2</v>
      </c>
    </row>
    <row r="78" spans="2:16">
      <c r="B78" s="108">
        <v>400</v>
      </c>
      <c r="C78" s="109" t="s">
        <v>57</v>
      </c>
      <c r="D78" s="95">
        <f t="shared" si="2"/>
        <v>1.6806722689075631E-3</v>
      </c>
      <c r="E78" s="110">
        <v>4.7779999999999996</v>
      </c>
      <c r="F78" s="111">
        <v>15.32</v>
      </c>
      <c r="G78" s="107">
        <f t="shared" si="3"/>
        <v>20.097999999999999</v>
      </c>
      <c r="H78" s="108">
        <v>948</v>
      </c>
      <c r="I78" s="109" t="s">
        <v>58</v>
      </c>
      <c r="J78" s="70">
        <f t="shared" si="4"/>
        <v>9.4799999999999995E-2</v>
      </c>
      <c r="K78" s="108">
        <v>156</v>
      </c>
      <c r="L78" s="109" t="s">
        <v>58</v>
      </c>
      <c r="M78" s="70">
        <f t="shared" si="0"/>
        <v>1.5599999999999999E-2</v>
      </c>
      <c r="N78" s="108">
        <v>135</v>
      </c>
      <c r="O78" s="109" t="s">
        <v>58</v>
      </c>
      <c r="P78" s="70">
        <f t="shared" si="1"/>
        <v>1.3500000000000002E-2</v>
      </c>
    </row>
    <row r="79" spans="2:16">
      <c r="B79" s="108">
        <v>450</v>
      </c>
      <c r="C79" s="109" t="s">
        <v>57</v>
      </c>
      <c r="D79" s="95">
        <f t="shared" si="2"/>
        <v>1.8907563025210084E-3</v>
      </c>
      <c r="E79" s="110">
        <v>5.0679999999999996</v>
      </c>
      <c r="F79" s="111">
        <v>15.4</v>
      </c>
      <c r="G79" s="107">
        <f t="shared" si="3"/>
        <v>20.468</v>
      </c>
      <c r="H79" s="108">
        <v>1035</v>
      </c>
      <c r="I79" s="109" t="s">
        <v>58</v>
      </c>
      <c r="J79" s="70">
        <f t="shared" si="4"/>
        <v>0.10349999999999999</v>
      </c>
      <c r="K79" s="108">
        <v>168</v>
      </c>
      <c r="L79" s="109" t="s">
        <v>58</v>
      </c>
      <c r="M79" s="70">
        <f t="shared" si="0"/>
        <v>1.6800000000000002E-2</v>
      </c>
      <c r="N79" s="108">
        <v>146</v>
      </c>
      <c r="O79" s="109" t="s">
        <v>58</v>
      </c>
      <c r="P79" s="70">
        <f t="shared" si="1"/>
        <v>1.4599999999999998E-2</v>
      </c>
    </row>
    <row r="80" spans="2:16">
      <c r="B80" s="108">
        <v>500</v>
      </c>
      <c r="C80" s="109" t="s">
        <v>57</v>
      </c>
      <c r="D80" s="95">
        <f t="shared" si="2"/>
        <v>2.1008403361344537E-3</v>
      </c>
      <c r="E80" s="110">
        <v>5.3380000000000001</v>
      </c>
      <c r="F80" s="111">
        <v>15.43</v>
      </c>
      <c r="G80" s="107">
        <f t="shared" si="3"/>
        <v>20.768000000000001</v>
      </c>
      <c r="H80" s="108">
        <v>1120</v>
      </c>
      <c r="I80" s="109" t="s">
        <v>58</v>
      </c>
      <c r="J80" s="70">
        <f t="shared" si="4"/>
        <v>0.11200000000000002</v>
      </c>
      <c r="K80" s="108">
        <v>179</v>
      </c>
      <c r="L80" s="109" t="s">
        <v>58</v>
      </c>
      <c r="M80" s="70">
        <f t="shared" si="0"/>
        <v>1.7899999999999999E-2</v>
      </c>
      <c r="N80" s="108">
        <v>156</v>
      </c>
      <c r="O80" s="109" t="s">
        <v>58</v>
      </c>
      <c r="P80" s="70">
        <f t="shared" si="1"/>
        <v>1.5599999999999999E-2</v>
      </c>
    </row>
    <row r="81" spans="2:16">
      <c r="B81" s="108">
        <v>550</v>
      </c>
      <c r="C81" s="109" t="s">
        <v>57</v>
      </c>
      <c r="D81" s="95">
        <f t="shared" si="2"/>
        <v>2.3109243697478992E-3</v>
      </c>
      <c r="E81" s="110">
        <v>5.6479999999999997</v>
      </c>
      <c r="F81" s="111">
        <v>15.44</v>
      </c>
      <c r="G81" s="107">
        <f t="shared" si="3"/>
        <v>21.088000000000001</v>
      </c>
      <c r="H81" s="108">
        <v>1204</v>
      </c>
      <c r="I81" s="109" t="s">
        <v>58</v>
      </c>
      <c r="J81" s="70">
        <f t="shared" si="4"/>
        <v>0.12039999999999999</v>
      </c>
      <c r="K81" s="108">
        <v>190</v>
      </c>
      <c r="L81" s="109" t="s">
        <v>58</v>
      </c>
      <c r="M81" s="70">
        <f t="shared" si="0"/>
        <v>1.9E-2</v>
      </c>
      <c r="N81" s="108">
        <v>166</v>
      </c>
      <c r="O81" s="109" t="s">
        <v>58</v>
      </c>
      <c r="P81" s="70">
        <f t="shared" si="1"/>
        <v>1.66E-2</v>
      </c>
    </row>
    <row r="82" spans="2:16">
      <c r="B82" s="108">
        <v>600</v>
      </c>
      <c r="C82" s="109" t="s">
        <v>57</v>
      </c>
      <c r="D82" s="95">
        <f t="shared" si="2"/>
        <v>2.5210084033613443E-3</v>
      </c>
      <c r="E82" s="110">
        <v>5.9859999999999998</v>
      </c>
      <c r="F82" s="111">
        <v>15.43</v>
      </c>
      <c r="G82" s="107">
        <f t="shared" si="3"/>
        <v>21.416</v>
      </c>
      <c r="H82" s="108">
        <v>1286</v>
      </c>
      <c r="I82" s="109" t="s">
        <v>58</v>
      </c>
      <c r="J82" s="70">
        <f t="shared" si="4"/>
        <v>0.12859999999999999</v>
      </c>
      <c r="K82" s="108">
        <v>200</v>
      </c>
      <c r="L82" s="109" t="s">
        <v>58</v>
      </c>
      <c r="M82" s="70">
        <f t="shared" si="0"/>
        <v>0.02</v>
      </c>
      <c r="N82" s="108">
        <v>176</v>
      </c>
      <c r="O82" s="109" t="s">
        <v>58</v>
      </c>
      <c r="P82" s="70">
        <f t="shared" si="1"/>
        <v>1.7599999999999998E-2</v>
      </c>
    </row>
    <row r="83" spans="2:16">
      <c r="B83" s="108">
        <v>650</v>
      </c>
      <c r="C83" s="109" t="s">
        <v>57</v>
      </c>
      <c r="D83" s="95">
        <f t="shared" si="2"/>
        <v>2.7310924369747902E-3</v>
      </c>
      <c r="E83" s="110">
        <v>6.3239999999999998</v>
      </c>
      <c r="F83" s="111">
        <v>15.41</v>
      </c>
      <c r="G83" s="107">
        <f t="shared" si="3"/>
        <v>21.734000000000002</v>
      </c>
      <c r="H83" s="108">
        <v>1368</v>
      </c>
      <c r="I83" s="109" t="s">
        <v>58</v>
      </c>
      <c r="J83" s="70">
        <f t="shared" si="4"/>
        <v>0.1368</v>
      </c>
      <c r="K83" s="108">
        <v>211</v>
      </c>
      <c r="L83" s="109" t="s">
        <v>58</v>
      </c>
      <c r="M83" s="70">
        <f t="shared" si="0"/>
        <v>2.1100000000000001E-2</v>
      </c>
      <c r="N83" s="108">
        <v>186</v>
      </c>
      <c r="O83" s="109" t="s">
        <v>58</v>
      </c>
      <c r="P83" s="70">
        <f t="shared" si="1"/>
        <v>1.8599999999999998E-2</v>
      </c>
    </row>
    <row r="84" spans="2:16">
      <c r="B84" s="108">
        <v>700</v>
      </c>
      <c r="C84" s="109" t="s">
        <v>57</v>
      </c>
      <c r="D84" s="95">
        <f t="shared" si="2"/>
        <v>2.9411764705882353E-3</v>
      </c>
      <c r="E84" s="110">
        <v>6.6440000000000001</v>
      </c>
      <c r="F84" s="111">
        <v>15.37</v>
      </c>
      <c r="G84" s="107">
        <f t="shared" si="3"/>
        <v>22.013999999999999</v>
      </c>
      <c r="H84" s="108">
        <v>1449</v>
      </c>
      <c r="I84" s="109" t="s">
        <v>58</v>
      </c>
      <c r="J84" s="70">
        <f t="shared" si="4"/>
        <v>0.1449</v>
      </c>
      <c r="K84" s="108">
        <v>221</v>
      </c>
      <c r="L84" s="109" t="s">
        <v>58</v>
      </c>
      <c r="M84" s="70">
        <f t="shared" ref="M84:M147" si="5">K84/1000/10</f>
        <v>2.2100000000000002E-2</v>
      </c>
      <c r="N84" s="108">
        <v>195</v>
      </c>
      <c r="O84" s="109" t="s">
        <v>58</v>
      </c>
      <c r="P84" s="70">
        <f t="shared" ref="P84:P147" si="6">N84/1000/10</f>
        <v>1.95E-2</v>
      </c>
    </row>
    <row r="85" spans="2:16">
      <c r="B85" s="108">
        <v>800</v>
      </c>
      <c r="C85" s="109" t="s">
        <v>57</v>
      </c>
      <c r="D85" s="95">
        <f t="shared" ref="D85:D86" si="7">B85/1000/$C$5</f>
        <v>3.3613445378151263E-3</v>
      </c>
      <c r="E85" s="110">
        <v>7.1989999999999998</v>
      </c>
      <c r="F85" s="111">
        <v>15.25</v>
      </c>
      <c r="G85" s="107">
        <f t="shared" ref="G85:G148" si="8">E85+F85</f>
        <v>22.448999999999998</v>
      </c>
      <c r="H85" s="108">
        <v>1607</v>
      </c>
      <c r="I85" s="109" t="s">
        <v>58</v>
      </c>
      <c r="J85" s="70">
        <f t="shared" ref="J85:J107" si="9">H85/1000/10</f>
        <v>0.16070000000000001</v>
      </c>
      <c r="K85" s="108">
        <v>240</v>
      </c>
      <c r="L85" s="109" t="s">
        <v>58</v>
      </c>
      <c r="M85" s="70">
        <f t="shared" si="5"/>
        <v>2.4E-2</v>
      </c>
      <c r="N85" s="108">
        <v>214</v>
      </c>
      <c r="O85" s="109" t="s">
        <v>58</v>
      </c>
      <c r="P85" s="70">
        <f t="shared" si="6"/>
        <v>2.1399999999999999E-2</v>
      </c>
    </row>
    <row r="86" spans="2:16">
      <c r="B86" s="108">
        <v>900</v>
      </c>
      <c r="C86" s="109" t="s">
        <v>57</v>
      </c>
      <c r="D86" s="95">
        <f t="shared" si="7"/>
        <v>3.7815126050420168E-3</v>
      </c>
      <c r="E86" s="110">
        <v>7.633</v>
      </c>
      <c r="F86" s="111">
        <v>15.12</v>
      </c>
      <c r="G86" s="107">
        <f t="shared" si="8"/>
        <v>22.753</v>
      </c>
      <c r="H86" s="108">
        <v>1764</v>
      </c>
      <c r="I86" s="109" t="s">
        <v>58</v>
      </c>
      <c r="J86" s="70">
        <f t="shared" si="9"/>
        <v>0.1764</v>
      </c>
      <c r="K86" s="108">
        <v>259</v>
      </c>
      <c r="L86" s="109" t="s">
        <v>58</v>
      </c>
      <c r="M86" s="70">
        <f t="shared" si="5"/>
        <v>2.5899999999999999E-2</v>
      </c>
      <c r="N86" s="108">
        <v>231</v>
      </c>
      <c r="O86" s="109" t="s">
        <v>58</v>
      </c>
      <c r="P86" s="70">
        <f t="shared" si="6"/>
        <v>2.3100000000000002E-2</v>
      </c>
    </row>
    <row r="87" spans="2:16">
      <c r="B87" s="108">
        <v>1</v>
      </c>
      <c r="C87" s="118" t="s">
        <v>59</v>
      </c>
      <c r="D87" s="95">
        <f t="shared" ref="D87:D150" si="10">B87/$C$5</f>
        <v>4.2016806722689074E-3</v>
      </c>
      <c r="E87" s="110">
        <v>7.9580000000000002</v>
      </c>
      <c r="F87" s="111">
        <v>14.96</v>
      </c>
      <c r="G87" s="107">
        <f t="shared" si="8"/>
        <v>22.917999999999999</v>
      </c>
      <c r="H87" s="108">
        <v>1919</v>
      </c>
      <c r="I87" s="109" t="s">
        <v>58</v>
      </c>
      <c r="J87" s="70">
        <f t="shared" si="9"/>
        <v>0.19190000000000002</v>
      </c>
      <c r="K87" s="108">
        <v>277</v>
      </c>
      <c r="L87" s="109" t="s">
        <v>58</v>
      </c>
      <c r="M87" s="70">
        <f t="shared" si="5"/>
        <v>2.7700000000000002E-2</v>
      </c>
      <c r="N87" s="108">
        <v>248</v>
      </c>
      <c r="O87" s="109" t="s">
        <v>58</v>
      </c>
      <c r="P87" s="70">
        <f t="shared" si="6"/>
        <v>2.4799999999999999E-2</v>
      </c>
    </row>
    <row r="88" spans="2:16">
      <c r="B88" s="108">
        <v>1.1000000000000001</v>
      </c>
      <c r="C88" s="109" t="s">
        <v>59</v>
      </c>
      <c r="D88" s="95">
        <f t="shared" si="10"/>
        <v>4.6218487394957984E-3</v>
      </c>
      <c r="E88" s="110">
        <v>8.1959999999999997</v>
      </c>
      <c r="F88" s="111">
        <v>14.79</v>
      </c>
      <c r="G88" s="107">
        <f t="shared" si="8"/>
        <v>22.985999999999997</v>
      </c>
      <c r="H88" s="108">
        <v>2073</v>
      </c>
      <c r="I88" s="109" t="s">
        <v>58</v>
      </c>
      <c r="J88" s="70">
        <f t="shared" si="9"/>
        <v>0.20729999999999998</v>
      </c>
      <c r="K88" s="108">
        <v>295</v>
      </c>
      <c r="L88" s="109" t="s">
        <v>58</v>
      </c>
      <c r="M88" s="70">
        <f t="shared" si="5"/>
        <v>2.9499999999999998E-2</v>
      </c>
      <c r="N88" s="108">
        <v>265</v>
      </c>
      <c r="O88" s="109" t="s">
        <v>58</v>
      </c>
      <c r="P88" s="70">
        <f t="shared" si="6"/>
        <v>2.6500000000000003E-2</v>
      </c>
    </row>
    <row r="89" spans="2:16">
      <c r="B89" s="108">
        <v>1.2</v>
      </c>
      <c r="C89" s="109" t="s">
        <v>59</v>
      </c>
      <c r="D89" s="70">
        <f t="shared" si="10"/>
        <v>5.0420168067226885E-3</v>
      </c>
      <c r="E89" s="110">
        <v>8.3689999999999998</v>
      </c>
      <c r="F89" s="111">
        <v>14.62</v>
      </c>
      <c r="G89" s="107">
        <f t="shared" si="8"/>
        <v>22.988999999999997</v>
      </c>
      <c r="H89" s="108">
        <v>2228</v>
      </c>
      <c r="I89" s="109" t="s">
        <v>58</v>
      </c>
      <c r="J89" s="70">
        <f t="shared" si="9"/>
        <v>0.22280000000000003</v>
      </c>
      <c r="K89" s="108">
        <v>313</v>
      </c>
      <c r="L89" s="109" t="s">
        <v>58</v>
      </c>
      <c r="M89" s="70">
        <f t="shared" si="5"/>
        <v>3.1300000000000001E-2</v>
      </c>
      <c r="N89" s="108">
        <v>281</v>
      </c>
      <c r="O89" s="109" t="s">
        <v>58</v>
      </c>
      <c r="P89" s="70">
        <f t="shared" si="6"/>
        <v>2.8100000000000003E-2</v>
      </c>
    </row>
    <row r="90" spans="2:16">
      <c r="B90" s="108">
        <v>1.3</v>
      </c>
      <c r="C90" s="109" t="s">
        <v>59</v>
      </c>
      <c r="D90" s="70">
        <f t="shared" si="10"/>
        <v>5.4621848739495804E-3</v>
      </c>
      <c r="E90" s="110">
        <v>8.4939999999999998</v>
      </c>
      <c r="F90" s="111">
        <v>14.45</v>
      </c>
      <c r="G90" s="107">
        <f t="shared" si="8"/>
        <v>22.943999999999999</v>
      </c>
      <c r="H90" s="108">
        <v>2383</v>
      </c>
      <c r="I90" s="109" t="s">
        <v>58</v>
      </c>
      <c r="J90" s="70">
        <f t="shared" si="9"/>
        <v>0.23830000000000001</v>
      </c>
      <c r="K90" s="108">
        <v>330</v>
      </c>
      <c r="L90" s="109" t="s">
        <v>58</v>
      </c>
      <c r="M90" s="70">
        <f t="shared" si="5"/>
        <v>3.3000000000000002E-2</v>
      </c>
      <c r="N90" s="108">
        <v>298</v>
      </c>
      <c r="O90" s="109" t="s">
        <v>58</v>
      </c>
      <c r="P90" s="70">
        <f t="shared" si="6"/>
        <v>2.98E-2</v>
      </c>
    </row>
    <row r="91" spans="2:16">
      <c r="B91" s="108">
        <v>1.4</v>
      </c>
      <c r="C91" s="109" t="s">
        <v>59</v>
      </c>
      <c r="D91" s="70">
        <f t="shared" si="10"/>
        <v>5.8823529411764705E-3</v>
      </c>
      <c r="E91" s="110">
        <v>8.5879999999999992</v>
      </c>
      <c r="F91" s="111">
        <v>14.27</v>
      </c>
      <c r="G91" s="107">
        <f t="shared" si="8"/>
        <v>22.857999999999997</v>
      </c>
      <c r="H91" s="108">
        <v>2538</v>
      </c>
      <c r="I91" s="109" t="s">
        <v>58</v>
      </c>
      <c r="J91" s="70">
        <f t="shared" si="9"/>
        <v>0.25379999999999997</v>
      </c>
      <c r="K91" s="108">
        <v>347</v>
      </c>
      <c r="L91" s="109" t="s">
        <v>58</v>
      </c>
      <c r="M91" s="70">
        <f t="shared" si="5"/>
        <v>3.4699999999999995E-2</v>
      </c>
      <c r="N91" s="108">
        <v>314</v>
      </c>
      <c r="O91" s="109" t="s">
        <v>58</v>
      </c>
      <c r="P91" s="70">
        <f t="shared" si="6"/>
        <v>3.1399999999999997E-2</v>
      </c>
    </row>
    <row r="92" spans="2:16">
      <c r="B92" s="108">
        <v>1.5</v>
      </c>
      <c r="C92" s="109" t="s">
        <v>59</v>
      </c>
      <c r="D92" s="70">
        <f t="shared" si="10"/>
        <v>6.3025210084033615E-3</v>
      </c>
      <c r="E92" s="110">
        <v>8.6590000000000007</v>
      </c>
      <c r="F92" s="111">
        <v>14.09</v>
      </c>
      <c r="G92" s="107">
        <f t="shared" si="8"/>
        <v>22.749000000000002</v>
      </c>
      <c r="H92" s="108">
        <v>2694</v>
      </c>
      <c r="I92" s="109" t="s">
        <v>58</v>
      </c>
      <c r="J92" s="70">
        <f t="shared" si="9"/>
        <v>0.26939999999999997</v>
      </c>
      <c r="K92" s="108">
        <v>363</v>
      </c>
      <c r="L92" s="109" t="s">
        <v>58</v>
      </c>
      <c r="M92" s="70">
        <f t="shared" si="5"/>
        <v>3.6299999999999999E-2</v>
      </c>
      <c r="N92" s="108">
        <v>330</v>
      </c>
      <c r="O92" s="109" t="s">
        <v>58</v>
      </c>
      <c r="P92" s="70">
        <f t="shared" si="6"/>
        <v>3.3000000000000002E-2</v>
      </c>
    </row>
    <row r="93" spans="2:16">
      <c r="B93" s="108">
        <v>1.6</v>
      </c>
      <c r="C93" s="109" t="s">
        <v>59</v>
      </c>
      <c r="D93" s="70">
        <f t="shared" si="10"/>
        <v>6.7226890756302525E-3</v>
      </c>
      <c r="E93" s="110">
        <v>8.7170000000000005</v>
      </c>
      <c r="F93" s="111">
        <v>13.92</v>
      </c>
      <c r="G93" s="107">
        <f t="shared" si="8"/>
        <v>22.637</v>
      </c>
      <c r="H93" s="108">
        <v>2851</v>
      </c>
      <c r="I93" s="109" t="s">
        <v>58</v>
      </c>
      <c r="J93" s="70">
        <f t="shared" si="9"/>
        <v>0.28510000000000002</v>
      </c>
      <c r="K93" s="108">
        <v>380</v>
      </c>
      <c r="L93" s="109" t="s">
        <v>58</v>
      </c>
      <c r="M93" s="70">
        <f t="shared" si="5"/>
        <v>3.7999999999999999E-2</v>
      </c>
      <c r="N93" s="108">
        <v>345</v>
      </c>
      <c r="O93" s="109" t="s">
        <v>58</v>
      </c>
      <c r="P93" s="70">
        <f t="shared" si="6"/>
        <v>3.4499999999999996E-2</v>
      </c>
    </row>
    <row r="94" spans="2:16">
      <c r="B94" s="108">
        <v>1.7</v>
      </c>
      <c r="C94" s="109" t="s">
        <v>59</v>
      </c>
      <c r="D94" s="70">
        <f t="shared" si="10"/>
        <v>7.1428571428571426E-3</v>
      </c>
      <c r="E94" s="110">
        <v>8.7669999999999995</v>
      </c>
      <c r="F94" s="111">
        <v>13.74</v>
      </c>
      <c r="G94" s="107">
        <f t="shared" si="8"/>
        <v>22.506999999999998</v>
      </c>
      <c r="H94" s="108">
        <v>3009</v>
      </c>
      <c r="I94" s="109" t="s">
        <v>58</v>
      </c>
      <c r="J94" s="70">
        <f t="shared" si="9"/>
        <v>0.3009</v>
      </c>
      <c r="K94" s="108">
        <v>397</v>
      </c>
      <c r="L94" s="109" t="s">
        <v>58</v>
      </c>
      <c r="M94" s="70">
        <f t="shared" si="5"/>
        <v>3.9699999999999999E-2</v>
      </c>
      <c r="N94" s="108">
        <v>361</v>
      </c>
      <c r="O94" s="109" t="s">
        <v>58</v>
      </c>
      <c r="P94" s="70">
        <f t="shared" si="6"/>
        <v>3.61E-2</v>
      </c>
    </row>
    <row r="95" spans="2:16">
      <c r="B95" s="108">
        <v>1.8</v>
      </c>
      <c r="C95" s="109" t="s">
        <v>59</v>
      </c>
      <c r="D95" s="70">
        <f t="shared" si="10"/>
        <v>7.5630252100840336E-3</v>
      </c>
      <c r="E95" s="110">
        <v>8.8140000000000001</v>
      </c>
      <c r="F95" s="111">
        <v>13.57</v>
      </c>
      <c r="G95" s="107">
        <f t="shared" si="8"/>
        <v>22.384</v>
      </c>
      <c r="H95" s="108">
        <v>3168</v>
      </c>
      <c r="I95" s="109" t="s">
        <v>58</v>
      </c>
      <c r="J95" s="70">
        <f t="shared" si="9"/>
        <v>0.31680000000000003</v>
      </c>
      <c r="K95" s="108">
        <v>413</v>
      </c>
      <c r="L95" s="109" t="s">
        <v>58</v>
      </c>
      <c r="M95" s="70">
        <f t="shared" si="5"/>
        <v>4.1299999999999996E-2</v>
      </c>
      <c r="N95" s="108">
        <v>377</v>
      </c>
      <c r="O95" s="109" t="s">
        <v>58</v>
      </c>
      <c r="P95" s="70">
        <f t="shared" si="6"/>
        <v>3.7699999999999997E-2</v>
      </c>
    </row>
    <row r="96" spans="2:16">
      <c r="B96" s="108">
        <v>2</v>
      </c>
      <c r="C96" s="109" t="s">
        <v>59</v>
      </c>
      <c r="D96" s="70">
        <f t="shared" si="10"/>
        <v>8.4033613445378148E-3</v>
      </c>
      <c r="E96" s="110">
        <v>8.9090000000000007</v>
      </c>
      <c r="F96" s="111">
        <v>13.24</v>
      </c>
      <c r="G96" s="107">
        <f t="shared" si="8"/>
        <v>22.149000000000001</v>
      </c>
      <c r="H96" s="108">
        <v>3490</v>
      </c>
      <c r="I96" s="109" t="s">
        <v>58</v>
      </c>
      <c r="J96" s="70">
        <f t="shared" si="9"/>
        <v>0.34900000000000003</v>
      </c>
      <c r="K96" s="108">
        <v>447</v>
      </c>
      <c r="L96" s="109" t="s">
        <v>58</v>
      </c>
      <c r="M96" s="70">
        <f t="shared" si="5"/>
        <v>4.4700000000000004E-2</v>
      </c>
      <c r="N96" s="108">
        <v>408</v>
      </c>
      <c r="O96" s="109" t="s">
        <v>58</v>
      </c>
      <c r="P96" s="70">
        <f t="shared" si="6"/>
        <v>4.0799999999999996E-2</v>
      </c>
    </row>
    <row r="97" spans="2:16">
      <c r="B97" s="108">
        <v>2.25</v>
      </c>
      <c r="C97" s="109" t="s">
        <v>59</v>
      </c>
      <c r="D97" s="70">
        <f t="shared" si="10"/>
        <v>9.4537815126050414E-3</v>
      </c>
      <c r="E97" s="110">
        <v>9.0440000000000005</v>
      </c>
      <c r="F97" s="111">
        <v>12.84</v>
      </c>
      <c r="G97" s="107">
        <f t="shared" si="8"/>
        <v>21.884</v>
      </c>
      <c r="H97" s="108">
        <v>3896</v>
      </c>
      <c r="I97" s="109" t="s">
        <v>58</v>
      </c>
      <c r="J97" s="70">
        <f t="shared" si="9"/>
        <v>0.3896</v>
      </c>
      <c r="K97" s="108">
        <v>489</v>
      </c>
      <c r="L97" s="109" t="s">
        <v>58</v>
      </c>
      <c r="M97" s="70">
        <f t="shared" si="5"/>
        <v>4.8899999999999999E-2</v>
      </c>
      <c r="N97" s="108">
        <v>447</v>
      </c>
      <c r="O97" s="109" t="s">
        <v>58</v>
      </c>
      <c r="P97" s="70">
        <f t="shared" si="6"/>
        <v>4.4700000000000004E-2</v>
      </c>
    </row>
    <row r="98" spans="2:16">
      <c r="B98" s="108">
        <v>2.5</v>
      </c>
      <c r="C98" s="109" t="s">
        <v>59</v>
      </c>
      <c r="D98" s="70">
        <f t="shared" si="10"/>
        <v>1.050420168067227E-2</v>
      </c>
      <c r="E98" s="110">
        <v>9.2080000000000002</v>
      </c>
      <c r="F98" s="111">
        <v>12.47</v>
      </c>
      <c r="G98" s="107">
        <f t="shared" si="8"/>
        <v>21.678000000000001</v>
      </c>
      <c r="H98" s="108">
        <v>4307</v>
      </c>
      <c r="I98" s="109" t="s">
        <v>58</v>
      </c>
      <c r="J98" s="70">
        <f t="shared" si="9"/>
        <v>0.43070000000000003</v>
      </c>
      <c r="K98" s="108">
        <v>530</v>
      </c>
      <c r="L98" s="109" t="s">
        <v>58</v>
      </c>
      <c r="M98" s="70">
        <f t="shared" si="5"/>
        <v>5.3000000000000005E-2</v>
      </c>
      <c r="N98" s="108">
        <v>486</v>
      </c>
      <c r="O98" s="109" t="s">
        <v>58</v>
      </c>
      <c r="P98" s="70">
        <f t="shared" si="6"/>
        <v>4.8599999999999997E-2</v>
      </c>
    </row>
    <row r="99" spans="2:16">
      <c r="B99" s="108">
        <v>2.75</v>
      </c>
      <c r="C99" s="109" t="s">
        <v>59</v>
      </c>
      <c r="D99" s="70">
        <f t="shared" si="10"/>
        <v>1.1554621848739496E-2</v>
      </c>
      <c r="E99" s="110">
        <v>9.4009999999999998</v>
      </c>
      <c r="F99" s="111">
        <v>12.12</v>
      </c>
      <c r="G99" s="107">
        <f t="shared" si="8"/>
        <v>21.521000000000001</v>
      </c>
      <c r="H99" s="108">
        <v>4723</v>
      </c>
      <c r="I99" s="109" t="s">
        <v>58</v>
      </c>
      <c r="J99" s="70">
        <f t="shared" si="9"/>
        <v>0.4723</v>
      </c>
      <c r="K99" s="108">
        <v>570</v>
      </c>
      <c r="L99" s="109" t="s">
        <v>58</v>
      </c>
      <c r="M99" s="70">
        <f t="shared" si="5"/>
        <v>5.6999999999999995E-2</v>
      </c>
      <c r="N99" s="108">
        <v>525</v>
      </c>
      <c r="O99" s="109" t="s">
        <v>58</v>
      </c>
      <c r="P99" s="70">
        <f t="shared" si="6"/>
        <v>5.2500000000000005E-2</v>
      </c>
    </row>
    <row r="100" spans="2:16">
      <c r="B100" s="108">
        <v>3</v>
      </c>
      <c r="C100" s="109" t="s">
        <v>59</v>
      </c>
      <c r="D100" s="70">
        <f t="shared" si="10"/>
        <v>1.2605042016806723E-2</v>
      </c>
      <c r="E100" s="110">
        <v>9.6199999999999992</v>
      </c>
      <c r="F100" s="111">
        <v>11.78</v>
      </c>
      <c r="G100" s="107">
        <f t="shared" si="8"/>
        <v>21.4</v>
      </c>
      <c r="H100" s="108">
        <v>5141</v>
      </c>
      <c r="I100" s="109" t="s">
        <v>58</v>
      </c>
      <c r="J100" s="70">
        <f t="shared" si="9"/>
        <v>0.5141</v>
      </c>
      <c r="K100" s="108">
        <v>610</v>
      </c>
      <c r="L100" s="109" t="s">
        <v>58</v>
      </c>
      <c r="M100" s="70">
        <f t="shared" si="5"/>
        <v>6.0999999999999999E-2</v>
      </c>
      <c r="N100" s="108">
        <v>563</v>
      </c>
      <c r="O100" s="109" t="s">
        <v>58</v>
      </c>
      <c r="P100" s="70">
        <f t="shared" si="6"/>
        <v>5.6299999999999996E-2</v>
      </c>
    </row>
    <row r="101" spans="2:16">
      <c r="B101" s="108">
        <v>3.25</v>
      </c>
      <c r="C101" s="109" t="s">
        <v>59</v>
      </c>
      <c r="D101" s="70">
        <f t="shared" si="10"/>
        <v>1.365546218487395E-2</v>
      </c>
      <c r="E101" s="110">
        <v>9.86</v>
      </c>
      <c r="F101" s="111">
        <v>11.47</v>
      </c>
      <c r="G101" s="107">
        <f t="shared" si="8"/>
        <v>21.33</v>
      </c>
      <c r="H101" s="108">
        <v>5561</v>
      </c>
      <c r="I101" s="109" t="s">
        <v>58</v>
      </c>
      <c r="J101" s="70">
        <f t="shared" si="9"/>
        <v>0.55610000000000004</v>
      </c>
      <c r="K101" s="108">
        <v>648</v>
      </c>
      <c r="L101" s="109" t="s">
        <v>58</v>
      </c>
      <c r="M101" s="70">
        <f t="shared" si="5"/>
        <v>6.4799999999999996E-2</v>
      </c>
      <c r="N101" s="108">
        <v>602</v>
      </c>
      <c r="O101" s="109" t="s">
        <v>58</v>
      </c>
      <c r="P101" s="70">
        <f t="shared" si="6"/>
        <v>6.0199999999999997E-2</v>
      </c>
    </row>
    <row r="102" spans="2:16">
      <c r="B102" s="108">
        <v>3.5</v>
      </c>
      <c r="C102" s="109" t="s">
        <v>59</v>
      </c>
      <c r="D102" s="70">
        <f t="shared" si="10"/>
        <v>1.4705882352941176E-2</v>
      </c>
      <c r="E102" s="110">
        <v>10.119999999999999</v>
      </c>
      <c r="F102" s="111">
        <v>11.18</v>
      </c>
      <c r="G102" s="107">
        <f t="shared" si="8"/>
        <v>21.299999999999997</v>
      </c>
      <c r="H102" s="108">
        <v>5983</v>
      </c>
      <c r="I102" s="109" t="s">
        <v>58</v>
      </c>
      <c r="J102" s="70">
        <f t="shared" si="9"/>
        <v>0.59829999999999994</v>
      </c>
      <c r="K102" s="108">
        <v>686</v>
      </c>
      <c r="L102" s="109" t="s">
        <v>58</v>
      </c>
      <c r="M102" s="70">
        <f t="shared" si="5"/>
        <v>6.8600000000000008E-2</v>
      </c>
      <c r="N102" s="108">
        <v>640</v>
      </c>
      <c r="O102" s="109" t="s">
        <v>58</v>
      </c>
      <c r="P102" s="70">
        <f t="shared" si="6"/>
        <v>6.4000000000000001E-2</v>
      </c>
    </row>
    <row r="103" spans="2:16">
      <c r="B103" s="108">
        <v>3.75</v>
      </c>
      <c r="C103" s="109" t="s">
        <v>59</v>
      </c>
      <c r="D103" s="70">
        <f t="shared" si="10"/>
        <v>1.5756302521008403E-2</v>
      </c>
      <c r="E103" s="110">
        <v>10.39</v>
      </c>
      <c r="F103" s="111">
        <v>10.9</v>
      </c>
      <c r="G103" s="107">
        <f t="shared" si="8"/>
        <v>21.29</v>
      </c>
      <c r="H103" s="108">
        <v>6406</v>
      </c>
      <c r="I103" s="109" t="s">
        <v>58</v>
      </c>
      <c r="J103" s="70">
        <f t="shared" si="9"/>
        <v>0.64059999999999995</v>
      </c>
      <c r="K103" s="108">
        <v>723</v>
      </c>
      <c r="L103" s="109" t="s">
        <v>58</v>
      </c>
      <c r="M103" s="70">
        <f t="shared" si="5"/>
        <v>7.2300000000000003E-2</v>
      </c>
      <c r="N103" s="108">
        <v>677</v>
      </c>
      <c r="O103" s="109" t="s">
        <v>58</v>
      </c>
      <c r="P103" s="70">
        <f t="shared" si="6"/>
        <v>6.770000000000001E-2</v>
      </c>
    </row>
    <row r="104" spans="2:16">
      <c r="B104" s="108">
        <v>4</v>
      </c>
      <c r="C104" s="109" t="s">
        <v>59</v>
      </c>
      <c r="D104" s="70">
        <f t="shared" si="10"/>
        <v>1.680672268907563E-2</v>
      </c>
      <c r="E104" s="110">
        <v>10.67</v>
      </c>
      <c r="F104" s="111">
        <v>10.64</v>
      </c>
      <c r="G104" s="107">
        <f t="shared" si="8"/>
        <v>21.310000000000002</v>
      </c>
      <c r="H104" s="108">
        <v>6829</v>
      </c>
      <c r="I104" s="109" t="s">
        <v>58</v>
      </c>
      <c r="J104" s="70">
        <f t="shared" si="9"/>
        <v>0.68289999999999995</v>
      </c>
      <c r="K104" s="108">
        <v>760</v>
      </c>
      <c r="L104" s="109" t="s">
        <v>58</v>
      </c>
      <c r="M104" s="70">
        <f t="shared" si="5"/>
        <v>7.5999999999999998E-2</v>
      </c>
      <c r="N104" s="108">
        <v>715</v>
      </c>
      <c r="O104" s="109" t="s">
        <v>58</v>
      </c>
      <c r="P104" s="70">
        <f t="shared" si="6"/>
        <v>7.1499999999999994E-2</v>
      </c>
    </row>
    <row r="105" spans="2:16">
      <c r="B105" s="108">
        <v>4.5</v>
      </c>
      <c r="C105" s="109" t="s">
        <v>59</v>
      </c>
      <c r="D105" s="70">
        <f t="shared" si="10"/>
        <v>1.8907563025210083E-2</v>
      </c>
      <c r="E105" s="110">
        <v>11.23</v>
      </c>
      <c r="F105" s="111">
        <v>10.16</v>
      </c>
      <c r="G105" s="107">
        <f t="shared" si="8"/>
        <v>21.39</v>
      </c>
      <c r="H105" s="108">
        <v>7673</v>
      </c>
      <c r="I105" s="109" t="s">
        <v>58</v>
      </c>
      <c r="J105" s="70">
        <f t="shared" si="9"/>
        <v>0.76729999999999998</v>
      </c>
      <c r="K105" s="108">
        <v>833</v>
      </c>
      <c r="L105" s="109" t="s">
        <v>58</v>
      </c>
      <c r="M105" s="70">
        <f t="shared" si="5"/>
        <v>8.3299999999999999E-2</v>
      </c>
      <c r="N105" s="108">
        <v>789</v>
      </c>
      <c r="O105" s="109" t="s">
        <v>58</v>
      </c>
      <c r="P105" s="70">
        <f t="shared" si="6"/>
        <v>7.8899999999999998E-2</v>
      </c>
    </row>
    <row r="106" spans="2:16">
      <c r="B106" s="108">
        <v>5</v>
      </c>
      <c r="C106" s="109" t="s">
        <v>59</v>
      </c>
      <c r="D106" s="70">
        <f t="shared" si="10"/>
        <v>2.100840336134454E-2</v>
      </c>
      <c r="E106" s="110">
        <v>11.8</v>
      </c>
      <c r="F106" s="111">
        <v>9.7219999999999995</v>
      </c>
      <c r="G106" s="107">
        <f t="shared" si="8"/>
        <v>21.521999999999998</v>
      </c>
      <c r="H106" s="108">
        <v>8515</v>
      </c>
      <c r="I106" s="109" t="s">
        <v>58</v>
      </c>
      <c r="J106" s="70">
        <f t="shared" si="9"/>
        <v>0.85150000000000003</v>
      </c>
      <c r="K106" s="108">
        <v>903</v>
      </c>
      <c r="L106" s="109" t="s">
        <v>58</v>
      </c>
      <c r="M106" s="70">
        <f t="shared" si="5"/>
        <v>9.0300000000000005E-2</v>
      </c>
      <c r="N106" s="108">
        <v>861</v>
      </c>
      <c r="O106" s="109" t="s">
        <v>58</v>
      </c>
      <c r="P106" s="70">
        <f t="shared" si="6"/>
        <v>8.6099999999999996E-2</v>
      </c>
    </row>
    <row r="107" spans="2:16">
      <c r="B107" s="108">
        <v>5.5</v>
      </c>
      <c r="C107" s="109" t="s">
        <v>59</v>
      </c>
      <c r="D107" s="70">
        <f t="shared" si="10"/>
        <v>2.3109243697478993E-2</v>
      </c>
      <c r="E107" s="110">
        <v>12.35</v>
      </c>
      <c r="F107" s="111">
        <v>9.3290000000000006</v>
      </c>
      <c r="G107" s="107">
        <f t="shared" si="8"/>
        <v>21.679000000000002</v>
      </c>
      <c r="H107" s="108">
        <v>9351</v>
      </c>
      <c r="I107" s="109" t="s">
        <v>58</v>
      </c>
      <c r="J107" s="70">
        <f t="shared" si="9"/>
        <v>0.93510000000000004</v>
      </c>
      <c r="K107" s="108">
        <v>970</v>
      </c>
      <c r="L107" s="109" t="s">
        <v>58</v>
      </c>
      <c r="M107" s="70">
        <f t="shared" si="5"/>
        <v>9.7000000000000003E-2</v>
      </c>
      <c r="N107" s="108">
        <v>931</v>
      </c>
      <c r="O107" s="109" t="s">
        <v>58</v>
      </c>
      <c r="P107" s="70">
        <f t="shared" si="6"/>
        <v>9.3100000000000002E-2</v>
      </c>
    </row>
    <row r="108" spans="2:16">
      <c r="B108" s="108">
        <v>6</v>
      </c>
      <c r="C108" s="109" t="s">
        <v>59</v>
      </c>
      <c r="D108" s="70">
        <f t="shared" si="10"/>
        <v>2.5210084033613446E-2</v>
      </c>
      <c r="E108" s="110">
        <v>12.88</v>
      </c>
      <c r="F108" s="111">
        <v>8.9719999999999995</v>
      </c>
      <c r="G108" s="107">
        <f t="shared" si="8"/>
        <v>21.852</v>
      </c>
      <c r="H108" s="108">
        <v>1.02</v>
      </c>
      <c r="I108" s="118" t="s">
        <v>60</v>
      </c>
      <c r="J108" s="71">
        <f t="shared" ref="J108:J171" si="11">H108</f>
        <v>1.02</v>
      </c>
      <c r="K108" s="108">
        <v>1033</v>
      </c>
      <c r="L108" s="109" t="s">
        <v>58</v>
      </c>
      <c r="M108" s="70">
        <f t="shared" si="5"/>
        <v>0.10329999999999999</v>
      </c>
      <c r="N108" s="108">
        <v>1000</v>
      </c>
      <c r="O108" s="109" t="s">
        <v>58</v>
      </c>
      <c r="P108" s="70">
        <f t="shared" si="6"/>
        <v>0.1</v>
      </c>
    </row>
    <row r="109" spans="2:16">
      <c r="B109" s="108">
        <v>6.5</v>
      </c>
      <c r="C109" s="109" t="s">
        <v>59</v>
      </c>
      <c r="D109" s="70">
        <f t="shared" si="10"/>
        <v>2.7310924369747899E-2</v>
      </c>
      <c r="E109" s="110">
        <v>13.37</v>
      </c>
      <c r="F109" s="111">
        <v>8.6460000000000008</v>
      </c>
      <c r="G109" s="107">
        <f t="shared" si="8"/>
        <v>22.015999999999998</v>
      </c>
      <c r="H109" s="108">
        <v>1.1000000000000001</v>
      </c>
      <c r="I109" s="109" t="s">
        <v>60</v>
      </c>
      <c r="J109" s="71">
        <f t="shared" si="11"/>
        <v>1.1000000000000001</v>
      </c>
      <c r="K109" s="108">
        <v>1093</v>
      </c>
      <c r="L109" s="109" t="s">
        <v>58</v>
      </c>
      <c r="M109" s="70">
        <f t="shared" si="5"/>
        <v>0.10929999999999999</v>
      </c>
      <c r="N109" s="108">
        <v>1067</v>
      </c>
      <c r="O109" s="109" t="s">
        <v>58</v>
      </c>
      <c r="P109" s="70">
        <f t="shared" si="6"/>
        <v>0.10669999999999999</v>
      </c>
    </row>
    <row r="110" spans="2:16">
      <c r="B110" s="108">
        <v>7</v>
      </c>
      <c r="C110" s="109" t="s">
        <v>59</v>
      </c>
      <c r="D110" s="70">
        <f t="shared" si="10"/>
        <v>2.9411764705882353E-2</v>
      </c>
      <c r="E110" s="110">
        <v>13.83</v>
      </c>
      <c r="F110" s="111">
        <v>8.3469999999999995</v>
      </c>
      <c r="G110" s="107">
        <f t="shared" si="8"/>
        <v>22.177</v>
      </c>
      <c r="H110" s="108">
        <v>1.18</v>
      </c>
      <c r="I110" s="109" t="s">
        <v>60</v>
      </c>
      <c r="J110" s="71">
        <f t="shared" si="11"/>
        <v>1.18</v>
      </c>
      <c r="K110" s="108">
        <v>1150</v>
      </c>
      <c r="L110" s="109" t="s">
        <v>58</v>
      </c>
      <c r="M110" s="70">
        <f t="shared" si="5"/>
        <v>0.11499999999999999</v>
      </c>
      <c r="N110" s="108">
        <v>1133</v>
      </c>
      <c r="O110" s="109" t="s">
        <v>58</v>
      </c>
      <c r="P110" s="70">
        <f t="shared" si="6"/>
        <v>0.1133</v>
      </c>
    </row>
    <row r="111" spans="2:16">
      <c r="B111" s="108">
        <v>8</v>
      </c>
      <c r="C111" s="109" t="s">
        <v>59</v>
      </c>
      <c r="D111" s="70">
        <f t="shared" si="10"/>
        <v>3.3613445378151259E-2</v>
      </c>
      <c r="E111" s="110">
        <v>14.65</v>
      </c>
      <c r="F111" s="111">
        <v>7.8159999999999998</v>
      </c>
      <c r="G111" s="107">
        <f t="shared" si="8"/>
        <v>22.466000000000001</v>
      </c>
      <c r="H111" s="108">
        <v>1.35</v>
      </c>
      <c r="I111" s="109" t="s">
        <v>60</v>
      </c>
      <c r="J111" s="71">
        <f t="shared" si="11"/>
        <v>1.35</v>
      </c>
      <c r="K111" s="108">
        <v>1268</v>
      </c>
      <c r="L111" s="109" t="s">
        <v>58</v>
      </c>
      <c r="M111" s="70">
        <f t="shared" si="5"/>
        <v>0.1268</v>
      </c>
      <c r="N111" s="108">
        <v>1259</v>
      </c>
      <c r="O111" s="109" t="s">
        <v>58</v>
      </c>
      <c r="P111" s="70">
        <f t="shared" si="6"/>
        <v>0.12589999999999998</v>
      </c>
    </row>
    <row r="112" spans="2:16">
      <c r="B112" s="108">
        <v>9</v>
      </c>
      <c r="C112" s="109" t="s">
        <v>59</v>
      </c>
      <c r="D112" s="70">
        <f t="shared" si="10"/>
        <v>3.7815126050420166E-2</v>
      </c>
      <c r="E112" s="110">
        <v>15.33</v>
      </c>
      <c r="F112" s="111">
        <v>7.359</v>
      </c>
      <c r="G112" s="107">
        <f t="shared" si="8"/>
        <v>22.689</v>
      </c>
      <c r="H112" s="108">
        <v>1.51</v>
      </c>
      <c r="I112" s="109" t="s">
        <v>60</v>
      </c>
      <c r="J112" s="71">
        <f t="shared" si="11"/>
        <v>1.51</v>
      </c>
      <c r="K112" s="108">
        <v>1376</v>
      </c>
      <c r="L112" s="109" t="s">
        <v>58</v>
      </c>
      <c r="M112" s="70">
        <f t="shared" si="5"/>
        <v>0.1376</v>
      </c>
      <c r="N112" s="108">
        <v>1381</v>
      </c>
      <c r="O112" s="109" t="s">
        <v>58</v>
      </c>
      <c r="P112" s="70">
        <f t="shared" si="6"/>
        <v>0.1381</v>
      </c>
    </row>
    <row r="113" spans="1:16">
      <c r="B113" s="108">
        <v>10</v>
      </c>
      <c r="C113" s="109" t="s">
        <v>59</v>
      </c>
      <c r="D113" s="70">
        <f t="shared" si="10"/>
        <v>4.2016806722689079E-2</v>
      </c>
      <c r="E113" s="110">
        <v>15.9</v>
      </c>
      <c r="F113" s="111">
        <v>6.96</v>
      </c>
      <c r="G113" s="107">
        <f t="shared" si="8"/>
        <v>22.86</v>
      </c>
      <c r="H113" s="108">
        <v>1.67</v>
      </c>
      <c r="I113" s="109" t="s">
        <v>60</v>
      </c>
      <c r="J113" s="71">
        <f t="shared" si="11"/>
        <v>1.67</v>
      </c>
      <c r="K113" s="108">
        <v>1477</v>
      </c>
      <c r="L113" s="109" t="s">
        <v>58</v>
      </c>
      <c r="M113" s="70">
        <f t="shared" si="5"/>
        <v>0.1477</v>
      </c>
      <c r="N113" s="108">
        <v>1497</v>
      </c>
      <c r="O113" s="109" t="s">
        <v>58</v>
      </c>
      <c r="P113" s="70">
        <f t="shared" si="6"/>
        <v>0.1497</v>
      </c>
    </row>
    <row r="114" spans="1:16">
      <c r="B114" s="108">
        <v>11</v>
      </c>
      <c r="C114" s="109" t="s">
        <v>59</v>
      </c>
      <c r="D114" s="70">
        <f t="shared" si="10"/>
        <v>4.6218487394957986E-2</v>
      </c>
      <c r="E114" s="110">
        <v>16.36</v>
      </c>
      <c r="F114" s="111">
        <v>6.609</v>
      </c>
      <c r="G114" s="107">
        <f t="shared" si="8"/>
        <v>22.969000000000001</v>
      </c>
      <c r="H114" s="108">
        <v>1.82</v>
      </c>
      <c r="I114" s="109" t="s">
        <v>60</v>
      </c>
      <c r="J114" s="71">
        <f t="shared" si="11"/>
        <v>1.82</v>
      </c>
      <c r="K114" s="108">
        <v>1572</v>
      </c>
      <c r="L114" s="109" t="s">
        <v>58</v>
      </c>
      <c r="M114" s="70">
        <f t="shared" si="5"/>
        <v>0.15720000000000001</v>
      </c>
      <c r="N114" s="108">
        <v>1610</v>
      </c>
      <c r="O114" s="109" t="s">
        <v>58</v>
      </c>
      <c r="P114" s="70">
        <f t="shared" si="6"/>
        <v>0.161</v>
      </c>
    </row>
    <row r="115" spans="1:16">
      <c r="B115" s="108">
        <v>12</v>
      </c>
      <c r="C115" s="109" t="s">
        <v>59</v>
      </c>
      <c r="D115" s="70">
        <f t="shared" si="10"/>
        <v>5.0420168067226892E-2</v>
      </c>
      <c r="E115" s="110">
        <v>16.739999999999998</v>
      </c>
      <c r="F115" s="111">
        <v>6.2969999999999997</v>
      </c>
      <c r="G115" s="107">
        <f t="shared" si="8"/>
        <v>23.036999999999999</v>
      </c>
      <c r="H115" s="108">
        <v>1.98</v>
      </c>
      <c r="I115" s="109" t="s">
        <v>60</v>
      </c>
      <c r="J115" s="71">
        <f t="shared" si="11"/>
        <v>1.98</v>
      </c>
      <c r="K115" s="108">
        <v>1662</v>
      </c>
      <c r="L115" s="109" t="s">
        <v>58</v>
      </c>
      <c r="M115" s="70">
        <f t="shared" si="5"/>
        <v>0.16619999999999999</v>
      </c>
      <c r="N115" s="108">
        <v>1719</v>
      </c>
      <c r="O115" s="109" t="s">
        <v>58</v>
      </c>
      <c r="P115" s="70">
        <f t="shared" si="6"/>
        <v>0.1719</v>
      </c>
    </row>
    <row r="116" spans="1:16">
      <c r="B116" s="108">
        <v>13</v>
      </c>
      <c r="C116" s="109" t="s">
        <v>59</v>
      </c>
      <c r="D116" s="70">
        <f t="shared" si="10"/>
        <v>5.4621848739495799E-2</v>
      </c>
      <c r="E116" s="110">
        <v>17.05</v>
      </c>
      <c r="F116" s="111">
        <v>6.0170000000000003</v>
      </c>
      <c r="G116" s="107">
        <f t="shared" si="8"/>
        <v>23.067</v>
      </c>
      <c r="H116" s="108">
        <v>2.14</v>
      </c>
      <c r="I116" s="109" t="s">
        <v>60</v>
      </c>
      <c r="J116" s="71">
        <f t="shared" si="11"/>
        <v>2.14</v>
      </c>
      <c r="K116" s="108">
        <v>1748</v>
      </c>
      <c r="L116" s="109" t="s">
        <v>58</v>
      </c>
      <c r="M116" s="70">
        <f t="shared" si="5"/>
        <v>0.17480000000000001</v>
      </c>
      <c r="N116" s="108">
        <v>1825</v>
      </c>
      <c r="O116" s="109" t="s">
        <v>58</v>
      </c>
      <c r="P116" s="70">
        <f t="shared" si="6"/>
        <v>0.1825</v>
      </c>
    </row>
    <row r="117" spans="1:16">
      <c r="B117" s="108">
        <v>14</v>
      </c>
      <c r="C117" s="109" t="s">
        <v>59</v>
      </c>
      <c r="D117" s="70">
        <f t="shared" si="10"/>
        <v>5.8823529411764705E-2</v>
      </c>
      <c r="E117" s="110">
        <v>17.309999999999999</v>
      </c>
      <c r="F117" s="111">
        <v>5.7649999999999997</v>
      </c>
      <c r="G117" s="107">
        <f t="shared" si="8"/>
        <v>23.074999999999999</v>
      </c>
      <c r="H117" s="108">
        <v>2.2999999999999998</v>
      </c>
      <c r="I117" s="109" t="s">
        <v>60</v>
      </c>
      <c r="J117" s="71">
        <f t="shared" si="11"/>
        <v>2.2999999999999998</v>
      </c>
      <c r="K117" s="108">
        <v>1830</v>
      </c>
      <c r="L117" s="109" t="s">
        <v>58</v>
      </c>
      <c r="M117" s="70">
        <f t="shared" si="5"/>
        <v>0.183</v>
      </c>
      <c r="N117" s="108">
        <v>1928</v>
      </c>
      <c r="O117" s="109" t="s">
        <v>58</v>
      </c>
      <c r="P117" s="70">
        <f t="shared" si="6"/>
        <v>0.1928</v>
      </c>
    </row>
    <row r="118" spans="1:16">
      <c r="B118" s="108">
        <v>15</v>
      </c>
      <c r="C118" s="109" t="s">
        <v>59</v>
      </c>
      <c r="D118" s="70">
        <f t="shared" si="10"/>
        <v>6.3025210084033612E-2</v>
      </c>
      <c r="E118" s="110">
        <v>17.53</v>
      </c>
      <c r="F118" s="111">
        <v>5.5369999999999999</v>
      </c>
      <c r="G118" s="107">
        <f t="shared" si="8"/>
        <v>23.067</v>
      </c>
      <c r="H118" s="108">
        <v>2.46</v>
      </c>
      <c r="I118" s="109" t="s">
        <v>60</v>
      </c>
      <c r="J118" s="71">
        <f t="shared" si="11"/>
        <v>2.46</v>
      </c>
      <c r="K118" s="108">
        <v>1910</v>
      </c>
      <c r="L118" s="109" t="s">
        <v>58</v>
      </c>
      <c r="M118" s="70">
        <f t="shared" si="5"/>
        <v>0.191</v>
      </c>
      <c r="N118" s="108">
        <v>2029</v>
      </c>
      <c r="O118" s="109" t="s">
        <v>58</v>
      </c>
      <c r="P118" s="70">
        <f t="shared" si="6"/>
        <v>0.2029</v>
      </c>
    </row>
    <row r="119" spans="1:16">
      <c r="B119" s="108">
        <v>16</v>
      </c>
      <c r="C119" s="109" t="s">
        <v>59</v>
      </c>
      <c r="D119" s="70">
        <f t="shared" si="10"/>
        <v>6.7226890756302518E-2</v>
      </c>
      <c r="E119" s="110">
        <v>17.73</v>
      </c>
      <c r="F119" s="111">
        <v>5.3280000000000003</v>
      </c>
      <c r="G119" s="107">
        <f t="shared" si="8"/>
        <v>23.058</v>
      </c>
      <c r="H119" s="108">
        <v>2.62</v>
      </c>
      <c r="I119" s="109" t="s">
        <v>60</v>
      </c>
      <c r="J119" s="71">
        <f t="shared" si="11"/>
        <v>2.62</v>
      </c>
      <c r="K119" s="108">
        <v>1986</v>
      </c>
      <c r="L119" s="109" t="s">
        <v>58</v>
      </c>
      <c r="M119" s="70">
        <f t="shared" si="5"/>
        <v>0.1986</v>
      </c>
      <c r="N119" s="108">
        <v>2128</v>
      </c>
      <c r="O119" s="109" t="s">
        <v>58</v>
      </c>
      <c r="P119" s="70">
        <f t="shared" si="6"/>
        <v>0.21280000000000002</v>
      </c>
    </row>
    <row r="120" spans="1:16">
      <c r="B120" s="108">
        <v>17</v>
      </c>
      <c r="C120" s="109" t="s">
        <v>59</v>
      </c>
      <c r="D120" s="70">
        <f t="shared" si="10"/>
        <v>7.1428571428571425E-2</v>
      </c>
      <c r="E120" s="110">
        <v>17.91</v>
      </c>
      <c r="F120" s="111">
        <v>5.1369999999999996</v>
      </c>
      <c r="G120" s="107">
        <f t="shared" si="8"/>
        <v>23.047000000000001</v>
      </c>
      <c r="H120" s="108">
        <v>2.77</v>
      </c>
      <c r="I120" s="109" t="s">
        <v>60</v>
      </c>
      <c r="J120" s="71">
        <f t="shared" si="11"/>
        <v>2.77</v>
      </c>
      <c r="K120" s="108">
        <v>2060</v>
      </c>
      <c r="L120" s="109" t="s">
        <v>58</v>
      </c>
      <c r="M120" s="70">
        <f t="shared" si="5"/>
        <v>0.20600000000000002</v>
      </c>
      <c r="N120" s="108">
        <v>2225</v>
      </c>
      <c r="O120" s="109" t="s">
        <v>58</v>
      </c>
      <c r="P120" s="70">
        <f t="shared" si="6"/>
        <v>0.2225</v>
      </c>
    </row>
    <row r="121" spans="1:16">
      <c r="B121" s="108">
        <v>18</v>
      </c>
      <c r="C121" s="109" t="s">
        <v>59</v>
      </c>
      <c r="D121" s="70">
        <f t="shared" si="10"/>
        <v>7.5630252100840331E-2</v>
      </c>
      <c r="E121" s="110">
        <v>18.079999999999998</v>
      </c>
      <c r="F121" s="111">
        <v>4.9610000000000003</v>
      </c>
      <c r="G121" s="107">
        <f t="shared" si="8"/>
        <v>23.040999999999997</v>
      </c>
      <c r="H121" s="108">
        <v>2.93</v>
      </c>
      <c r="I121" s="109" t="s">
        <v>60</v>
      </c>
      <c r="J121" s="71">
        <f t="shared" si="11"/>
        <v>2.93</v>
      </c>
      <c r="K121" s="108">
        <v>2132</v>
      </c>
      <c r="L121" s="109" t="s">
        <v>58</v>
      </c>
      <c r="M121" s="70">
        <f t="shared" si="5"/>
        <v>0.2132</v>
      </c>
      <c r="N121" s="108">
        <v>2321</v>
      </c>
      <c r="O121" s="109" t="s">
        <v>58</v>
      </c>
      <c r="P121" s="70">
        <f t="shared" si="6"/>
        <v>0.23210000000000003</v>
      </c>
    </row>
    <row r="122" spans="1:16">
      <c r="B122" s="108">
        <v>20</v>
      </c>
      <c r="C122" s="109" t="s">
        <v>59</v>
      </c>
      <c r="D122" s="70">
        <f t="shared" si="10"/>
        <v>8.4033613445378158E-2</v>
      </c>
      <c r="E122" s="110">
        <v>18.41</v>
      </c>
      <c r="F122" s="111">
        <v>4.6479999999999997</v>
      </c>
      <c r="G122" s="107">
        <f t="shared" si="8"/>
        <v>23.058</v>
      </c>
      <c r="H122" s="108">
        <v>3.25</v>
      </c>
      <c r="I122" s="109" t="s">
        <v>60</v>
      </c>
      <c r="J122" s="71">
        <f t="shared" si="11"/>
        <v>3.25</v>
      </c>
      <c r="K122" s="108">
        <v>2292</v>
      </c>
      <c r="L122" s="109" t="s">
        <v>58</v>
      </c>
      <c r="M122" s="70">
        <f t="shared" si="5"/>
        <v>0.22919999999999999</v>
      </c>
      <c r="N122" s="108">
        <v>2507</v>
      </c>
      <c r="O122" s="109" t="s">
        <v>58</v>
      </c>
      <c r="P122" s="70">
        <f t="shared" si="6"/>
        <v>0.25070000000000003</v>
      </c>
    </row>
    <row r="123" spans="1:16">
      <c r="B123" s="108">
        <v>22.5</v>
      </c>
      <c r="C123" s="109" t="s">
        <v>59</v>
      </c>
      <c r="D123" s="70">
        <f t="shared" si="10"/>
        <v>9.4537815126050417E-2</v>
      </c>
      <c r="E123" s="110">
        <v>18.87</v>
      </c>
      <c r="F123" s="111">
        <v>4.3150000000000004</v>
      </c>
      <c r="G123" s="107">
        <f t="shared" si="8"/>
        <v>23.185000000000002</v>
      </c>
      <c r="H123" s="108">
        <v>3.65</v>
      </c>
      <c r="I123" s="109" t="s">
        <v>60</v>
      </c>
      <c r="J123" s="71">
        <f t="shared" si="11"/>
        <v>3.65</v>
      </c>
      <c r="K123" s="108">
        <v>2489</v>
      </c>
      <c r="L123" s="109" t="s">
        <v>58</v>
      </c>
      <c r="M123" s="70">
        <f t="shared" si="5"/>
        <v>0.24889999999999998</v>
      </c>
      <c r="N123" s="108">
        <v>2730</v>
      </c>
      <c r="O123" s="109" t="s">
        <v>58</v>
      </c>
      <c r="P123" s="70">
        <f t="shared" si="6"/>
        <v>0.27300000000000002</v>
      </c>
    </row>
    <row r="124" spans="1:16">
      <c r="B124" s="108">
        <v>25</v>
      </c>
      <c r="C124" s="109" t="s">
        <v>59</v>
      </c>
      <c r="D124" s="70">
        <f t="shared" si="10"/>
        <v>0.10504201680672269</v>
      </c>
      <c r="E124" s="110">
        <v>19.399999999999999</v>
      </c>
      <c r="F124" s="111">
        <v>4.0330000000000004</v>
      </c>
      <c r="G124" s="107">
        <f t="shared" si="8"/>
        <v>23.433</v>
      </c>
      <c r="H124" s="108">
        <v>4.04</v>
      </c>
      <c r="I124" s="109" t="s">
        <v>60</v>
      </c>
      <c r="J124" s="71">
        <f t="shared" si="11"/>
        <v>4.04</v>
      </c>
      <c r="K124" s="108">
        <v>2671</v>
      </c>
      <c r="L124" s="109" t="s">
        <v>58</v>
      </c>
      <c r="M124" s="70">
        <f t="shared" si="5"/>
        <v>0.2671</v>
      </c>
      <c r="N124" s="108">
        <v>2944</v>
      </c>
      <c r="O124" s="109" t="s">
        <v>58</v>
      </c>
      <c r="P124" s="70">
        <f t="shared" si="6"/>
        <v>0.2944</v>
      </c>
    </row>
    <row r="125" spans="1:16">
      <c r="B125" s="72">
        <v>27.5</v>
      </c>
      <c r="C125" s="74" t="s">
        <v>59</v>
      </c>
      <c r="D125" s="70">
        <f t="shared" si="10"/>
        <v>0.11554621848739496</v>
      </c>
      <c r="E125" s="110">
        <v>20.010000000000002</v>
      </c>
      <c r="F125" s="111">
        <v>3.79</v>
      </c>
      <c r="G125" s="107">
        <f t="shared" si="8"/>
        <v>23.8</v>
      </c>
      <c r="H125" s="108">
        <v>4.43</v>
      </c>
      <c r="I125" s="109" t="s">
        <v>60</v>
      </c>
      <c r="J125" s="71">
        <f t="shared" si="11"/>
        <v>4.43</v>
      </c>
      <c r="K125" s="108">
        <v>2839</v>
      </c>
      <c r="L125" s="109" t="s">
        <v>58</v>
      </c>
      <c r="M125" s="70">
        <f t="shared" si="5"/>
        <v>0.28389999999999999</v>
      </c>
      <c r="N125" s="108">
        <v>3148</v>
      </c>
      <c r="O125" s="109" t="s">
        <v>58</v>
      </c>
      <c r="P125" s="70">
        <f t="shared" si="6"/>
        <v>0.31480000000000002</v>
      </c>
    </row>
    <row r="126" spans="1:16">
      <c r="B126" s="72">
        <v>30</v>
      </c>
      <c r="C126" s="74" t="s">
        <v>59</v>
      </c>
      <c r="D126" s="70">
        <f t="shared" si="10"/>
        <v>0.12605042016806722</v>
      </c>
      <c r="E126" s="110">
        <v>20.72</v>
      </c>
      <c r="F126" s="111">
        <v>3.5779999999999998</v>
      </c>
      <c r="G126" s="107">
        <f t="shared" si="8"/>
        <v>24.297999999999998</v>
      </c>
      <c r="H126" s="72">
        <v>4.8099999999999996</v>
      </c>
      <c r="I126" s="74" t="s">
        <v>60</v>
      </c>
      <c r="J126" s="71">
        <f t="shared" si="11"/>
        <v>4.8099999999999996</v>
      </c>
      <c r="K126" s="72">
        <v>2993</v>
      </c>
      <c r="L126" s="74" t="s">
        <v>58</v>
      </c>
      <c r="M126" s="70">
        <f t="shared" si="5"/>
        <v>0.29930000000000001</v>
      </c>
      <c r="N126" s="72">
        <v>3342</v>
      </c>
      <c r="O126" s="74" t="s">
        <v>58</v>
      </c>
      <c r="P126" s="70">
        <f t="shared" si="6"/>
        <v>0.3342</v>
      </c>
    </row>
    <row r="127" spans="1:16">
      <c r="B127" s="72">
        <v>32.5</v>
      </c>
      <c r="C127" s="74" t="s">
        <v>59</v>
      </c>
      <c r="D127" s="70">
        <f t="shared" si="10"/>
        <v>0.13655462184873948</v>
      </c>
      <c r="E127" s="110">
        <v>21.5</v>
      </c>
      <c r="F127" s="111">
        <v>3.391</v>
      </c>
      <c r="G127" s="107">
        <f t="shared" si="8"/>
        <v>24.890999999999998</v>
      </c>
      <c r="H127" s="72">
        <v>5.18</v>
      </c>
      <c r="I127" s="74" t="s">
        <v>60</v>
      </c>
      <c r="J127" s="71">
        <f t="shared" si="11"/>
        <v>5.18</v>
      </c>
      <c r="K127" s="72">
        <v>3135</v>
      </c>
      <c r="L127" s="74" t="s">
        <v>58</v>
      </c>
      <c r="M127" s="70">
        <f t="shared" si="5"/>
        <v>0.3135</v>
      </c>
      <c r="N127" s="72">
        <v>3526</v>
      </c>
      <c r="O127" s="74" t="s">
        <v>58</v>
      </c>
      <c r="P127" s="70">
        <f t="shared" si="6"/>
        <v>0.35259999999999997</v>
      </c>
    </row>
    <row r="128" spans="1:16">
      <c r="A128" s="112"/>
      <c r="B128" s="108">
        <v>35</v>
      </c>
      <c r="C128" s="109" t="s">
        <v>59</v>
      </c>
      <c r="D128" s="70">
        <f t="shared" si="10"/>
        <v>0.14705882352941177</v>
      </c>
      <c r="E128" s="110">
        <v>22.37</v>
      </c>
      <c r="F128" s="111">
        <v>3.2250000000000001</v>
      </c>
      <c r="G128" s="107">
        <f t="shared" si="8"/>
        <v>25.595000000000002</v>
      </c>
      <c r="H128" s="108">
        <v>5.55</v>
      </c>
      <c r="I128" s="109" t="s">
        <v>60</v>
      </c>
      <c r="J128" s="71">
        <f t="shared" si="11"/>
        <v>5.55</v>
      </c>
      <c r="K128" s="72">
        <v>3265</v>
      </c>
      <c r="L128" s="74" t="s">
        <v>58</v>
      </c>
      <c r="M128" s="70">
        <f t="shared" si="5"/>
        <v>0.32650000000000001</v>
      </c>
      <c r="N128" s="72">
        <v>3700</v>
      </c>
      <c r="O128" s="74" t="s">
        <v>58</v>
      </c>
      <c r="P128" s="70">
        <f t="shared" si="6"/>
        <v>0.37</v>
      </c>
    </row>
    <row r="129" spans="1:16">
      <c r="A129" s="112"/>
      <c r="B129" s="108">
        <v>37.5</v>
      </c>
      <c r="C129" s="109" t="s">
        <v>59</v>
      </c>
      <c r="D129" s="70">
        <f t="shared" si="10"/>
        <v>0.15756302521008403</v>
      </c>
      <c r="E129" s="110">
        <v>23.29</v>
      </c>
      <c r="F129" s="111">
        <v>3.077</v>
      </c>
      <c r="G129" s="107">
        <f t="shared" si="8"/>
        <v>26.366999999999997</v>
      </c>
      <c r="H129" s="108">
        <v>5.9</v>
      </c>
      <c r="I129" s="109" t="s">
        <v>60</v>
      </c>
      <c r="J129" s="71">
        <f t="shared" si="11"/>
        <v>5.9</v>
      </c>
      <c r="K129" s="72">
        <v>3384</v>
      </c>
      <c r="L129" s="74" t="s">
        <v>58</v>
      </c>
      <c r="M129" s="70">
        <f t="shared" si="5"/>
        <v>0.33839999999999998</v>
      </c>
      <c r="N129" s="72">
        <v>3865</v>
      </c>
      <c r="O129" s="74" t="s">
        <v>58</v>
      </c>
      <c r="P129" s="70">
        <f t="shared" si="6"/>
        <v>0.38650000000000001</v>
      </c>
    </row>
    <row r="130" spans="1:16">
      <c r="A130" s="112"/>
      <c r="B130" s="108">
        <v>40</v>
      </c>
      <c r="C130" s="109" t="s">
        <v>59</v>
      </c>
      <c r="D130" s="70">
        <f t="shared" si="10"/>
        <v>0.16806722689075632</v>
      </c>
      <c r="E130" s="110">
        <v>24.27</v>
      </c>
      <c r="F130" s="111">
        <v>2.9430000000000001</v>
      </c>
      <c r="G130" s="107">
        <f t="shared" si="8"/>
        <v>27.213000000000001</v>
      </c>
      <c r="H130" s="108">
        <v>6.24</v>
      </c>
      <c r="I130" s="109" t="s">
        <v>60</v>
      </c>
      <c r="J130" s="71">
        <f t="shared" si="11"/>
        <v>6.24</v>
      </c>
      <c r="K130" s="72">
        <v>3494</v>
      </c>
      <c r="L130" s="74" t="s">
        <v>58</v>
      </c>
      <c r="M130" s="70">
        <f t="shared" si="5"/>
        <v>0.34940000000000004</v>
      </c>
      <c r="N130" s="72">
        <v>4020</v>
      </c>
      <c r="O130" s="74" t="s">
        <v>58</v>
      </c>
      <c r="P130" s="70">
        <f t="shared" si="6"/>
        <v>0.40199999999999997</v>
      </c>
    </row>
    <row r="131" spans="1:16">
      <c r="A131" s="112"/>
      <c r="B131" s="108">
        <v>45</v>
      </c>
      <c r="C131" s="109" t="s">
        <v>59</v>
      </c>
      <c r="D131" s="70">
        <f t="shared" si="10"/>
        <v>0.18907563025210083</v>
      </c>
      <c r="E131" s="110">
        <v>26.33</v>
      </c>
      <c r="F131" s="111">
        <v>2.7109999999999999</v>
      </c>
      <c r="G131" s="107">
        <f t="shared" si="8"/>
        <v>29.040999999999997</v>
      </c>
      <c r="H131" s="108">
        <v>6.9</v>
      </c>
      <c r="I131" s="109" t="s">
        <v>60</v>
      </c>
      <c r="J131" s="71">
        <f t="shared" si="11"/>
        <v>6.9</v>
      </c>
      <c r="K131" s="72">
        <v>3744</v>
      </c>
      <c r="L131" s="74" t="s">
        <v>58</v>
      </c>
      <c r="M131" s="70">
        <f t="shared" si="5"/>
        <v>0.37440000000000001</v>
      </c>
      <c r="N131" s="72">
        <v>4302</v>
      </c>
      <c r="O131" s="74" t="s">
        <v>58</v>
      </c>
      <c r="P131" s="70">
        <f t="shared" si="6"/>
        <v>0.43019999999999997</v>
      </c>
    </row>
    <row r="132" spans="1:16">
      <c r="A132" s="112"/>
      <c r="B132" s="108">
        <v>50</v>
      </c>
      <c r="C132" s="109" t="s">
        <v>59</v>
      </c>
      <c r="D132" s="70">
        <f t="shared" si="10"/>
        <v>0.21008403361344538</v>
      </c>
      <c r="E132" s="110">
        <v>28.49</v>
      </c>
      <c r="F132" s="111">
        <v>2.5169999999999999</v>
      </c>
      <c r="G132" s="107">
        <f t="shared" si="8"/>
        <v>31.006999999999998</v>
      </c>
      <c r="H132" s="108">
        <v>7.51</v>
      </c>
      <c r="I132" s="109" t="s">
        <v>60</v>
      </c>
      <c r="J132" s="71">
        <f t="shared" si="11"/>
        <v>7.51</v>
      </c>
      <c r="K132" s="72">
        <v>3953</v>
      </c>
      <c r="L132" s="74" t="s">
        <v>58</v>
      </c>
      <c r="M132" s="70">
        <f t="shared" si="5"/>
        <v>0.39529999999999998</v>
      </c>
      <c r="N132" s="72">
        <v>4553</v>
      </c>
      <c r="O132" s="74" t="s">
        <v>58</v>
      </c>
      <c r="P132" s="70">
        <f t="shared" si="6"/>
        <v>0.45529999999999998</v>
      </c>
    </row>
    <row r="133" spans="1:16">
      <c r="A133" s="112"/>
      <c r="B133" s="108">
        <v>55</v>
      </c>
      <c r="C133" s="109" t="s">
        <v>59</v>
      </c>
      <c r="D133" s="70">
        <f t="shared" si="10"/>
        <v>0.23109243697478993</v>
      </c>
      <c r="E133" s="110">
        <v>30.69</v>
      </c>
      <c r="F133" s="111">
        <v>2.3519999999999999</v>
      </c>
      <c r="G133" s="107">
        <f t="shared" si="8"/>
        <v>33.042000000000002</v>
      </c>
      <c r="H133" s="108">
        <v>8.08</v>
      </c>
      <c r="I133" s="109" t="s">
        <v>60</v>
      </c>
      <c r="J133" s="71">
        <f t="shared" si="11"/>
        <v>8.08</v>
      </c>
      <c r="K133" s="72">
        <v>4129</v>
      </c>
      <c r="L133" s="74" t="s">
        <v>58</v>
      </c>
      <c r="M133" s="70">
        <f t="shared" si="5"/>
        <v>0.41289999999999993</v>
      </c>
      <c r="N133" s="72">
        <v>4775</v>
      </c>
      <c r="O133" s="74" t="s">
        <v>58</v>
      </c>
      <c r="P133" s="70">
        <f t="shared" si="6"/>
        <v>0.47750000000000004</v>
      </c>
    </row>
    <row r="134" spans="1:16">
      <c r="A134" s="112"/>
      <c r="B134" s="108">
        <v>60</v>
      </c>
      <c r="C134" s="109" t="s">
        <v>59</v>
      </c>
      <c r="D134" s="70">
        <f t="shared" si="10"/>
        <v>0.25210084033613445</v>
      </c>
      <c r="E134" s="110">
        <v>32.89</v>
      </c>
      <c r="F134" s="111">
        <v>2.2090000000000001</v>
      </c>
      <c r="G134" s="107">
        <f t="shared" si="8"/>
        <v>35.099000000000004</v>
      </c>
      <c r="H134" s="108">
        <v>8.6199999999999992</v>
      </c>
      <c r="I134" s="109" t="s">
        <v>60</v>
      </c>
      <c r="J134" s="71">
        <f t="shared" si="11"/>
        <v>8.6199999999999992</v>
      </c>
      <c r="K134" s="72">
        <v>4280</v>
      </c>
      <c r="L134" s="74" t="s">
        <v>58</v>
      </c>
      <c r="M134" s="70">
        <f t="shared" si="5"/>
        <v>0.42800000000000005</v>
      </c>
      <c r="N134" s="72">
        <v>4973</v>
      </c>
      <c r="O134" s="74" t="s">
        <v>58</v>
      </c>
      <c r="P134" s="70">
        <f t="shared" si="6"/>
        <v>0.49729999999999996</v>
      </c>
    </row>
    <row r="135" spans="1:16">
      <c r="A135" s="112"/>
      <c r="B135" s="108">
        <v>65</v>
      </c>
      <c r="C135" s="109" t="s">
        <v>59</v>
      </c>
      <c r="D135" s="70">
        <f t="shared" si="10"/>
        <v>0.27310924369747897</v>
      </c>
      <c r="E135" s="110">
        <v>35.06</v>
      </c>
      <c r="F135" s="111">
        <v>2.085</v>
      </c>
      <c r="G135" s="107">
        <f t="shared" si="8"/>
        <v>37.145000000000003</v>
      </c>
      <c r="H135" s="108">
        <v>9.1300000000000008</v>
      </c>
      <c r="I135" s="109" t="s">
        <v>60</v>
      </c>
      <c r="J135" s="71">
        <f t="shared" si="11"/>
        <v>9.1300000000000008</v>
      </c>
      <c r="K135" s="72">
        <v>4411</v>
      </c>
      <c r="L135" s="74" t="s">
        <v>58</v>
      </c>
      <c r="M135" s="70">
        <f t="shared" si="5"/>
        <v>0.44109999999999994</v>
      </c>
      <c r="N135" s="72">
        <v>5149</v>
      </c>
      <c r="O135" s="74" t="s">
        <v>58</v>
      </c>
      <c r="P135" s="70">
        <f t="shared" si="6"/>
        <v>0.51490000000000002</v>
      </c>
    </row>
    <row r="136" spans="1:16">
      <c r="A136" s="112"/>
      <c r="B136" s="108">
        <v>70</v>
      </c>
      <c r="C136" s="109" t="s">
        <v>59</v>
      </c>
      <c r="D136" s="70">
        <f t="shared" si="10"/>
        <v>0.29411764705882354</v>
      </c>
      <c r="E136" s="110">
        <v>37.18</v>
      </c>
      <c r="F136" s="111">
        <v>1.9750000000000001</v>
      </c>
      <c r="G136" s="107">
        <f t="shared" si="8"/>
        <v>39.155000000000001</v>
      </c>
      <c r="H136" s="108">
        <v>9.6199999999999992</v>
      </c>
      <c r="I136" s="109" t="s">
        <v>60</v>
      </c>
      <c r="J136" s="71">
        <f t="shared" si="11"/>
        <v>9.6199999999999992</v>
      </c>
      <c r="K136" s="72">
        <v>4525</v>
      </c>
      <c r="L136" s="74" t="s">
        <v>58</v>
      </c>
      <c r="M136" s="70">
        <f t="shared" si="5"/>
        <v>0.45250000000000001</v>
      </c>
      <c r="N136" s="72">
        <v>5309</v>
      </c>
      <c r="O136" s="74" t="s">
        <v>58</v>
      </c>
      <c r="P136" s="70">
        <f t="shared" si="6"/>
        <v>0.53090000000000004</v>
      </c>
    </row>
    <row r="137" spans="1:16">
      <c r="A137" s="112"/>
      <c r="B137" s="108">
        <v>80</v>
      </c>
      <c r="C137" s="109" t="s">
        <v>59</v>
      </c>
      <c r="D137" s="70">
        <f t="shared" si="10"/>
        <v>0.33613445378151263</v>
      </c>
      <c r="E137" s="110">
        <v>41.23</v>
      </c>
      <c r="F137" s="111">
        <v>1.79</v>
      </c>
      <c r="G137" s="107">
        <f t="shared" si="8"/>
        <v>43.019999999999996</v>
      </c>
      <c r="H137" s="108">
        <v>10.51</v>
      </c>
      <c r="I137" s="109" t="s">
        <v>60</v>
      </c>
      <c r="J137" s="71">
        <f t="shared" si="11"/>
        <v>10.51</v>
      </c>
      <c r="K137" s="72">
        <v>4800</v>
      </c>
      <c r="L137" s="74" t="s">
        <v>58</v>
      </c>
      <c r="M137" s="70">
        <f t="shared" si="5"/>
        <v>0.48</v>
      </c>
      <c r="N137" s="72">
        <v>5584</v>
      </c>
      <c r="O137" s="74" t="s">
        <v>58</v>
      </c>
      <c r="P137" s="70">
        <f t="shared" si="6"/>
        <v>0.55840000000000001</v>
      </c>
    </row>
    <row r="138" spans="1:16">
      <c r="A138" s="112"/>
      <c r="B138" s="108">
        <v>90</v>
      </c>
      <c r="C138" s="109" t="s">
        <v>59</v>
      </c>
      <c r="D138" s="70">
        <f t="shared" si="10"/>
        <v>0.37815126050420167</v>
      </c>
      <c r="E138" s="110">
        <v>45.02</v>
      </c>
      <c r="F138" s="111">
        <v>1.64</v>
      </c>
      <c r="G138" s="107">
        <f t="shared" si="8"/>
        <v>46.660000000000004</v>
      </c>
      <c r="H138" s="108">
        <v>11.33</v>
      </c>
      <c r="I138" s="109" t="s">
        <v>60</v>
      </c>
      <c r="J138" s="71">
        <f t="shared" si="11"/>
        <v>11.33</v>
      </c>
      <c r="K138" s="72">
        <v>5018</v>
      </c>
      <c r="L138" s="74" t="s">
        <v>58</v>
      </c>
      <c r="M138" s="70">
        <f t="shared" si="5"/>
        <v>0.50180000000000002</v>
      </c>
      <c r="N138" s="72">
        <v>5814</v>
      </c>
      <c r="O138" s="74" t="s">
        <v>58</v>
      </c>
      <c r="P138" s="70">
        <f t="shared" si="6"/>
        <v>0.58140000000000003</v>
      </c>
    </row>
    <row r="139" spans="1:16">
      <c r="A139" s="112"/>
      <c r="B139" s="108">
        <v>100</v>
      </c>
      <c r="C139" s="109" t="s">
        <v>59</v>
      </c>
      <c r="D139" s="70">
        <f t="shared" si="10"/>
        <v>0.42016806722689076</v>
      </c>
      <c r="E139" s="110">
        <v>48.53</v>
      </c>
      <c r="F139" s="111">
        <v>1.5149999999999999</v>
      </c>
      <c r="G139" s="107">
        <f t="shared" si="8"/>
        <v>50.045000000000002</v>
      </c>
      <c r="H139" s="108">
        <v>12.1</v>
      </c>
      <c r="I139" s="109" t="s">
        <v>60</v>
      </c>
      <c r="J139" s="71">
        <f t="shared" si="11"/>
        <v>12.1</v>
      </c>
      <c r="K139" s="72">
        <v>5198</v>
      </c>
      <c r="L139" s="74" t="s">
        <v>58</v>
      </c>
      <c r="M139" s="70">
        <f t="shared" si="5"/>
        <v>0.51980000000000004</v>
      </c>
      <c r="N139" s="72">
        <v>6009</v>
      </c>
      <c r="O139" s="74" t="s">
        <v>58</v>
      </c>
      <c r="P139" s="70">
        <f t="shared" si="6"/>
        <v>0.60089999999999999</v>
      </c>
    </row>
    <row r="140" spans="1:16">
      <c r="A140" s="112"/>
      <c r="B140" s="108">
        <v>110</v>
      </c>
      <c r="C140" s="113" t="s">
        <v>59</v>
      </c>
      <c r="D140" s="70">
        <f t="shared" si="10"/>
        <v>0.46218487394957986</v>
      </c>
      <c r="E140" s="110">
        <v>51.78</v>
      </c>
      <c r="F140" s="111">
        <v>1.409</v>
      </c>
      <c r="G140" s="107">
        <f t="shared" si="8"/>
        <v>53.189</v>
      </c>
      <c r="H140" s="108">
        <v>12.81</v>
      </c>
      <c r="I140" s="109" t="s">
        <v>60</v>
      </c>
      <c r="J140" s="71">
        <f t="shared" si="11"/>
        <v>12.81</v>
      </c>
      <c r="K140" s="72">
        <v>5351</v>
      </c>
      <c r="L140" s="74" t="s">
        <v>58</v>
      </c>
      <c r="M140" s="70">
        <f t="shared" si="5"/>
        <v>0.53510000000000002</v>
      </c>
      <c r="N140" s="72">
        <v>6179</v>
      </c>
      <c r="O140" s="74" t="s">
        <v>58</v>
      </c>
      <c r="P140" s="70">
        <f t="shared" si="6"/>
        <v>0.6179</v>
      </c>
    </row>
    <row r="141" spans="1:16">
      <c r="B141" s="108">
        <v>120</v>
      </c>
      <c r="C141" s="74" t="s">
        <v>59</v>
      </c>
      <c r="D141" s="70">
        <f t="shared" si="10"/>
        <v>0.50420168067226889</v>
      </c>
      <c r="E141" s="110">
        <v>54.79</v>
      </c>
      <c r="F141" s="111">
        <v>1.319</v>
      </c>
      <c r="G141" s="107">
        <f t="shared" si="8"/>
        <v>56.109000000000002</v>
      </c>
      <c r="H141" s="72">
        <v>13.49</v>
      </c>
      <c r="I141" s="74" t="s">
        <v>60</v>
      </c>
      <c r="J141" s="71">
        <f t="shared" si="11"/>
        <v>13.49</v>
      </c>
      <c r="K141" s="72">
        <v>5482</v>
      </c>
      <c r="L141" s="74" t="s">
        <v>58</v>
      </c>
      <c r="M141" s="70">
        <f t="shared" si="5"/>
        <v>0.54820000000000002</v>
      </c>
      <c r="N141" s="72">
        <v>6328</v>
      </c>
      <c r="O141" s="74" t="s">
        <v>58</v>
      </c>
      <c r="P141" s="70">
        <f t="shared" si="6"/>
        <v>0.63280000000000003</v>
      </c>
    </row>
    <row r="142" spans="1:16">
      <c r="B142" s="108">
        <v>130</v>
      </c>
      <c r="C142" s="74" t="s">
        <v>59</v>
      </c>
      <c r="D142" s="70">
        <f t="shared" si="10"/>
        <v>0.54621848739495793</v>
      </c>
      <c r="E142" s="110">
        <v>57.59</v>
      </c>
      <c r="F142" s="111">
        <v>1.24</v>
      </c>
      <c r="G142" s="107">
        <f t="shared" si="8"/>
        <v>58.830000000000005</v>
      </c>
      <c r="H142" s="72">
        <v>14.13</v>
      </c>
      <c r="I142" s="74" t="s">
        <v>60</v>
      </c>
      <c r="J142" s="71">
        <f t="shared" si="11"/>
        <v>14.13</v>
      </c>
      <c r="K142" s="72">
        <v>5597</v>
      </c>
      <c r="L142" s="74" t="s">
        <v>58</v>
      </c>
      <c r="M142" s="70">
        <f t="shared" si="5"/>
        <v>0.55970000000000009</v>
      </c>
      <c r="N142" s="72">
        <v>6460</v>
      </c>
      <c r="O142" s="74" t="s">
        <v>58</v>
      </c>
      <c r="P142" s="70">
        <f t="shared" si="6"/>
        <v>0.64600000000000002</v>
      </c>
    </row>
    <row r="143" spans="1:16">
      <c r="B143" s="108">
        <v>140</v>
      </c>
      <c r="C143" s="74" t="s">
        <v>59</v>
      </c>
      <c r="D143" s="70">
        <f t="shared" si="10"/>
        <v>0.58823529411764708</v>
      </c>
      <c r="E143" s="110">
        <v>60.19</v>
      </c>
      <c r="F143" s="111">
        <v>1.1719999999999999</v>
      </c>
      <c r="G143" s="107">
        <f t="shared" si="8"/>
        <v>61.361999999999995</v>
      </c>
      <c r="H143" s="72">
        <v>14.75</v>
      </c>
      <c r="I143" s="74" t="s">
        <v>60</v>
      </c>
      <c r="J143" s="71">
        <f t="shared" si="11"/>
        <v>14.75</v>
      </c>
      <c r="K143" s="72">
        <v>5700</v>
      </c>
      <c r="L143" s="74" t="s">
        <v>58</v>
      </c>
      <c r="M143" s="70">
        <f t="shared" si="5"/>
        <v>0.57000000000000006</v>
      </c>
      <c r="N143" s="72">
        <v>6578</v>
      </c>
      <c r="O143" s="74" t="s">
        <v>58</v>
      </c>
      <c r="P143" s="70">
        <f t="shared" si="6"/>
        <v>0.65780000000000005</v>
      </c>
    </row>
    <row r="144" spans="1:16">
      <c r="B144" s="108">
        <v>150</v>
      </c>
      <c r="C144" s="74" t="s">
        <v>59</v>
      </c>
      <c r="D144" s="70">
        <f t="shared" si="10"/>
        <v>0.63025210084033612</v>
      </c>
      <c r="E144" s="110">
        <v>62.63</v>
      </c>
      <c r="F144" s="111">
        <v>1.111</v>
      </c>
      <c r="G144" s="107">
        <f t="shared" si="8"/>
        <v>63.741</v>
      </c>
      <c r="H144" s="72">
        <v>15.34</v>
      </c>
      <c r="I144" s="74" t="s">
        <v>60</v>
      </c>
      <c r="J144" s="71">
        <f t="shared" si="11"/>
        <v>15.34</v>
      </c>
      <c r="K144" s="72">
        <v>5793</v>
      </c>
      <c r="L144" s="74" t="s">
        <v>58</v>
      </c>
      <c r="M144" s="70">
        <f t="shared" si="5"/>
        <v>0.57930000000000004</v>
      </c>
      <c r="N144" s="72">
        <v>6685</v>
      </c>
      <c r="O144" s="74" t="s">
        <v>58</v>
      </c>
      <c r="P144" s="70">
        <f t="shared" si="6"/>
        <v>0.66849999999999998</v>
      </c>
    </row>
    <row r="145" spans="2:16">
      <c r="B145" s="108">
        <v>160</v>
      </c>
      <c r="C145" s="74" t="s">
        <v>59</v>
      </c>
      <c r="D145" s="70">
        <f t="shared" si="10"/>
        <v>0.67226890756302526</v>
      </c>
      <c r="E145" s="110">
        <v>64.91</v>
      </c>
      <c r="F145" s="111">
        <v>1.056</v>
      </c>
      <c r="G145" s="107">
        <f t="shared" si="8"/>
        <v>65.965999999999994</v>
      </c>
      <c r="H145" s="72">
        <v>15.91</v>
      </c>
      <c r="I145" s="74" t="s">
        <v>60</v>
      </c>
      <c r="J145" s="71">
        <f t="shared" si="11"/>
        <v>15.91</v>
      </c>
      <c r="K145" s="72">
        <v>5877</v>
      </c>
      <c r="L145" s="74" t="s">
        <v>58</v>
      </c>
      <c r="M145" s="70">
        <f t="shared" si="5"/>
        <v>0.5877</v>
      </c>
      <c r="N145" s="72">
        <v>6783</v>
      </c>
      <c r="O145" s="74" t="s">
        <v>58</v>
      </c>
      <c r="P145" s="70">
        <f t="shared" si="6"/>
        <v>0.67830000000000001</v>
      </c>
    </row>
    <row r="146" spans="2:16">
      <c r="B146" s="108">
        <v>170</v>
      </c>
      <c r="C146" s="74" t="s">
        <v>59</v>
      </c>
      <c r="D146" s="70">
        <f t="shared" si="10"/>
        <v>0.7142857142857143</v>
      </c>
      <c r="E146" s="110">
        <v>67.05</v>
      </c>
      <c r="F146" s="111">
        <v>1.0069999999999999</v>
      </c>
      <c r="G146" s="107">
        <f t="shared" si="8"/>
        <v>68.057000000000002</v>
      </c>
      <c r="H146" s="72">
        <v>16.46</v>
      </c>
      <c r="I146" s="74" t="s">
        <v>60</v>
      </c>
      <c r="J146" s="71">
        <f t="shared" si="11"/>
        <v>16.46</v>
      </c>
      <c r="K146" s="72">
        <v>5954</v>
      </c>
      <c r="L146" s="74" t="s">
        <v>58</v>
      </c>
      <c r="M146" s="70">
        <f t="shared" si="5"/>
        <v>0.59539999999999993</v>
      </c>
      <c r="N146" s="72">
        <v>6873</v>
      </c>
      <c r="O146" s="74" t="s">
        <v>58</v>
      </c>
      <c r="P146" s="70">
        <f t="shared" si="6"/>
        <v>0.68730000000000002</v>
      </c>
    </row>
    <row r="147" spans="2:16">
      <c r="B147" s="108">
        <v>180</v>
      </c>
      <c r="C147" s="74" t="s">
        <v>59</v>
      </c>
      <c r="D147" s="70">
        <f t="shared" si="10"/>
        <v>0.75630252100840334</v>
      </c>
      <c r="E147" s="110">
        <v>69.08</v>
      </c>
      <c r="F147" s="111">
        <v>0.96330000000000005</v>
      </c>
      <c r="G147" s="107">
        <f t="shared" si="8"/>
        <v>70.043300000000002</v>
      </c>
      <c r="H147" s="72">
        <v>16.989999999999998</v>
      </c>
      <c r="I147" s="74" t="s">
        <v>60</v>
      </c>
      <c r="J147" s="71">
        <f t="shared" si="11"/>
        <v>16.989999999999998</v>
      </c>
      <c r="K147" s="72">
        <v>6025</v>
      </c>
      <c r="L147" s="74" t="s">
        <v>58</v>
      </c>
      <c r="M147" s="70">
        <f t="shared" si="5"/>
        <v>0.60250000000000004</v>
      </c>
      <c r="N147" s="72">
        <v>6956</v>
      </c>
      <c r="O147" s="74" t="s">
        <v>58</v>
      </c>
      <c r="P147" s="70">
        <f t="shared" si="6"/>
        <v>0.6956</v>
      </c>
    </row>
    <row r="148" spans="2:16">
      <c r="B148" s="108">
        <v>200</v>
      </c>
      <c r="C148" s="74" t="s">
        <v>59</v>
      </c>
      <c r="D148" s="70">
        <f t="shared" si="10"/>
        <v>0.84033613445378152</v>
      </c>
      <c r="E148" s="110">
        <v>72.8</v>
      </c>
      <c r="F148" s="111">
        <v>0.88670000000000004</v>
      </c>
      <c r="G148" s="107">
        <f t="shared" si="8"/>
        <v>73.686700000000002</v>
      </c>
      <c r="H148" s="72">
        <v>18.02</v>
      </c>
      <c r="I148" s="74" t="s">
        <v>60</v>
      </c>
      <c r="J148" s="71">
        <f t="shared" si="11"/>
        <v>18.02</v>
      </c>
      <c r="K148" s="72">
        <v>6238</v>
      </c>
      <c r="L148" s="74" t="s">
        <v>58</v>
      </c>
      <c r="M148" s="70">
        <f t="shared" ref="M148:M162" si="12">K148/1000/10</f>
        <v>0.62380000000000002</v>
      </c>
      <c r="N148" s="72">
        <v>7105</v>
      </c>
      <c r="O148" s="74" t="s">
        <v>58</v>
      </c>
      <c r="P148" s="70">
        <f t="shared" ref="P148:P173" si="13">N148/1000/10</f>
        <v>0.71050000000000002</v>
      </c>
    </row>
    <row r="149" spans="2:16">
      <c r="B149" s="108">
        <v>225</v>
      </c>
      <c r="C149" s="74" t="s">
        <v>59</v>
      </c>
      <c r="D149" s="70">
        <f t="shared" si="10"/>
        <v>0.94537815126050417</v>
      </c>
      <c r="E149" s="110">
        <v>76.95</v>
      </c>
      <c r="F149" s="111">
        <v>0.80769999999999997</v>
      </c>
      <c r="G149" s="107">
        <f t="shared" ref="G149:G212" si="14">E149+F149</f>
        <v>77.7577</v>
      </c>
      <c r="H149" s="72">
        <v>19.239999999999998</v>
      </c>
      <c r="I149" s="74" t="s">
        <v>60</v>
      </c>
      <c r="J149" s="71">
        <f t="shared" si="11"/>
        <v>19.239999999999998</v>
      </c>
      <c r="K149" s="72">
        <v>6514</v>
      </c>
      <c r="L149" s="74" t="s">
        <v>58</v>
      </c>
      <c r="M149" s="70">
        <f t="shared" si="12"/>
        <v>0.65139999999999998</v>
      </c>
      <c r="N149" s="72">
        <v>7266</v>
      </c>
      <c r="O149" s="74" t="s">
        <v>58</v>
      </c>
      <c r="P149" s="70">
        <f t="shared" si="13"/>
        <v>0.72660000000000002</v>
      </c>
    </row>
    <row r="150" spans="2:16">
      <c r="B150" s="108">
        <v>250</v>
      </c>
      <c r="C150" s="74" t="s">
        <v>59</v>
      </c>
      <c r="D150" s="70">
        <f t="shared" si="10"/>
        <v>1.0504201680672269</v>
      </c>
      <c r="E150" s="110">
        <v>80.650000000000006</v>
      </c>
      <c r="F150" s="111">
        <v>0.74270000000000003</v>
      </c>
      <c r="G150" s="107">
        <f t="shared" si="14"/>
        <v>81.392700000000005</v>
      </c>
      <c r="H150" s="72">
        <v>20.399999999999999</v>
      </c>
      <c r="I150" s="74" t="s">
        <v>60</v>
      </c>
      <c r="J150" s="71">
        <f t="shared" si="11"/>
        <v>20.399999999999999</v>
      </c>
      <c r="K150" s="72">
        <v>6752</v>
      </c>
      <c r="L150" s="74" t="s">
        <v>58</v>
      </c>
      <c r="M150" s="70">
        <f t="shared" si="12"/>
        <v>0.67520000000000002</v>
      </c>
      <c r="N150" s="72">
        <v>7405</v>
      </c>
      <c r="O150" s="74" t="s">
        <v>58</v>
      </c>
      <c r="P150" s="70">
        <f t="shared" si="13"/>
        <v>0.74050000000000005</v>
      </c>
    </row>
    <row r="151" spans="2:16">
      <c r="B151" s="108">
        <v>275</v>
      </c>
      <c r="C151" s="74" t="s">
        <v>59</v>
      </c>
      <c r="D151" s="70">
        <f t="shared" ref="D151:D164" si="15">B151/$C$5</f>
        <v>1.1554621848739495</v>
      </c>
      <c r="E151" s="110">
        <v>83.98</v>
      </c>
      <c r="F151" s="111">
        <v>0.68820000000000003</v>
      </c>
      <c r="G151" s="107">
        <f t="shared" si="14"/>
        <v>84.668199999999999</v>
      </c>
      <c r="H151" s="72">
        <v>21.51</v>
      </c>
      <c r="I151" s="74" t="s">
        <v>60</v>
      </c>
      <c r="J151" s="71">
        <f t="shared" si="11"/>
        <v>21.51</v>
      </c>
      <c r="K151" s="72">
        <v>6962</v>
      </c>
      <c r="L151" s="74" t="s">
        <v>58</v>
      </c>
      <c r="M151" s="70">
        <f t="shared" si="12"/>
        <v>0.69619999999999993</v>
      </c>
      <c r="N151" s="72">
        <v>7528</v>
      </c>
      <c r="O151" s="74" t="s">
        <v>58</v>
      </c>
      <c r="P151" s="70">
        <f t="shared" si="13"/>
        <v>0.75279999999999991</v>
      </c>
    </row>
    <row r="152" spans="2:16">
      <c r="B152" s="108">
        <v>300</v>
      </c>
      <c r="C152" s="74" t="s">
        <v>59</v>
      </c>
      <c r="D152" s="70">
        <f t="shared" si="15"/>
        <v>1.2605042016806722</v>
      </c>
      <c r="E152" s="110">
        <v>86.99</v>
      </c>
      <c r="F152" s="111">
        <v>0.64170000000000005</v>
      </c>
      <c r="G152" s="107">
        <f t="shared" si="14"/>
        <v>87.631699999999995</v>
      </c>
      <c r="H152" s="72">
        <v>22.59</v>
      </c>
      <c r="I152" s="74" t="s">
        <v>60</v>
      </c>
      <c r="J152" s="71">
        <f t="shared" si="11"/>
        <v>22.59</v>
      </c>
      <c r="K152" s="72">
        <v>7151</v>
      </c>
      <c r="L152" s="74" t="s">
        <v>58</v>
      </c>
      <c r="M152" s="70">
        <f t="shared" si="12"/>
        <v>0.71509999999999996</v>
      </c>
      <c r="N152" s="72">
        <v>7637</v>
      </c>
      <c r="O152" s="74" t="s">
        <v>58</v>
      </c>
      <c r="P152" s="70">
        <f t="shared" si="13"/>
        <v>0.76369999999999993</v>
      </c>
    </row>
    <row r="153" spans="2:16">
      <c r="B153" s="108">
        <v>325</v>
      </c>
      <c r="C153" s="74" t="s">
        <v>59</v>
      </c>
      <c r="D153" s="70">
        <f t="shared" si="15"/>
        <v>1.365546218487395</v>
      </c>
      <c r="E153" s="110">
        <v>89.73</v>
      </c>
      <c r="F153" s="111">
        <v>0.60150000000000003</v>
      </c>
      <c r="G153" s="107">
        <f t="shared" si="14"/>
        <v>90.331500000000005</v>
      </c>
      <c r="H153" s="72">
        <v>23.63</v>
      </c>
      <c r="I153" s="74" t="s">
        <v>60</v>
      </c>
      <c r="J153" s="71">
        <f t="shared" si="11"/>
        <v>23.63</v>
      </c>
      <c r="K153" s="72">
        <v>7323</v>
      </c>
      <c r="L153" s="74" t="s">
        <v>58</v>
      </c>
      <c r="M153" s="70">
        <f t="shared" si="12"/>
        <v>0.73230000000000006</v>
      </c>
      <c r="N153" s="72">
        <v>7736</v>
      </c>
      <c r="O153" s="74" t="s">
        <v>58</v>
      </c>
      <c r="P153" s="70">
        <f t="shared" si="13"/>
        <v>0.77359999999999995</v>
      </c>
    </row>
    <row r="154" spans="2:16">
      <c r="B154" s="108">
        <v>350</v>
      </c>
      <c r="C154" s="74" t="s">
        <v>59</v>
      </c>
      <c r="D154" s="70">
        <f t="shared" si="15"/>
        <v>1.4705882352941178</v>
      </c>
      <c r="E154" s="110">
        <v>92.25</v>
      </c>
      <c r="F154" s="111">
        <v>0.5665</v>
      </c>
      <c r="G154" s="107">
        <f t="shared" si="14"/>
        <v>92.816500000000005</v>
      </c>
      <c r="H154" s="72">
        <v>24.64</v>
      </c>
      <c r="I154" s="74" t="s">
        <v>60</v>
      </c>
      <c r="J154" s="71">
        <f t="shared" si="11"/>
        <v>24.64</v>
      </c>
      <c r="K154" s="72">
        <v>7480</v>
      </c>
      <c r="L154" s="74" t="s">
        <v>58</v>
      </c>
      <c r="M154" s="70">
        <f t="shared" si="12"/>
        <v>0.748</v>
      </c>
      <c r="N154" s="72">
        <v>7826</v>
      </c>
      <c r="O154" s="74" t="s">
        <v>58</v>
      </c>
      <c r="P154" s="70">
        <f t="shared" si="13"/>
        <v>0.78259999999999996</v>
      </c>
    </row>
    <row r="155" spans="2:16">
      <c r="B155" s="108">
        <v>375</v>
      </c>
      <c r="C155" s="74" t="s">
        <v>59</v>
      </c>
      <c r="D155" s="70">
        <f t="shared" si="15"/>
        <v>1.5756302521008403</v>
      </c>
      <c r="E155" s="110">
        <v>94.56</v>
      </c>
      <c r="F155" s="111">
        <v>0.53559999999999997</v>
      </c>
      <c r="G155" s="107">
        <f t="shared" si="14"/>
        <v>95.095600000000005</v>
      </c>
      <c r="H155" s="72">
        <v>25.62</v>
      </c>
      <c r="I155" s="74" t="s">
        <v>60</v>
      </c>
      <c r="J155" s="71">
        <f t="shared" si="11"/>
        <v>25.62</v>
      </c>
      <c r="K155" s="72">
        <v>7627</v>
      </c>
      <c r="L155" s="74" t="s">
        <v>58</v>
      </c>
      <c r="M155" s="70">
        <f t="shared" si="12"/>
        <v>0.76269999999999993</v>
      </c>
      <c r="N155" s="72">
        <v>7909</v>
      </c>
      <c r="O155" s="74" t="s">
        <v>58</v>
      </c>
      <c r="P155" s="70">
        <f t="shared" si="13"/>
        <v>0.79089999999999994</v>
      </c>
    </row>
    <row r="156" spans="2:16">
      <c r="B156" s="108">
        <v>400</v>
      </c>
      <c r="C156" s="74" t="s">
        <v>59</v>
      </c>
      <c r="D156" s="70">
        <f t="shared" si="15"/>
        <v>1.680672268907563</v>
      </c>
      <c r="E156" s="110">
        <v>96.7</v>
      </c>
      <c r="F156" s="111">
        <v>0.5081</v>
      </c>
      <c r="G156" s="107">
        <f t="shared" si="14"/>
        <v>97.208100000000002</v>
      </c>
      <c r="H156" s="72">
        <v>26.58</v>
      </c>
      <c r="I156" s="74" t="s">
        <v>60</v>
      </c>
      <c r="J156" s="71">
        <f t="shared" si="11"/>
        <v>26.58</v>
      </c>
      <c r="K156" s="72">
        <v>7763</v>
      </c>
      <c r="L156" s="74" t="s">
        <v>58</v>
      </c>
      <c r="M156" s="70">
        <f t="shared" si="12"/>
        <v>0.77629999999999999</v>
      </c>
      <c r="N156" s="72">
        <v>7986</v>
      </c>
      <c r="O156" s="74" t="s">
        <v>58</v>
      </c>
      <c r="P156" s="70">
        <f t="shared" si="13"/>
        <v>0.79859999999999998</v>
      </c>
    </row>
    <row r="157" spans="2:16">
      <c r="B157" s="108">
        <v>450</v>
      </c>
      <c r="C157" s="74" t="s">
        <v>59</v>
      </c>
      <c r="D157" s="70">
        <f t="shared" si="15"/>
        <v>1.8907563025210083</v>
      </c>
      <c r="E157" s="110">
        <v>100.5</v>
      </c>
      <c r="F157" s="111">
        <v>0.46150000000000002</v>
      </c>
      <c r="G157" s="107">
        <f t="shared" si="14"/>
        <v>100.9615</v>
      </c>
      <c r="H157" s="72">
        <v>28.45</v>
      </c>
      <c r="I157" s="74" t="s">
        <v>60</v>
      </c>
      <c r="J157" s="71">
        <f t="shared" si="11"/>
        <v>28.45</v>
      </c>
      <c r="K157" s="72">
        <v>8227</v>
      </c>
      <c r="L157" s="74" t="s">
        <v>58</v>
      </c>
      <c r="M157" s="70">
        <f t="shared" si="12"/>
        <v>0.82269999999999999</v>
      </c>
      <c r="N157" s="72">
        <v>8125</v>
      </c>
      <c r="O157" s="74" t="s">
        <v>58</v>
      </c>
      <c r="P157" s="70">
        <f t="shared" si="13"/>
        <v>0.8125</v>
      </c>
    </row>
    <row r="158" spans="2:16">
      <c r="B158" s="108">
        <v>500</v>
      </c>
      <c r="C158" s="74" t="s">
        <v>59</v>
      </c>
      <c r="D158" s="70">
        <f t="shared" si="15"/>
        <v>2.1008403361344539</v>
      </c>
      <c r="E158" s="110">
        <v>103.9</v>
      </c>
      <c r="F158" s="111">
        <v>0.42320000000000002</v>
      </c>
      <c r="G158" s="107">
        <f t="shared" si="14"/>
        <v>104.3232</v>
      </c>
      <c r="H158" s="72">
        <v>30.25</v>
      </c>
      <c r="I158" s="74" t="s">
        <v>60</v>
      </c>
      <c r="J158" s="71">
        <f t="shared" si="11"/>
        <v>30.25</v>
      </c>
      <c r="K158" s="72">
        <v>8635</v>
      </c>
      <c r="L158" s="74" t="s">
        <v>58</v>
      </c>
      <c r="M158" s="70">
        <f t="shared" si="12"/>
        <v>0.86349999999999993</v>
      </c>
      <c r="N158" s="72">
        <v>8247</v>
      </c>
      <c r="O158" s="74" t="s">
        <v>58</v>
      </c>
      <c r="P158" s="70">
        <f t="shared" si="13"/>
        <v>0.82469999999999999</v>
      </c>
    </row>
    <row r="159" spans="2:16">
      <c r="B159" s="108">
        <v>550</v>
      </c>
      <c r="C159" s="74" t="s">
        <v>59</v>
      </c>
      <c r="D159" s="70">
        <f t="shared" si="15"/>
        <v>2.3109243697478989</v>
      </c>
      <c r="E159" s="110">
        <v>106</v>
      </c>
      <c r="F159" s="111">
        <v>0.39119999999999999</v>
      </c>
      <c r="G159" s="107">
        <f t="shared" si="14"/>
        <v>106.3912</v>
      </c>
      <c r="H159" s="72">
        <v>32</v>
      </c>
      <c r="I159" s="74" t="s">
        <v>60</v>
      </c>
      <c r="J159" s="71">
        <f t="shared" si="11"/>
        <v>32</v>
      </c>
      <c r="K159" s="72">
        <v>9005</v>
      </c>
      <c r="L159" s="74" t="s">
        <v>58</v>
      </c>
      <c r="M159" s="70">
        <f t="shared" si="12"/>
        <v>0.90050000000000008</v>
      </c>
      <c r="N159" s="72">
        <v>8358</v>
      </c>
      <c r="O159" s="74" t="s">
        <v>58</v>
      </c>
      <c r="P159" s="70">
        <f t="shared" si="13"/>
        <v>0.8358000000000001</v>
      </c>
    </row>
    <row r="160" spans="2:16">
      <c r="B160" s="108">
        <v>600</v>
      </c>
      <c r="C160" s="74" t="s">
        <v>59</v>
      </c>
      <c r="D160" s="70">
        <f t="shared" si="15"/>
        <v>2.5210084033613445</v>
      </c>
      <c r="E160" s="110">
        <v>107.7</v>
      </c>
      <c r="F160" s="111">
        <v>0.36399999999999999</v>
      </c>
      <c r="G160" s="107">
        <f t="shared" si="14"/>
        <v>108.06400000000001</v>
      </c>
      <c r="H160" s="72">
        <v>33.729999999999997</v>
      </c>
      <c r="I160" s="74" t="s">
        <v>60</v>
      </c>
      <c r="J160" s="71">
        <f t="shared" si="11"/>
        <v>33.729999999999997</v>
      </c>
      <c r="K160" s="72">
        <v>9347</v>
      </c>
      <c r="L160" s="74" t="s">
        <v>58</v>
      </c>
      <c r="M160" s="70">
        <f t="shared" si="12"/>
        <v>0.93469999999999998</v>
      </c>
      <c r="N160" s="72">
        <v>8459</v>
      </c>
      <c r="O160" s="74" t="s">
        <v>58</v>
      </c>
      <c r="P160" s="70">
        <f t="shared" si="13"/>
        <v>0.84589999999999999</v>
      </c>
    </row>
    <row r="161" spans="2:16">
      <c r="B161" s="108">
        <v>650</v>
      </c>
      <c r="C161" s="74" t="s">
        <v>59</v>
      </c>
      <c r="D161" s="70">
        <f t="shared" si="15"/>
        <v>2.73109243697479</v>
      </c>
      <c r="E161" s="110">
        <v>109.4</v>
      </c>
      <c r="F161" s="111">
        <v>0.34060000000000001</v>
      </c>
      <c r="G161" s="107">
        <f t="shared" si="14"/>
        <v>109.7406</v>
      </c>
      <c r="H161" s="72">
        <v>35.43</v>
      </c>
      <c r="I161" s="74" t="s">
        <v>60</v>
      </c>
      <c r="J161" s="71">
        <f t="shared" si="11"/>
        <v>35.43</v>
      </c>
      <c r="K161" s="72">
        <v>9666</v>
      </c>
      <c r="L161" s="74" t="s">
        <v>58</v>
      </c>
      <c r="M161" s="71">
        <f t="shared" si="12"/>
        <v>0.96660000000000001</v>
      </c>
      <c r="N161" s="72">
        <v>8553</v>
      </c>
      <c r="O161" s="74" t="s">
        <v>58</v>
      </c>
      <c r="P161" s="70">
        <f t="shared" si="13"/>
        <v>0.85530000000000006</v>
      </c>
    </row>
    <row r="162" spans="2:16">
      <c r="B162" s="108">
        <v>700</v>
      </c>
      <c r="C162" s="74" t="s">
        <v>59</v>
      </c>
      <c r="D162" s="70">
        <f t="shared" si="15"/>
        <v>2.9411764705882355</v>
      </c>
      <c r="E162" s="110">
        <v>110.9</v>
      </c>
      <c r="F162" s="111">
        <v>0.32019999999999998</v>
      </c>
      <c r="G162" s="107">
        <f t="shared" si="14"/>
        <v>111.22020000000001</v>
      </c>
      <c r="H162" s="72">
        <v>37.1</v>
      </c>
      <c r="I162" s="74" t="s">
        <v>60</v>
      </c>
      <c r="J162" s="71">
        <f t="shared" si="11"/>
        <v>37.1</v>
      </c>
      <c r="K162" s="72">
        <v>9966</v>
      </c>
      <c r="L162" s="74" t="s">
        <v>58</v>
      </c>
      <c r="M162" s="71">
        <f t="shared" si="12"/>
        <v>0.99659999999999993</v>
      </c>
      <c r="N162" s="72">
        <v>8640</v>
      </c>
      <c r="O162" s="74" t="s">
        <v>58</v>
      </c>
      <c r="P162" s="70">
        <f t="shared" si="13"/>
        <v>0.8640000000000001</v>
      </c>
    </row>
    <row r="163" spans="2:16">
      <c r="B163" s="108">
        <v>800</v>
      </c>
      <c r="C163" s="74" t="s">
        <v>59</v>
      </c>
      <c r="D163" s="70">
        <f t="shared" si="15"/>
        <v>3.3613445378151261</v>
      </c>
      <c r="E163" s="110">
        <v>113.2</v>
      </c>
      <c r="F163" s="111">
        <v>0.28639999999999999</v>
      </c>
      <c r="G163" s="107">
        <f t="shared" si="14"/>
        <v>113.4864</v>
      </c>
      <c r="H163" s="72">
        <v>40.4</v>
      </c>
      <c r="I163" s="74" t="s">
        <v>60</v>
      </c>
      <c r="J163" s="71">
        <f t="shared" si="11"/>
        <v>40.4</v>
      </c>
      <c r="K163" s="72">
        <v>1.1000000000000001</v>
      </c>
      <c r="L163" s="73" t="s">
        <v>60</v>
      </c>
      <c r="M163" s="71">
        <f t="shared" ref="M163:M164" si="16">K163</f>
        <v>1.1000000000000001</v>
      </c>
      <c r="N163" s="72">
        <v>8800</v>
      </c>
      <c r="O163" s="74" t="s">
        <v>58</v>
      </c>
      <c r="P163" s="70">
        <f t="shared" si="13"/>
        <v>0.88000000000000012</v>
      </c>
    </row>
    <row r="164" spans="2:16">
      <c r="B164" s="108">
        <v>900</v>
      </c>
      <c r="C164" s="74" t="s">
        <v>59</v>
      </c>
      <c r="D164" s="70">
        <f t="shared" si="15"/>
        <v>3.7815126050420167</v>
      </c>
      <c r="E164" s="110">
        <v>114.8</v>
      </c>
      <c r="F164" s="111">
        <v>0.25950000000000001</v>
      </c>
      <c r="G164" s="107">
        <f t="shared" si="14"/>
        <v>115.0595</v>
      </c>
      <c r="H164" s="72">
        <v>43.63</v>
      </c>
      <c r="I164" s="74" t="s">
        <v>60</v>
      </c>
      <c r="J164" s="71">
        <f t="shared" si="11"/>
        <v>43.63</v>
      </c>
      <c r="K164" s="72">
        <v>1.2</v>
      </c>
      <c r="L164" s="74" t="s">
        <v>60</v>
      </c>
      <c r="M164" s="71">
        <f t="shared" si="16"/>
        <v>1.2</v>
      </c>
      <c r="N164" s="72">
        <v>8944</v>
      </c>
      <c r="O164" s="74" t="s">
        <v>58</v>
      </c>
      <c r="P164" s="70">
        <f t="shared" si="13"/>
        <v>0.89440000000000008</v>
      </c>
    </row>
    <row r="165" spans="2:16">
      <c r="B165" s="108">
        <v>1</v>
      </c>
      <c r="C165" s="73" t="s">
        <v>61</v>
      </c>
      <c r="D165" s="70">
        <f t="shared" ref="D165:D228" si="17">B165*1000/$C$5</f>
        <v>4.2016806722689077</v>
      </c>
      <c r="E165" s="110">
        <v>115.9</v>
      </c>
      <c r="F165" s="111">
        <v>0.23749999999999999</v>
      </c>
      <c r="G165" s="107">
        <f t="shared" si="14"/>
        <v>116.1375</v>
      </c>
      <c r="H165" s="72">
        <v>46.84</v>
      </c>
      <c r="I165" s="74" t="s">
        <v>60</v>
      </c>
      <c r="J165" s="71">
        <f t="shared" si="11"/>
        <v>46.84</v>
      </c>
      <c r="K165" s="72">
        <v>1.28</v>
      </c>
      <c r="L165" s="74" t="s">
        <v>60</v>
      </c>
      <c r="M165" s="71">
        <f t="shared" ref="M165:M224" si="18">K165</f>
        <v>1.28</v>
      </c>
      <c r="N165" s="72">
        <v>9076</v>
      </c>
      <c r="O165" s="74" t="s">
        <v>58</v>
      </c>
      <c r="P165" s="70">
        <f t="shared" si="13"/>
        <v>0.90760000000000007</v>
      </c>
    </row>
    <row r="166" spans="2:16">
      <c r="B166" s="108">
        <v>1.1000000000000001</v>
      </c>
      <c r="C166" s="74" t="s">
        <v>61</v>
      </c>
      <c r="D166" s="70">
        <f t="shared" si="17"/>
        <v>4.6218487394957979</v>
      </c>
      <c r="E166" s="110">
        <v>116.5</v>
      </c>
      <c r="F166" s="111">
        <v>0.21909999999999999</v>
      </c>
      <c r="G166" s="107">
        <f t="shared" si="14"/>
        <v>116.7191</v>
      </c>
      <c r="H166" s="72">
        <v>50.01</v>
      </c>
      <c r="I166" s="74" t="s">
        <v>60</v>
      </c>
      <c r="J166" s="71">
        <f t="shared" si="11"/>
        <v>50.01</v>
      </c>
      <c r="K166" s="72">
        <v>1.36</v>
      </c>
      <c r="L166" s="74" t="s">
        <v>60</v>
      </c>
      <c r="M166" s="71">
        <f t="shared" si="18"/>
        <v>1.36</v>
      </c>
      <c r="N166" s="72">
        <v>9200</v>
      </c>
      <c r="O166" s="74" t="s">
        <v>58</v>
      </c>
      <c r="P166" s="71">
        <f t="shared" si="13"/>
        <v>0.91999999999999993</v>
      </c>
    </row>
    <row r="167" spans="2:16">
      <c r="B167" s="108">
        <v>1.2</v>
      </c>
      <c r="C167" s="74" t="s">
        <v>61</v>
      </c>
      <c r="D167" s="70">
        <f t="shared" si="17"/>
        <v>5.0420168067226889</v>
      </c>
      <c r="E167" s="110">
        <v>116.8</v>
      </c>
      <c r="F167" s="111">
        <v>0.2036</v>
      </c>
      <c r="G167" s="107">
        <f t="shared" si="14"/>
        <v>117.00359999999999</v>
      </c>
      <c r="H167" s="72">
        <v>53.18</v>
      </c>
      <c r="I167" s="74" t="s">
        <v>60</v>
      </c>
      <c r="J167" s="71">
        <f t="shared" si="11"/>
        <v>53.18</v>
      </c>
      <c r="K167" s="72">
        <v>1.43</v>
      </c>
      <c r="L167" s="74" t="s">
        <v>60</v>
      </c>
      <c r="M167" s="71">
        <f t="shared" si="18"/>
        <v>1.43</v>
      </c>
      <c r="N167" s="72">
        <v>9317</v>
      </c>
      <c r="O167" s="74" t="s">
        <v>58</v>
      </c>
      <c r="P167" s="71">
        <f t="shared" si="13"/>
        <v>0.93169999999999997</v>
      </c>
    </row>
    <row r="168" spans="2:16">
      <c r="B168" s="108">
        <v>1.3</v>
      </c>
      <c r="C168" s="74" t="s">
        <v>61</v>
      </c>
      <c r="D168" s="70">
        <f t="shared" si="17"/>
        <v>5.46218487394958</v>
      </c>
      <c r="E168" s="110">
        <v>116.8</v>
      </c>
      <c r="F168" s="111">
        <v>0.19020000000000001</v>
      </c>
      <c r="G168" s="107">
        <f t="shared" si="14"/>
        <v>116.9902</v>
      </c>
      <c r="H168" s="72">
        <v>56.34</v>
      </c>
      <c r="I168" s="74" t="s">
        <v>60</v>
      </c>
      <c r="J168" s="71">
        <f t="shared" si="11"/>
        <v>56.34</v>
      </c>
      <c r="K168" s="72">
        <v>1.5</v>
      </c>
      <c r="L168" s="74" t="s">
        <v>60</v>
      </c>
      <c r="M168" s="71">
        <f t="shared" si="18"/>
        <v>1.5</v>
      </c>
      <c r="N168" s="72">
        <v>9428</v>
      </c>
      <c r="O168" s="74" t="s">
        <v>58</v>
      </c>
      <c r="P168" s="71">
        <f t="shared" si="13"/>
        <v>0.94280000000000008</v>
      </c>
    </row>
    <row r="169" spans="2:16">
      <c r="B169" s="108">
        <v>1.4</v>
      </c>
      <c r="C169" s="74" t="s">
        <v>61</v>
      </c>
      <c r="D169" s="70">
        <f t="shared" si="17"/>
        <v>5.882352941176471</v>
      </c>
      <c r="E169" s="110">
        <v>116.6</v>
      </c>
      <c r="F169" s="111">
        <v>0.17860000000000001</v>
      </c>
      <c r="G169" s="107">
        <f t="shared" si="14"/>
        <v>116.7786</v>
      </c>
      <c r="H169" s="72">
        <v>59.51</v>
      </c>
      <c r="I169" s="74" t="s">
        <v>60</v>
      </c>
      <c r="J169" s="71">
        <f t="shared" si="11"/>
        <v>59.51</v>
      </c>
      <c r="K169" s="72">
        <v>1.57</v>
      </c>
      <c r="L169" s="74" t="s">
        <v>60</v>
      </c>
      <c r="M169" s="71">
        <f t="shared" si="18"/>
        <v>1.57</v>
      </c>
      <c r="N169" s="72">
        <v>9535</v>
      </c>
      <c r="O169" s="74" t="s">
        <v>58</v>
      </c>
      <c r="P169" s="71">
        <f t="shared" si="13"/>
        <v>0.95350000000000001</v>
      </c>
    </row>
    <row r="170" spans="2:16">
      <c r="B170" s="108">
        <v>1.5</v>
      </c>
      <c r="C170" s="74" t="s">
        <v>61</v>
      </c>
      <c r="D170" s="70">
        <f t="shared" si="17"/>
        <v>6.3025210084033612</v>
      </c>
      <c r="E170" s="110">
        <v>116.3</v>
      </c>
      <c r="F170" s="111">
        <v>0.16839999999999999</v>
      </c>
      <c r="G170" s="107">
        <f t="shared" si="14"/>
        <v>116.4684</v>
      </c>
      <c r="H170" s="72">
        <v>62.68</v>
      </c>
      <c r="I170" s="74" t="s">
        <v>60</v>
      </c>
      <c r="J170" s="71">
        <f t="shared" si="11"/>
        <v>62.68</v>
      </c>
      <c r="K170" s="72">
        <v>1.63</v>
      </c>
      <c r="L170" s="74" t="s">
        <v>60</v>
      </c>
      <c r="M170" s="71">
        <f t="shared" si="18"/>
        <v>1.63</v>
      </c>
      <c r="N170" s="72">
        <v>9639</v>
      </c>
      <c r="O170" s="74" t="s">
        <v>58</v>
      </c>
      <c r="P170" s="71">
        <f t="shared" si="13"/>
        <v>0.96389999999999998</v>
      </c>
    </row>
    <row r="171" spans="2:16">
      <c r="B171" s="108">
        <v>1.6</v>
      </c>
      <c r="C171" s="74" t="s">
        <v>61</v>
      </c>
      <c r="D171" s="70">
        <f t="shared" si="17"/>
        <v>6.7226890756302522</v>
      </c>
      <c r="E171" s="110">
        <v>115.8</v>
      </c>
      <c r="F171" s="111">
        <v>0.15939999999999999</v>
      </c>
      <c r="G171" s="107">
        <f t="shared" si="14"/>
        <v>115.9594</v>
      </c>
      <c r="H171" s="72">
        <v>65.87</v>
      </c>
      <c r="I171" s="74" t="s">
        <v>60</v>
      </c>
      <c r="J171" s="71">
        <f t="shared" si="11"/>
        <v>65.87</v>
      </c>
      <c r="K171" s="72">
        <v>1.69</v>
      </c>
      <c r="L171" s="74" t="s">
        <v>60</v>
      </c>
      <c r="M171" s="71">
        <f t="shared" si="18"/>
        <v>1.69</v>
      </c>
      <c r="N171" s="72">
        <v>9739</v>
      </c>
      <c r="O171" s="74" t="s">
        <v>58</v>
      </c>
      <c r="P171" s="71">
        <f t="shared" si="13"/>
        <v>0.9739000000000001</v>
      </c>
    </row>
    <row r="172" spans="2:16">
      <c r="B172" s="108">
        <v>1.7</v>
      </c>
      <c r="C172" s="74" t="s">
        <v>61</v>
      </c>
      <c r="D172" s="70">
        <f t="shared" si="17"/>
        <v>7.1428571428571432</v>
      </c>
      <c r="E172" s="110">
        <v>115.2</v>
      </c>
      <c r="F172" s="111">
        <v>0.15129999999999999</v>
      </c>
      <c r="G172" s="107">
        <f t="shared" si="14"/>
        <v>115.35130000000001</v>
      </c>
      <c r="H172" s="72">
        <v>69.06</v>
      </c>
      <c r="I172" s="74" t="s">
        <v>60</v>
      </c>
      <c r="J172" s="71">
        <f t="shared" ref="J172:J199" si="19">H172</f>
        <v>69.06</v>
      </c>
      <c r="K172" s="72">
        <v>1.75</v>
      </c>
      <c r="L172" s="74" t="s">
        <v>60</v>
      </c>
      <c r="M172" s="71">
        <f t="shared" si="18"/>
        <v>1.75</v>
      </c>
      <c r="N172" s="72">
        <v>9837</v>
      </c>
      <c r="O172" s="74" t="s">
        <v>58</v>
      </c>
      <c r="P172" s="71">
        <f t="shared" si="13"/>
        <v>0.98370000000000002</v>
      </c>
    </row>
    <row r="173" spans="2:16">
      <c r="B173" s="108">
        <v>1.8</v>
      </c>
      <c r="C173" s="74" t="s">
        <v>61</v>
      </c>
      <c r="D173" s="70">
        <f t="shared" si="17"/>
        <v>7.5630252100840334</v>
      </c>
      <c r="E173" s="110">
        <v>114.5</v>
      </c>
      <c r="F173" s="111">
        <v>0.14410000000000001</v>
      </c>
      <c r="G173" s="107">
        <f t="shared" si="14"/>
        <v>114.64409999999999</v>
      </c>
      <c r="H173" s="72">
        <v>72.28</v>
      </c>
      <c r="I173" s="74" t="s">
        <v>60</v>
      </c>
      <c r="J173" s="71">
        <f t="shared" si="19"/>
        <v>72.28</v>
      </c>
      <c r="K173" s="72">
        <v>1.81</v>
      </c>
      <c r="L173" s="74" t="s">
        <v>60</v>
      </c>
      <c r="M173" s="71">
        <f t="shared" si="18"/>
        <v>1.81</v>
      </c>
      <c r="N173" s="72">
        <v>9933</v>
      </c>
      <c r="O173" s="74" t="s">
        <v>58</v>
      </c>
      <c r="P173" s="71">
        <f t="shared" si="13"/>
        <v>0.99329999999999996</v>
      </c>
    </row>
    <row r="174" spans="2:16">
      <c r="B174" s="108">
        <v>2</v>
      </c>
      <c r="C174" s="74" t="s">
        <v>61</v>
      </c>
      <c r="D174" s="70">
        <f t="shared" si="17"/>
        <v>8.4033613445378155</v>
      </c>
      <c r="E174" s="110">
        <v>113</v>
      </c>
      <c r="F174" s="111">
        <v>0.13170000000000001</v>
      </c>
      <c r="G174" s="107">
        <f t="shared" si="14"/>
        <v>113.1317</v>
      </c>
      <c r="H174" s="72">
        <v>78.78</v>
      </c>
      <c r="I174" s="74" t="s">
        <v>60</v>
      </c>
      <c r="J174" s="71">
        <f t="shared" si="19"/>
        <v>78.78</v>
      </c>
      <c r="K174" s="72">
        <v>2.0299999999999998</v>
      </c>
      <c r="L174" s="74" t="s">
        <v>60</v>
      </c>
      <c r="M174" s="71">
        <f t="shared" si="18"/>
        <v>2.0299999999999998</v>
      </c>
      <c r="N174" s="72">
        <v>1.01</v>
      </c>
      <c r="O174" s="73" t="s">
        <v>60</v>
      </c>
      <c r="P174" s="71">
        <f t="shared" ref="P174:P179" si="20">N174</f>
        <v>1.01</v>
      </c>
    </row>
    <row r="175" spans="2:16">
      <c r="B175" s="108">
        <v>2.25</v>
      </c>
      <c r="C175" s="74" t="s">
        <v>61</v>
      </c>
      <c r="D175" s="70">
        <f t="shared" si="17"/>
        <v>9.4537815126050422</v>
      </c>
      <c r="E175" s="110">
        <v>110.9</v>
      </c>
      <c r="F175" s="111">
        <v>0.11899999999999999</v>
      </c>
      <c r="G175" s="107">
        <f t="shared" si="14"/>
        <v>111.01900000000001</v>
      </c>
      <c r="H175" s="72">
        <v>87.03</v>
      </c>
      <c r="I175" s="74" t="s">
        <v>60</v>
      </c>
      <c r="J175" s="71">
        <f t="shared" si="19"/>
        <v>87.03</v>
      </c>
      <c r="K175" s="72">
        <v>2.35</v>
      </c>
      <c r="L175" s="74" t="s">
        <v>60</v>
      </c>
      <c r="M175" s="71">
        <f t="shared" si="18"/>
        <v>2.35</v>
      </c>
      <c r="N175" s="72">
        <v>1.03</v>
      </c>
      <c r="O175" s="74" t="s">
        <v>60</v>
      </c>
      <c r="P175" s="71">
        <f t="shared" si="20"/>
        <v>1.03</v>
      </c>
    </row>
    <row r="176" spans="2:16">
      <c r="B176" s="108">
        <v>2.5</v>
      </c>
      <c r="C176" s="74" t="s">
        <v>61</v>
      </c>
      <c r="D176" s="70">
        <f t="shared" si="17"/>
        <v>10.504201680672269</v>
      </c>
      <c r="E176" s="110">
        <v>108.7</v>
      </c>
      <c r="F176" s="111">
        <v>0.1086</v>
      </c>
      <c r="G176" s="107">
        <f t="shared" si="14"/>
        <v>108.8086</v>
      </c>
      <c r="H176" s="72">
        <v>95.45</v>
      </c>
      <c r="I176" s="74" t="s">
        <v>60</v>
      </c>
      <c r="J176" s="71">
        <f t="shared" si="19"/>
        <v>95.45</v>
      </c>
      <c r="K176" s="72">
        <v>2.63</v>
      </c>
      <c r="L176" s="74" t="s">
        <v>60</v>
      </c>
      <c r="M176" s="71">
        <f t="shared" si="18"/>
        <v>2.63</v>
      </c>
      <c r="N176" s="72">
        <v>1.06</v>
      </c>
      <c r="O176" s="74" t="s">
        <v>60</v>
      </c>
      <c r="P176" s="71">
        <f t="shared" si="20"/>
        <v>1.06</v>
      </c>
    </row>
    <row r="177" spans="1:16">
      <c r="A177" s="4"/>
      <c r="B177" s="108">
        <v>2.75</v>
      </c>
      <c r="C177" s="74" t="s">
        <v>61</v>
      </c>
      <c r="D177" s="70">
        <f t="shared" si="17"/>
        <v>11.554621848739496</v>
      </c>
      <c r="E177" s="110">
        <v>106.4</v>
      </c>
      <c r="F177" s="111">
        <v>0.10009999999999999</v>
      </c>
      <c r="G177" s="107">
        <f t="shared" si="14"/>
        <v>106.5001</v>
      </c>
      <c r="H177" s="72">
        <v>104.05</v>
      </c>
      <c r="I177" s="74" t="s">
        <v>60</v>
      </c>
      <c r="J177" s="71">
        <f t="shared" si="19"/>
        <v>104.05</v>
      </c>
      <c r="K177" s="72">
        <v>2.9</v>
      </c>
      <c r="L177" s="74" t="s">
        <v>60</v>
      </c>
      <c r="M177" s="71">
        <f t="shared" si="18"/>
        <v>2.9</v>
      </c>
      <c r="N177" s="72">
        <v>1.08</v>
      </c>
      <c r="O177" s="74" t="s">
        <v>60</v>
      </c>
      <c r="P177" s="71">
        <f t="shared" si="20"/>
        <v>1.08</v>
      </c>
    </row>
    <row r="178" spans="1:16">
      <c r="B178" s="72">
        <v>3</v>
      </c>
      <c r="C178" s="74" t="s">
        <v>61</v>
      </c>
      <c r="D178" s="70">
        <f t="shared" si="17"/>
        <v>12.605042016806722</v>
      </c>
      <c r="E178" s="110">
        <v>104.2</v>
      </c>
      <c r="F178" s="111">
        <v>9.2799999999999994E-2</v>
      </c>
      <c r="G178" s="107">
        <f t="shared" si="14"/>
        <v>104.2928</v>
      </c>
      <c r="H178" s="72">
        <v>112.83</v>
      </c>
      <c r="I178" s="74" t="s">
        <v>60</v>
      </c>
      <c r="J178" s="71">
        <f t="shared" si="19"/>
        <v>112.83</v>
      </c>
      <c r="K178" s="72">
        <v>3.16</v>
      </c>
      <c r="L178" s="74" t="s">
        <v>60</v>
      </c>
      <c r="M178" s="71">
        <f t="shared" si="18"/>
        <v>3.16</v>
      </c>
      <c r="N178" s="72">
        <v>1.1000000000000001</v>
      </c>
      <c r="O178" s="74" t="s">
        <v>60</v>
      </c>
      <c r="P178" s="71">
        <f t="shared" si="20"/>
        <v>1.1000000000000001</v>
      </c>
    </row>
    <row r="179" spans="1:16">
      <c r="B179" s="108">
        <v>3.25</v>
      </c>
      <c r="C179" s="109" t="s">
        <v>61</v>
      </c>
      <c r="D179" s="70">
        <f t="shared" si="17"/>
        <v>13.655462184873949</v>
      </c>
      <c r="E179" s="110">
        <v>102</v>
      </c>
      <c r="F179" s="111">
        <v>8.6569999999999994E-2</v>
      </c>
      <c r="G179" s="107">
        <f t="shared" si="14"/>
        <v>102.08656999999999</v>
      </c>
      <c r="H179" s="72">
        <v>121.79</v>
      </c>
      <c r="I179" s="74" t="s">
        <v>60</v>
      </c>
      <c r="J179" s="71">
        <f t="shared" si="19"/>
        <v>121.79</v>
      </c>
      <c r="K179" s="72">
        <v>3.4</v>
      </c>
      <c r="L179" s="74" t="s">
        <v>60</v>
      </c>
      <c r="M179" s="71">
        <f t="shared" si="18"/>
        <v>3.4</v>
      </c>
      <c r="N179" s="72">
        <v>1.1200000000000001</v>
      </c>
      <c r="O179" s="74" t="s">
        <v>60</v>
      </c>
      <c r="P179" s="71">
        <f t="shared" si="20"/>
        <v>1.1200000000000001</v>
      </c>
    </row>
    <row r="180" spans="1:16">
      <c r="B180" s="108">
        <v>3.5</v>
      </c>
      <c r="C180" s="109" t="s">
        <v>61</v>
      </c>
      <c r="D180" s="70">
        <f t="shared" si="17"/>
        <v>14.705882352941176</v>
      </c>
      <c r="E180" s="110">
        <v>99.92</v>
      </c>
      <c r="F180" s="111">
        <v>8.1180000000000002E-2</v>
      </c>
      <c r="G180" s="107">
        <f t="shared" si="14"/>
        <v>100.00118000000001</v>
      </c>
      <c r="H180" s="72">
        <v>130.94999999999999</v>
      </c>
      <c r="I180" s="74" t="s">
        <v>60</v>
      </c>
      <c r="J180" s="71">
        <f t="shared" si="19"/>
        <v>130.94999999999999</v>
      </c>
      <c r="K180" s="72">
        <v>3.64</v>
      </c>
      <c r="L180" s="74" t="s">
        <v>60</v>
      </c>
      <c r="M180" s="71">
        <f t="shared" si="18"/>
        <v>3.64</v>
      </c>
      <c r="N180" s="72">
        <v>1.1499999999999999</v>
      </c>
      <c r="O180" s="74" t="s">
        <v>60</v>
      </c>
      <c r="P180" s="71">
        <f t="shared" ref="P180:P228" si="21">N180</f>
        <v>1.1499999999999999</v>
      </c>
    </row>
    <row r="181" spans="1:16">
      <c r="B181" s="108">
        <v>3.75</v>
      </c>
      <c r="C181" s="109" t="s">
        <v>61</v>
      </c>
      <c r="D181" s="70">
        <f t="shared" si="17"/>
        <v>15.756302521008404</v>
      </c>
      <c r="E181" s="110">
        <v>97.88</v>
      </c>
      <c r="F181" s="111">
        <v>7.6450000000000004E-2</v>
      </c>
      <c r="G181" s="107">
        <f t="shared" si="14"/>
        <v>97.95644999999999</v>
      </c>
      <c r="H181" s="72">
        <v>140.30000000000001</v>
      </c>
      <c r="I181" s="74" t="s">
        <v>60</v>
      </c>
      <c r="J181" s="71">
        <f t="shared" si="19"/>
        <v>140.30000000000001</v>
      </c>
      <c r="K181" s="72">
        <v>3.88</v>
      </c>
      <c r="L181" s="74" t="s">
        <v>60</v>
      </c>
      <c r="M181" s="71">
        <f t="shared" si="18"/>
        <v>3.88</v>
      </c>
      <c r="N181" s="72">
        <v>1.17</v>
      </c>
      <c r="O181" s="74" t="s">
        <v>60</v>
      </c>
      <c r="P181" s="71">
        <f t="shared" si="21"/>
        <v>1.17</v>
      </c>
    </row>
    <row r="182" spans="1:16">
      <c r="B182" s="108">
        <v>4</v>
      </c>
      <c r="C182" s="109" t="s">
        <v>61</v>
      </c>
      <c r="D182" s="70">
        <f t="shared" si="17"/>
        <v>16.806722689075631</v>
      </c>
      <c r="E182" s="110">
        <v>95.92</v>
      </c>
      <c r="F182" s="111">
        <v>7.2270000000000001E-2</v>
      </c>
      <c r="G182" s="107">
        <f t="shared" si="14"/>
        <v>95.992270000000005</v>
      </c>
      <c r="H182" s="72">
        <v>149.84</v>
      </c>
      <c r="I182" s="74" t="s">
        <v>60</v>
      </c>
      <c r="J182" s="71">
        <f t="shared" si="19"/>
        <v>149.84</v>
      </c>
      <c r="K182" s="72">
        <v>4.1100000000000003</v>
      </c>
      <c r="L182" s="74" t="s">
        <v>60</v>
      </c>
      <c r="M182" s="71">
        <f t="shared" si="18"/>
        <v>4.1100000000000003</v>
      </c>
      <c r="N182" s="72">
        <v>1.19</v>
      </c>
      <c r="O182" s="74" t="s">
        <v>60</v>
      </c>
      <c r="P182" s="71">
        <f t="shared" si="21"/>
        <v>1.19</v>
      </c>
    </row>
    <row r="183" spans="1:16">
      <c r="B183" s="108">
        <v>4.5</v>
      </c>
      <c r="C183" s="109" t="s">
        <v>61</v>
      </c>
      <c r="D183" s="70">
        <f t="shared" si="17"/>
        <v>18.907563025210084</v>
      </c>
      <c r="E183" s="110">
        <v>92.25</v>
      </c>
      <c r="F183" s="111">
        <v>6.5210000000000004E-2</v>
      </c>
      <c r="G183" s="107">
        <f t="shared" si="14"/>
        <v>92.315209999999993</v>
      </c>
      <c r="H183" s="72">
        <v>169.5</v>
      </c>
      <c r="I183" s="74" t="s">
        <v>60</v>
      </c>
      <c r="J183" s="71">
        <f t="shared" si="19"/>
        <v>169.5</v>
      </c>
      <c r="K183" s="72">
        <v>4.96</v>
      </c>
      <c r="L183" s="74" t="s">
        <v>60</v>
      </c>
      <c r="M183" s="71">
        <f t="shared" si="18"/>
        <v>4.96</v>
      </c>
      <c r="N183" s="72">
        <v>1.24</v>
      </c>
      <c r="O183" s="74" t="s">
        <v>60</v>
      </c>
      <c r="P183" s="71">
        <f t="shared" si="21"/>
        <v>1.24</v>
      </c>
    </row>
    <row r="184" spans="1:16">
      <c r="B184" s="108">
        <v>5</v>
      </c>
      <c r="C184" s="109" t="s">
        <v>61</v>
      </c>
      <c r="D184" s="70">
        <f t="shared" si="17"/>
        <v>21.008403361344538</v>
      </c>
      <c r="E184" s="110">
        <v>88.9</v>
      </c>
      <c r="F184" s="111">
        <v>5.9470000000000002E-2</v>
      </c>
      <c r="G184" s="107">
        <f t="shared" si="14"/>
        <v>88.95947000000001</v>
      </c>
      <c r="H184" s="72">
        <v>189.93</v>
      </c>
      <c r="I184" s="74" t="s">
        <v>60</v>
      </c>
      <c r="J184" s="71">
        <f t="shared" si="19"/>
        <v>189.93</v>
      </c>
      <c r="K184" s="72">
        <v>5.74</v>
      </c>
      <c r="L184" s="74" t="s">
        <v>60</v>
      </c>
      <c r="M184" s="71">
        <f t="shared" si="18"/>
        <v>5.74</v>
      </c>
      <c r="N184" s="72">
        <v>1.29</v>
      </c>
      <c r="O184" s="74" t="s">
        <v>60</v>
      </c>
      <c r="P184" s="71">
        <f t="shared" si="21"/>
        <v>1.29</v>
      </c>
    </row>
    <row r="185" spans="1:16">
      <c r="B185" s="108">
        <v>5.5</v>
      </c>
      <c r="C185" s="109" t="s">
        <v>61</v>
      </c>
      <c r="D185" s="70">
        <f t="shared" si="17"/>
        <v>23.109243697478991</v>
      </c>
      <c r="E185" s="110">
        <v>85.86</v>
      </c>
      <c r="F185" s="111">
        <v>5.4710000000000002E-2</v>
      </c>
      <c r="G185" s="107">
        <f t="shared" si="14"/>
        <v>85.914709999999999</v>
      </c>
      <c r="H185" s="72">
        <v>211.1</v>
      </c>
      <c r="I185" s="74" t="s">
        <v>60</v>
      </c>
      <c r="J185" s="71">
        <f t="shared" si="19"/>
        <v>211.1</v>
      </c>
      <c r="K185" s="72">
        <v>6.48</v>
      </c>
      <c r="L185" s="74" t="s">
        <v>60</v>
      </c>
      <c r="M185" s="71">
        <f t="shared" si="18"/>
        <v>6.48</v>
      </c>
      <c r="N185" s="72">
        <v>1.34</v>
      </c>
      <c r="O185" s="74" t="s">
        <v>60</v>
      </c>
      <c r="P185" s="71">
        <f t="shared" si="21"/>
        <v>1.34</v>
      </c>
    </row>
    <row r="186" spans="1:16">
      <c r="B186" s="108">
        <v>6</v>
      </c>
      <c r="C186" s="109" t="s">
        <v>61</v>
      </c>
      <c r="D186" s="70">
        <f t="shared" si="17"/>
        <v>25.210084033613445</v>
      </c>
      <c r="E186" s="110">
        <v>83.11</v>
      </c>
      <c r="F186" s="111">
        <v>5.0689999999999999E-2</v>
      </c>
      <c r="G186" s="107">
        <f t="shared" si="14"/>
        <v>83.160690000000002</v>
      </c>
      <c r="H186" s="72">
        <v>233</v>
      </c>
      <c r="I186" s="74" t="s">
        <v>60</v>
      </c>
      <c r="J186" s="71">
        <f t="shared" si="19"/>
        <v>233</v>
      </c>
      <c r="K186" s="72">
        <v>7.18</v>
      </c>
      <c r="L186" s="74" t="s">
        <v>60</v>
      </c>
      <c r="M186" s="71">
        <f t="shared" si="18"/>
        <v>7.18</v>
      </c>
      <c r="N186" s="72">
        <v>1.39</v>
      </c>
      <c r="O186" s="74" t="s">
        <v>60</v>
      </c>
      <c r="P186" s="71">
        <f t="shared" si="21"/>
        <v>1.39</v>
      </c>
    </row>
    <row r="187" spans="1:16">
      <c r="B187" s="108">
        <v>6.5</v>
      </c>
      <c r="C187" s="109" t="s">
        <v>61</v>
      </c>
      <c r="D187" s="70">
        <f t="shared" si="17"/>
        <v>27.310924369747898</v>
      </c>
      <c r="E187" s="110">
        <v>80.650000000000006</v>
      </c>
      <c r="F187" s="111">
        <v>4.7239999999999997E-2</v>
      </c>
      <c r="G187" s="107">
        <f t="shared" si="14"/>
        <v>80.697240000000008</v>
      </c>
      <c r="H187" s="72">
        <v>255.59</v>
      </c>
      <c r="I187" s="74" t="s">
        <v>60</v>
      </c>
      <c r="J187" s="71">
        <f t="shared" si="19"/>
        <v>255.59</v>
      </c>
      <c r="K187" s="72">
        <v>7.86</v>
      </c>
      <c r="L187" s="74" t="s">
        <v>60</v>
      </c>
      <c r="M187" s="71">
        <f t="shared" si="18"/>
        <v>7.86</v>
      </c>
      <c r="N187" s="72">
        <v>1.44</v>
      </c>
      <c r="O187" s="74" t="s">
        <v>60</v>
      </c>
      <c r="P187" s="71">
        <f t="shared" si="21"/>
        <v>1.44</v>
      </c>
    </row>
    <row r="188" spans="1:16">
      <c r="B188" s="108">
        <v>7</v>
      </c>
      <c r="C188" s="109" t="s">
        <v>61</v>
      </c>
      <c r="D188" s="70">
        <f t="shared" si="17"/>
        <v>29.411764705882351</v>
      </c>
      <c r="E188" s="110">
        <v>78.45</v>
      </c>
      <c r="F188" s="111">
        <v>4.4260000000000001E-2</v>
      </c>
      <c r="G188" s="107">
        <f t="shared" si="14"/>
        <v>78.494259999999997</v>
      </c>
      <c r="H188" s="72">
        <v>278.85000000000002</v>
      </c>
      <c r="I188" s="74" t="s">
        <v>60</v>
      </c>
      <c r="J188" s="71">
        <f t="shared" si="19"/>
        <v>278.85000000000002</v>
      </c>
      <c r="K188" s="72">
        <v>8.52</v>
      </c>
      <c r="L188" s="74" t="s">
        <v>60</v>
      </c>
      <c r="M188" s="71">
        <f t="shared" si="18"/>
        <v>8.52</v>
      </c>
      <c r="N188" s="72">
        <v>1.49</v>
      </c>
      <c r="O188" s="74" t="s">
        <v>60</v>
      </c>
      <c r="P188" s="71">
        <f t="shared" si="21"/>
        <v>1.49</v>
      </c>
    </row>
    <row r="189" spans="1:16">
      <c r="B189" s="108">
        <v>8</v>
      </c>
      <c r="C189" s="109" t="s">
        <v>61</v>
      </c>
      <c r="D189" s="70">
        <f t="shared" si="17"/>
        <v>33.613445378151262</v>
      </c>
      <c r="E189" s="110">
        <v>73.83</v>
      </c>
      <c r="F189" s="111">
        <v>3.9350000000000003E-2</v>
      </c>
      <c r="G189" s="107">
        <f t="shared" si="14"/>
        <v>73.869349999999997</v>
      </c>
      <c r="H189" s="72">
        <v>327.47000000000003</v>
      </c>
      <c r="I189" s="74" t="s">
        <v>60</v>
      </c>
      <c r="J189" s="71">
        <f t="shared" si="19"/>
        <v>327.47000000000003</v>
      </c>
      <c r="K189" s="72">
        <v>10.95</v>
      </c>
      <c r="L189" s="74" t="s">
        <v>60</v>
      </c>
      <c r="M189" s="71">
        <f t="shared" si="18"/>
        <v>10.95</v>
      </c>
      <c r="N189" s="72">
        <v>1.6</v>
      </c>
      <c r="O189" s="74" t="s">
        <v>60</v>
      </c>
      <c r="P189" s="71">
        <f t="shared" si="21"/>
        <v>1.6</v>
      </c>
    </row>
    <row r="190" spans="1:16">
      <c r="B190" s="108">
        <v>9</v>
      </c>
      <c r="C190" s="109" t="s">
        <v>61</v>
      </c>
      <c r="D190" s="70">
        <f t="shared" si="17"/>
        <v>37.815126050420169</v>
      </c>
      <c r="E190" s="110">
        <v>69.680000000000007</v>
      </c>
      <c r="F190" s="111">
        <v>3.5459999999999998E-2</v>
      </c>
      <c r="G190" s="107">
        <f t="shared" si="14"/>
        <v>69.715460000000007</v>
      </c>
      <c r="H190" s="72">
        <v>379.06</v>
      </c>
      <c r="I190" s="74" t="s">
        <v>60</v>
      </c>
      <c r="J190" s="71">
        <f t="shared" si="19"/>
        <v>379.06</v>
      </c>
      <c r="K190" s="72">
        <v>13.16</v>
      </c>
      <c r="L190" s="74" t="s">
        <v>60</v>
      </c>
      <c r="M190" s="71">
        <f t="shared" si="18"/>
        <v>13.16</v>
      </c>
      <c r="N190" s="72">
        <v>1.72</v>
      </c>
      <c r="O190" s="74" t="s">
        <v>60</v>
      </c>
      <c r="P190" s="71">
        <f t="shared" si="21"/>
        <v>1.72</v>
      </c>
    </row>
    <row r="191" spans="1:16">
      <c r="B191" s="108">
        <v>10</v>
      </c>
      <c r="C191" s="109" t="s">
        <v>61</v>
      </c>
      <c r="D191" s="70">
        <f t="shared" si="17"/>
        <v>42.016806722689076</v>
      </c>
      <c r="E191" s="110">
        <v>66.05</v>
      </c>
      <c r="F191" s="111">
        <v>3.2300000000000002E-2</v>
      </c>
      <c r="G191" s="107">
        <f t="shared" si="14"/>
        <v>66.082300000000004</v>
      </c>
      <c r="H191" s="72">
        <v>433.61</v>
      </c>
      <c r="I191" s="74" t="s">
        <v>60</v>
      </c>
      <c r="J191" s="71">
        <f t="shared" si="19"/>
        <v>433.61</v>
      </c>
      <c r="K191" s="72">
        <v>15.26</v>
      </c>
      <c r="L191" s="74" t="s">
        <v>60</v>
      </c>
      <c r="M191" s="71">
        <f t="shared" si="18"/>
        <v>15.26</v>
      </c>
      <c r="N191" s="72">
        <v>1.85</v>
      </c>
      <c r="O191" s="74" t="s">
        <v>60</v>
      </c>
      <c r="P191" s="71">
        <f t="shared" si="21"/>
        <v>1.85</v>
      </c>
    </row>
    <row r="192" spans="1:16">
      <c r="B192" s="108">
        <v>11</v>
      </c>
      <c r="C192" s="109" t="s">
        <v>61</v>
      </c>
      <c r="D192" s="70">
        <f t="shared" si="17"/>
        <v>46.218487394957982</v>
      </c>
      <c r="E192" s="110">
        <v>62.84</v>
      </c>
      <c r="F192" s="111">
        <v>2.9690000000000001E-2</v>
      </c>
      <c r="G192" s="107">
        <f t="shared" si="14"/>
        <v>62.869690000000006</v>
      </c>
      <c r="H192" s="72">
        <v>491.05</v>
      </c>
      <c r="I192" s="74" t="s">
        <v>60</v>
      </c>
      <c r="J192" s="71">
        <f t="shared" si="19"/>
        <v>491.05</v>
      </c>
      <c r="K192" s="72">
        <v>17.29</v>
      </c>
      <c r="L192" s="74" t="s">
        <v>60</v>
      </c>
      <c r="M192" s="71">
        <f t="shared" si="18"/>
        <v>17.29</v>
      </c>
      <c r="N192" s="72">
        <v>1.98</v>
      </c>
      <c r="O192" s="74" t="s">
        <v>60</v>
      </c>
      <c r="P192" s="71">
        <f t="shared" si="21"/>
        <v>1.98</v>
      </c>
    </row>
    <row r="193" spans="2:16">
      <c r="B193" s="108">
        <v>12</v>
      </c>
      <c r="C193" s="109" t="s">
        <v>61</v>
      </c>
      <c r="D193" s="70">
        <f t="shared" si="17"/>
        <v>50.420168067226889</v>
      </c>
      <c r="E193" s="110">
        <v>59.97</v>
      </c>
      <c r="F193" s="111">
        <v>2.7480000000000001E-2</v>
      </c>
      <c r="G193" s="107">
        <f t="shared" si="14"/>
        <v>59.997479999999996</v>
      </c>
      <c r="H193" s="72">
        <v>551.33000000000004</v>
      </c>
      <c r="I193" s="74" t="s">
        <v>60</v>
      </c>
      <c r="J193" s="71">
        <f t="shared" si="19"/>
        <v>551.33000000000004</v>
      </c>
      <c r="K193" s="72">
        <v>19.28</v>
      </c>
      <c r="L193" s="74" t="s">
        <v>60</v>
      </c>
      <c r="M193" s="71">
        <f t="shared" si="18"/>
        <v>19.28</v>
      </c>
      <c r="N193" s="72">
        <v>2.12</v>
      </c>
      <c r="O193" s="74" t="s">
        <v>60</v>
      </c>
      <c r="P193" s="71">
        <f t="shared" si="21"/>
        <v>2.12</v>
      </c>
    </row>
    <row r="194" spans="2:16">
      <c r="B194" s="108">
        <v>13</v>
      </c>
      <c r="C194" s="109" t="s">
        <v>61</v>
      </c>
      <c r="D194" s="70">
        <f t="shared" si="17"/>
        <v>54.621848739495796</v>
      </c>
      <c r="E194" s="110">
        <v>57.41</v>
      </c>
      <c r="F194" s="111">
        <v>2.5600000000000001E-2</v>
      </c>
      <c r="G194" s="107">
        <f t="shared" si="14"/>
        <v>57.435599999999994</v>
      </c>
      <c r="H194" s="72">
        <v>614.39</v>
      </c>
      <c r="I194" s="74" t="s">
        <v>60</v>
      </c>
      <c r="J194" s="71">
        <f t="shared" si="19"/>
        <v>614.39</v>
      </c>
      <c r="K194" s="72">
        <v>21.25</v>
      </c>
      <c r="L194" s="74" t="s">
        <v>60</v>
      </c>
      <c r="M194" s="71">
        <f t="shared" si="18"/>
        <v>21.25</v>
      </c>
      <c r="N194" s="72">
        <v>2.2599999999999998</v>
      </c>
      <c r="O194" s="74" t="s">
        <v>60</v>
      </c>
      <c r="P194" s="71">
        <f t="shared" si="21"/>
        <v>2.2599999999999998</v>
      </c>
    </row>
    <row r="195" spans="2:16">
      <c r="B195" s="108">
        <v>14</v>
      </c>
      <c r="C195" s="109" t="s">
        <v>61</v>
      </c>
      <c r="D195" s="70">
        <f t="shared" si="17"/>
        <v>58.823529411764703</v>
      </c>
      <c r="E195" s="110">
        <v>55.1</v>
      </c>
      <c r="F195" s="111">
        <v>2.3959999999999999E-2</v>
      </c>
      <c r="G195" s="107">
        <f t="shared" si="14"/>
        <v>55.123960000000004</v>
      </c>
      <c r="H195" s="72">
        <v>680.19</v>
      </c>
      <c r="I195" s="74" t="s">
        <v>60</v>
      </c>
      <c r="J195" s="71">
        <f t="shared" si="19"/>
        <v>680.19</v>
      </c>
      <c r="K195" s="72">
        <v>23.2</v>
      </c>
      <c r="L195" s="74" t="s">
        <v>60</v>
      </c>
      <c r="M195" s="71">
        <f t="shared" si="18"/>
        <v>23.2</v>
      </c>
      <c r="N195" s="72">
        <v>2.41</v>
      </c>
      <c r="O195" s="74" t="s">
        <v>60</v>
      </c>
      <c r="P195" s="71">
        <f t="shared" si="21"/>
        <v>2.41</v>
      </c>
    </row>
    <row r="196" spans="2:16">
      <c r="B196" s="108">
        <v>15</v>
      </c>
      <c r="C196" s="109" t="s">
        <v>61</v>
      </c>
      <c r="D196" s="70">
        <f t="shared" si="17"/>
        <v>63.025210084033617</v>
      </c>
      <c r="E196" s="110">
        <v>53</v>
      </c>
      <c r="F196" s="111">
        <v>2.2540000000000001E-2</v>
      </c>
      <c r="G196" s="107">
        <f t="shared" si="14"/>
        <v>53.022539999999999</v>
      </c>
      <c r="H196" s="72">
        <v>748.66</v>
      </c>
      <c r="I196" s="74" t="s">
        <v>60</v>
      </c>
      <c r="J196" s="71">
        <f t="shared" si="19"/>
        <v>748.66</v>
      </c>
      <c r="K196" s="72">
        <v>25.14</v>
      </c>
      <c r="L196" s="74" t="s">
        <v>60</v>
      </c>
      <c r="M196" s="71">
        <f t="shared" si="18"/>
        <v>25.14</v>
      </c>
      <c r="N196" s="72">
        <v>2.57</v>
      </c>
      <c r="O196" s="74" t="s">
        <v>60</v>
      </c>
      <c r="P196" s="71">
        <f t="shared" si="21"/>
        <v>2.57</v>
      </c>
    </row>
    <row r="197" spans="2:16">
      <c r="B197" s="108">
        <v>16</v>
      </c>
      <c r="C197" s="109" t="s">
        <v>61</v>
      </c>
      <c r="D197" s="70">
        <f t="shared" si="17"/>
        <v>67.226890756302524</v>
      </c>
      <c r="E197" s="110">
        <v>51.1</v>
      </c>
      <c r="F197" s="111">
        <v>2.128E-2</v>
      </c>
      <c r="G197" s="107">
        <f t="shared" si="14"/>
        <v>51.121279999999999</v>
      </c>
      <c r="H197" s="72">
        <v>819.77</v>
      </c>
      <c r="I197" s="74" t="s">
        <v>60</v>
      </c>
      <c r="J197" s="71">
        <f t="shared" si="19"/>
        <v>819.77</v>
      </c>
      <c r="K197" s="72">
        <v>27.08</v>
      </c>
      <c r="L197" s="74" t="s">
        <v>60</v>
      </c>
      <c r="M197" s="71">
        <f t="shared" si="18"/>
        <v>27.08</v>
      </c>
      <c r="N197" s="72">
        <v>2.73</v>
      </c>
      <c r="O197" s="74" t="s">
        <v>60</v>
      </c>
      <c r="P197" s="71">
        <f t="shared" si="21"/>
        <v>2.73</v>
      </c>
    </row>
    <row r="198" spans="2:16">
      <c r="B198" s="108">
        <v>17</v>
      </c>
      <c r="C198" s="109" t="s">
        <v>61</v>
      </c>
      <c r="D198" s="70">
        <f t="shared" si="17"/>
        <v>71.428571428571431</v>
      </c>
      <c r="E198" s="110">
        <v>49.35</v>
      </c>
      <c r="F198" s="111">
        <v>2.0160000000000001E-2</v>
      </c>
      <c r="G198" s="107">
        <f t="shared" si="14"/>
        <v>49.370159999999998</v>
      </c>
      <c r="H198" s="72">
        <v>893.45</v>
      </c>
      <c r="I198" s="74" t="s">
        <v>60</v>
      </c>
      <c r="J198" s="75">
        <f t="shared" si="19"/>
        <v>893.45</v>
      </c>
      <c r="K198" s="72">
        <v>29.02</v>
      </c>
      <c r="L198" s="74" t="s">
        <v>60</v>
      </c>
      <c r="M198" s="71">
        <f t="shared" si="18"/>
        <v>29.02</v>
      </c>
      <c r="N198" s="72">
        <v>2.9</v>
      </c>
      <c r="O198" s="74" t="s">
        <v>60</v>
      </c>
      <c r="P198" s="71">
        <f t="shared" si="21"/>
        <v>2.9</v>
      </c>
    </row>
    <row r="199" spans="2:16">
      <c r="B199" s="108">
        <v>18</v>
      </c>
      <c r="C199" s="109" t="s">
        <v>61</v>
      </c>
      <c r="D199" s="70">
        <f t="shared" si="17"/>
        <v>75.630252100840337</v>
      </c>
      <c r="E199" s="110">
        <v>47.75</v>
      </c>
      <c r="F199" s="111">
        <v>1.915E-2</v>
      </c>
      <c r="G199" s="107">
        <f t="shared" si="14"/>
        <v>47.769150000000003</v>
      </c>
      <c r="H199" s="72">
        <v>969.67</v>
      </c>
      <c r="I199" s="74" t="s">
        <v>60</v>
      </c>
      <c r="J199" s="75">
        <f t="shared" si="19"/>
        <v>969.67</v>
      </c>
      <c r="K199" s="72">
        <v>30.96</v>
      </c>
      <c r="L199" s="74" t="s">
        <v>60</v>
      </c>
      <c r="M199" s="71">
        <f t="shared" si="18"/>
        <v>30.96</v>
      </c>
      <c r="N199" s="72">
        <v>3.07</v>
      </c>
      <c r="O199" s="74" t="s">
        <v>60</v>
      </c>
      <c r="P199" s="71">
        <f t="shared" si="21"/>
        <v>3.07</v>
      </c>
    </row>
    <row r="200" spans="2:16">
      <c r="B200" s="108">
        <v>20</v>
      </c>
      <c r="C200" s="109" t="s">
        <v>61</v>
      </c>
      <c r="D200" s="70">
        <f t="shared" si="17"/>
        <v>84.033613445378151</v>
      </c>
      <c r="E200" s="110">
        <v>44.92</v>
      </c>
      <c r="F200" s="111">
        <v>1.7430000000000001E-2</v>
      </c>
      <c r="G200" s="107">
        <f t="shared" si="14"/>
        <v>44.937429999999999</v>
      </c>
      <c r="H200" s="72">
        <v>1.1299999999999999</v>
      </c>
      <c r="I200" s="73" t="s">
        <v>12</v>
      </c>
      <c r="J200" s="75">
        <f t="shared" ref="J200:J228" si="22">H200*1000</f>
        <v>1130</v>
      </c>
      <c r="K200" s="72">
        <v>38.340000000000003</v>
      </c>
      <c r="L200" s="74" t="s">
        <v>60</v>
      </c>
      <c r="M200" s="71">
        <f t="shared" si="18"/>
        <v>38.340000000000003</v>
      </c>
      <c r="N200" s="72">
        <v>3.44</v>
      </c>
      <c r="O200" s="74" t="s">
        <v>60</v>
      </c>
      <c r="P200" s="71">
        <f t="shared" si="21"/>
        <v>3.44</v>
      </c>
    </row>
    <row r="201" spans="2:16">
      <c r="B201" s="108">
        <v>22.5</v>
      </c>
      <c r="C201" s="109" t="s">
        <v>61</v>
      </c>
      <c r="D201" s="70">
        <f t="shared" si="17"/>
        <v>94.537815126050418</v>
      </c>
      <c r="E201" s="110">
        <v>41.92</v>
      </c>
      <c r="F201" s="111">
        <v>1.5689999999999999E-2</v>
      </c>
      <c r="G201" s="107">
        <f t="shared" si="14"/>
        <v>41.935690000000001</v>
      </c>
      <c r="H201" s="72">
        <v>1.34</v>
      </c>
      <c r="I201" s="74" t="s">
        <v>12</v>
      </c>
      <c r="J201" s="75">
        <f t="shared" si="22"/>
        <v>1340</v>
      </c>
      <c r="K201" s="72">
        <v>48.79</v>
      </c>
      <c r="L201" s="74" t="s">
        <v>60</v>
      </c>
      <c r="M201" s="71">
        <f t="shared" si="18"/>
        <v>48.79</v>
      </c>
      <c r="N201" s="72">
        <v>3.92</v>
      </c>
      <c r="O201" s="74" t="s">
        <v>60</v>
      </c>
      <c r="P201" s="71">
        <f t="shared" si="21"/>
        <v>3.92</v>
      </c>
    </row>
    <row r="202" spans="2:16">
      <c r="B202" s="108">
        <v>25</v>
      </c>
      <c r="C202" s="109" t="s">
        <v>61</v>
      </c>
      <c r="D202" s="70">
        <f t="shared" si="17"/>
        <v>105.04201680672269</v>
      </c>
      <c r="E202" s="110">
        <v>39.4</v>
      </c>
      <c r="F202" s="111">
        <v>1.4279999999999999E-2</v>
      </c>
      <c r="G202" s="107">
        <f t="shared" si="14"/>
        <v>39.414279999999998</v>
      </c>
      <c r="H202" s="72">
        <v>1.57</v>
      </c>
      <c r="I202" s="74" t="s">
        <v>12</v>
      </c>
      <c r="J202" s="75">
        <f t="shared" si="22"/>
        <v>1570</v>
      </c>
      <c r="K202" s="72">
        <v>58.46</v>
      </c>
      <c r="L202" s="74" t="s">
        <v>60</v>
      </c>
      <c r="M202" s="71">
        <f t="shared" si="18"/>
        <v>58.46</v>
      </c>
      <c r="N202" s="72">
        <v>4.43</v>
      </c>
      <c r="O202" s="74" t="s">
        <v>60</v>
      </c>
      <c r="P202" s="71">
        <f t="shared" si="21"/>
        <v>4.43</v>
      </c>
    </row>
    <row r="203" spans="2:16">
      <c r="B203" s="108">
        <v>27.5</v>
      </c>
      <c r="C203" s="109" t="s">
        <v>61</v>
      </c>
      <c r="D203" s="70">
        <f t="shared" si="17"/>
        <v>115.54621848739495</v>
      </c>
      <c r="E203" s="110">
        <v>37.25</v>
      </c>
      <c r="F203" s="111">
        <v>1.311E-2</v>
      </c>
      <c r="G203" s="107">
        <f t="shared" si="14"/>
        <v>37.263109999999998</v>
      </c>
      <c r="H203" s="72">
        <v>1.81</v>
      </c>
      <c r="I203" s="74" t="s">
        <v>12</v>
      </c>
      <c r="J203" s="75">
        <f t="shared" si="22"/>
        <v>1810</v>
      </c>
      <c r="K203" s="72">
        <v>67.72</v>
      </c>
      <c r="L203" s="74" t="s">
        <v>60</v>
      </c>
      <c r="M203" s="71">
        <f t="shared" si="18"/>
        <v>67.72</v>
      </c>
      <c r="N203" s="72">
        <v>4.96</v>
      </c>
      <c r="O203" s="74" t="s">
        <v>60</v>
      </c>
      <c r="P203" s="71">
        <f t="shared" si="21"/>
        <v>4.96</v>
      </c>
    </row>
    <row r="204" spans="2:16">
      <c r="B204" s="108">
        <v>30</v>
      </c>
      <c r="C204" s="109" t="s">
        <v>61</v>
      </c>
      <c r="D204" s="70">
        <f t="shared" si="17"/>
        <v>126.05042016806723</v>
      </c>
      <c r="E204" s="110">
        <v>35.39</v>
      </c>
      <c r="F204" s="111">
        <v>1.2120000000000001E-2</v>
      </c>
      <c r="G204" s="107">
        <f t="shared" si="14"/>
        <v>35.402120000000004</v>
      </c>
      <c r="H204" s="72">
        <v>2.0699999999999998</v>
      </c>
      <c r="I204" s="74" t="s">
        <v>12</v>
      </c>
      <c r="J204" s="75">
        <f t="shared" si="22"/>
        <v>2070</v>
      </c>
      <c r="K204" s="72">
        <v>76.709999999999994</v>
      </c>
      <c r="L204" s="74" t="s">
        <v>60</v>
      </c>
      <c r="M204" s="71">
        <f t="shared" si="18"/>
        <v>76.709999999999994</v>
      </c>
      <c r="N204" s="72">
        <v>5.52</v>
      </c>
      <c r="O204" s="74" t="s">
        <v>60</v>
      </c>
      <c r="P204" s="71">
        <f t="shared" si="21"/>
        <v>5.52</v>
      </c>
    </row>
    <row r="205" spans="2:16">
      <c r="B205" s="108">
        <v>32.5</v>
      </c>
      <c r="C205" s="109" t="s">
        <v>61</v>
      </c>
      <c r="D205" s="70">
        <f t="shared" si="17"/>
        <v>136.55462184873949</v>
      </c>
      <c r="E205" s="110">
        <v>33.770000000000003</v>
      </c>
      <c r="F205" s="111">
        <v>1.128E-2</v>
      </c>
      <c r="G205" s="107">
        <f t="shared" si="14"/>
        <v>33.781280000000002</v>
      </c>
      <c r="H205" s="72">
        <v>2.33</v>
      </c>
      <c r="I205" s="74" t="s">
        <v>12</v>
      </c>
      <c r="J205" s="75">
        <f t="shared" si="22"/>
        <v>2330</v>
      </c>
      <c r="K205" s="72">
        <v>85.55</v>
      </c>
      <c r="L205" s="74" t="s">
        <v>60</v>
      </c>
      <c r="M205" s="71">
        <f t="shared" si="18"/>
        <v>85.55</v>
      </c>
      <c r="N205" s="72">
        <v>6.1</v>
      </c>
      <c r="O205" s="74" t="s">
        <v>60</v>
      </c>
      <c r="P205" s="71">
        <f t="shared" si="21"/>
        <v>6.1</v>
      </c>
    </row>
    <row r="206" spans="2:16">
      <c r="B206" s="108">
        <v>35</v>
      </c>
      <c r="C206" s="109" t="s">
        <v>61</v>
      </c>
      <c r="D206" s="70">
        <f t="shared" si="17"/>
        <v>147.05882352941177</v>
      </c>
      <c r="E206" s="110">
        <v>32.35</v>
      </c>
      <c r="F206" s="111">
        <v>1.055E-2</v>
      </c>
      <c r="G206" s="107">
        <f t="shared" si="14"/>
        <v>32.360550000000003</v>
      </c>
      <c r="H206" s="72">
        <v>2.61</v>
      </c>
      <c r="I206" s="74" t="s">
        <v>12</v>
      </c>
      <c r="J206" s="75">
        <f t="shared" si="22"/>
        <v>2610</v>
      </c>
      <c r="K206" s="72">
        <v>94.27</v>
      </c>
      <c r="L206" s="74" t="s">
        <v>60</v>
      </c>
      <c r="M206" s="71">
        <f t="shared" si="18"/>
        <v>94.27</v>
      </c>
      <c r="N206" s="72">
        <v>6.71</v>
      </c>
      <c r="O206" s="74" t="s">
        <v>60</v>
      </c>
      <c r="P206" s="71">
        <f t="shared" si="21"/>
        <v>6.71</v>
      </c>
    </row>
    <row r="207" spans="2:16">
      <c r="B207" s="108">
        <v>37.5</v>
      </c>
      <c r="C207" s="109" t="s">
        <v>61</v>
      </c>
      <c r="D207" s="70">
        <f t="shared" si="17"/>
        <v>157.56302521008402</v>
      </c>
      <c r="E207" s="110">
        <v>31.09</v>
      </c>
      <c r="F207" s="111">
        <v>9.9159999999999995E-3</v>
      </c>
      <c r="G207" s="107">
        <f t="shared" si="14"/>
        <v>31.099916</v>
      </c>
      <c r="H207" s="72">
        <v>2.91</v>
      </c>
      <c r="I207" s="74" t="s">
        <v>12</v>
      </c>
      <c r="J207" s="75">
        <f t="shared" si="22"/>
        <v>2910</v>
      </c>
      <c r="K207" s="72">
        <v>102.91</v>
      </c>
      <c r="L207" s="74" t="s">
        <v>60</v>
      </c>
      <c r="M207" s="71">
        <f t="shared" si="18"/>
        <v>102.91</v>
      </c>
      <c r="N207" s="72">
        <v>7.33</v>
      </c>
      <c r="O207" s="74" t="s">
        <v>60</v>
      </c>
      <c r="P207" s="71">
        <f t="shared" si="21"/>
        <v>7.33</v>
      </c>
    </row>
    <row r="208" spans="2:16">
      <c r="B208" s="108">
        <v>40</v>
      </c>
      <c r="C208" s="109" t="s">
        <v>61</v>
      </c>
      <c r="D208" s="70">
        <f t="shared" si="17"/>
        <v>168.0672268907563</v>
      </c>
      <c r="E208" s="110">
        <v>29.96</v>
      </c>
      <c r="F208" s="111">
        <v>9.3559999999999997E-3</v>
      </c>
      <c r="G208" s="107">
        <f t="shared" si="14"/>
        <v>29.969356000000001</v>
      </c>
      <c r="H208" s="72">
        <v>3.21</v>
      </c>
      <c r="I208" s="74" t="s">
        <v>12</v>
      </c>
      <c r="J208" s="75">
        <f t="shared" si="22"/>
        <v>3210</v>
      </c>
      <c r="K208" s="72">
        <v>111.49</v>
      </c>
      <c r="L208" s="74" t="s">
        <v>60</v>
      </c>
      <c r="M208" s="71">
        <f t="shared" si="18"/>
        <v>111.49</v>
      </c>
      <c r="N208" s="72">
        <v>7.98</v>
      </c>
      <c r="O208" s="74" t="s">
        <v>60</v>
      </c>
      <c r="P208" s="71">
        <f t="shared" si="21"/>
        <v>7.98</v>
      </c>
    </row>
    <row r="209" spans="2:16">
      <c r="B209" s="108">
        <v>45</v>
      </c>
      <c r="C209" s="109" t="s">
        <v>61</v>
      </c>
      <c r="D209" s="70">
        <f t="shared" si="17"/>
        <v>189.07563025210084</v>
      </c>
      <c r="E209" s="110">
        <v>28.03</v>
      </c>
      <c r="F209" s="111">
        <v>8.4130000000000003E-3</v>
      </c>
      <c r="G209" s="107">
        <f t="shared" si="14"/>
        <v>28.038413000000002</v>
      </c>
      <c r="H209" s="72">
        <v>3.85</v>
      </c>
      <c r="I209" s="74" t="s">
        <v>12</v>
      </c>
      <c r="J209" s="75">
        <f t="shared" si="22"/>
        <v>3850</v>
      </c>
      <c r="K209" s="72">
        <v>143.51</v>
      </c>
      <c r="L209" s="74" t="s">
        <v>60</v>
      </c>
      <c r="M209" s="71">
        <f t="shared" si="18"/>
        <v>143.51</v>
      </c>
      <c r="N209" s="72">
        <v>9.32</v>
      </c>
      <c r="O209" s="74" t="s">
        <v>60</v>
      </c>
      <c r="P209" s="71">
        <f t="shared" si="21"/>
        <v>9.32</v>
      </c>
    </row>
    <row r="210" spans="2:16">
      <c r="B210" s="108">
        <v>50</v>
      </c>
      <c r="C210" s="109" t="s">
        <v>61</v>
      </c>
      <c r="D210" s="70">
        <f t="shared" si="17"/>
        <v>210.08403361344537</v>
      </c>
      <c r="E210" s="110">
        <v>26.44</v>
      </c>
      <c r="F210" s="111">
        <v>7.6490000000000004E-3</v>
      </c>
      <c r="G210" s="107">
        <f t="shared" si="14"/>
        <v>26.447649000000002</v>
      </c>
      <c r="H210" s="72">
        <v>4.53</v>
      </c>
      <c r="I210" s="74" t="s">
        <v>12</v>
      </c>
      <c r="J210" s="75">
        <f t="shared" si="22"/>
        <v>4530</v>
      </c>
      <c r="K210" s="72">
        <v>172.75</v>
      </c>
      <c r="L210" s="74" t="s">
        <v>60</v>
      </c>
      <c r="M210" s="71">
        <f t="shared" si="18"/>
        <v>172.75</v>
      </c>
      <c r="N210" s="72">
        <v>10.73</v>
      </c>
      <c r="O210" s="74" t="s">
        <v>60</v>
      </c>
      <c r="P210" s="71">
        <f t="shared" si="21"/>
        <v>10.73</v>
      </c>
    </row>
    <row r="211" spans="2:16">
      <c r="B211" s="108">
        <v>55</v>
      </c>
      <c r="C211" s="109" t="s">
        <v>61</v>
      </c>
      <c r="D211" s="70">
        <f t="shared" si="17"/>
        <v>231.0924369747899</v>
      </c>
      <c r="E211" s="110">
        <v>25.12</v>
      </c>
      <c r="F211" s="111">
        <v>7.0179999999999999E-3</v>
      </c>
      <c r="G211" s="107">
        <f t="shared" si="14"/>
        <v>25.127018</v>
      </c>
      <c r="H211" s="72">
        <v>5.25</v>
      </c>
      <c r="I211" s="74" t="s">
        <v>12</v>
      </c>
      <c r="J211" s="75">
        <f t="shared" si="22"/>
        <v>5250</v>
      </c>
      <c r="K211" s="72">
        <v>200.4</v>
      </c>
      <c r="L211" s="74" t="s">
        <v>60</v>
      </c>
      <c r="M211" s="71">
        <f t="shared" si="18"/>
        <v>200.4</v>
      </c>
      <c r="N211" s="72">
        <v>12.19</v>
      </c>
      <c r="O211" s="74" t="s">
        <v>60</v>
      </c>
      <c r="P211" s="71">
        <f t="shared" si="21"/>
        <v>12.19</v>
      </c>
    </row>
    <row r="212" spans="2:16">
      <c r="B212" s="108">
        <v>60</v>
      </c>
      <c r="C212" s="109" t="s">
        <v>61</v>
      </c>
      <c r="D212" s="70">
        <f t="shared" si="17"/>
        <v>252.10084033613447</v>
      </c>
      <c r="E212" s="110">
        <v>23.99</v>
      </c>
      <c r="F212" s="111">
        <v>6.4869999999999997E-3</v>
      </c>
      <c r="G212" s="107">
        <f t="shared" si="14"/>
        <v>23.996486999999998</v>
      </c>
      <c r="H212" s="72">
        <v>6</v>
      </c>
      <c r="I212" s="74" t="s">
        <v>12</v>
      </c>
      <c r="J212" s="75">
        <f t="shared" si="22"/>
        <v>6000</v>
      </c>
      <c r="K212" s="72">
        <v>227.01</v>
      </c>
      <c r="L212" s="74" t="s">
        <v>60</v>
      </c>
      <c r="M212" s="71">
        <f t="shared" si="18"/>
        <v>227.01</v>
      </c>
      <c r="N212" s="72">
        <v>13.71</v>
      </c>
      <c r="O212" s="74" t="s">
        <v>60</v>
      </c>
      <c r="P212" s="71">
        <f t="shared" si="21"/>
        <v>13.71</v>
      </c>
    </row>
    <row r="213" spans="2:16">
      <c r="B213" s="108">
        <v>65</v>
      </c>
      <c r="C213" s="109" t="s">
        <v>61</v>
      </c>
      <c r="D213" s="70">
        <f t="shared" si="17"/>
        <v>273.10924369747897</v>
      </c>
      <c r="E213" s="110">
        <v>23.02</v>
      </c>
      <c r="F213" s="111">
        <v>6.0330000000000002E-3</v>
      </c>
      <c r="G213" s="107">
        <f t="shared" ref="G213:G228" si="23">E213+F213</f>
        <v>23.026032999999998</v>
      </c>
      <c r="H213" s="72">
        <v>6.79</v>
      </c>
      <c r="I213" s="74" t="s">
        <v>12</v>
      </c>
      <c r="J213" s="75">
        <f t="shared" si="22"/>
        <v>6790</v>
      </c>
      <c r="K213" s="72">
        <v>252.87</v>
      </c>
      <c r="L213" s="74" t="s">
        <v>60</v>
      </c>
      <c r="M213" s="71">
        <f t="shared" si="18"/>
        <v>252.87</v>
      </c>
      <c r="N213" s="72">
        <v>15.27</v>
      </c>
      <c r="O213" s="74" t="s">
        <v>60</v>
      </c>
      <c r="P213" s="71">
        <f t="shared" si="21"/>
        <v>15.27</v>
      </c>
    </row>
    <row r="214" spans="2:16">
      <c r="B214" s="108">
        <v>70</v>
      </c>
      <c r="C214" s="109" t="s">
        <v>61</v>
      </c>
      <c r="D214" s="70">
        <f t="shared" si="17"/>
        <v>294.11764705882354</v>
      </c>
      <c r="E214" s="110">
        <v>22.19</v>
      </c>
      <c r="F214" s="111">
        <v>5.6410000000000002E-3</v>
      </c>
      <c r="G214" s="107">
        <f t="shared" si="23"/>
        <v>22.195641000000002</v>
      </c>
      <c r="H214" s="72">
        <v>7.61</v>
      </c>
      <c r="I214" s="74" t="s">
        <v>12</v>
      </c>
      <c r="J214" s="75">
        <f t="shared" si="22"/>
        <v>7610</v>
      </c>
      <c r="K214" s="72">
        <v>278.13</v>
      </c>
      <c r="L214" s="74" t="s">
        <v>60</v>
      </c>
      <c r="M214" s="71">
        <f t="shared" si="18"/>
        <v>278.13</v>
      </c>
      <c r="N214" s="72">
        <v>16.88</v>
      </c>
      <c r="O214" s="74" t="s">
        <v>60</v>
      </c>
      <c r="P214" s="71">
        <f t="shared" si="21"/>
        <v>16.88</v>
      </c>
    </row>
    <row r="215" spans="2:16">
      <c r="B215" s="108">
        <v>80</v>
      </c>
      <c r="C215" s="109" t="s">
        <v>61</v>
      </c>
      <c r="D215" s="70">
        <f t="shared" si="17"/>
        <v>336.1344537815126</v>
      </c>
      <c r="E215" s="110">
        <v>20.81</v>
      </c>
      <c r="F215" s="111">
        <v>4.9969999999999997E-3</v>
      </c>
      <c r="G215" s="107">
        <f t="shared" si="23"/>
        <v>20.814996999999998</v>
      </c>
      <c r="H215" s="72">
        <v>9.33</v>
      </c>
      <c r="I215" s="74" t="s">
        <v>12</v>
      </c>
      <c r="J215" s="75">
        <f t="shared" si="22"/>
        <v>9330</v>
      </c>
      <c r="K215" s="72">
        <v>369.82</v>
      </c>
      <c r="L215" s="74" t="s">
        <v>60</v>
      </c>
      <c r="M215" s="71">
        <f t="shared" si="18"/>
        <v>369.82</v>
      </c>
      <c r="N215" s="72">
        <v>20.190000000000001</v>
      </c>
      <c r="O215" s="74" t="s">
        <v>60</v>
      </c>
      <c r="P215" s="71">
        <f t="shared" si="21"/>
        <v>20.190000000000001</v>
      </c>
    </row>
    <row r="216" spans="2:16">
      <c r="B216" s="108">
        <v>90</v>
      </c>
      <c r="C216" s="109" t="s">
        <v>61</v>
      </c>
      <c r="D216" s="70">
        <f t="shared" si="17"/>
        <v>378.15126050420167</v>
      </c>
      <c r="E216" s="110">
        <v>19.72</v>
      </c>
      <c r="F216" s="111">
        <v>4.4900000000000001E-3</v>
      </c>
      <c r="G216" s="107">
        <f t="shared" si="23"/>
        <v>19.724489999999999</v>
      </c>
      <c r="H216" s="72">
        <v>11.16</v>
      </c>
      <c r="I216" s="74" t="s">
        <v>12</v>
      </c>
      <c r="J216" s="75">
        <f t="shared" si="22"/>
        <v>11160</v>
      </c>
      <c r="K216" s="72">
        <v>451.22</v>
      </c>
      <c r="L216" s="74" t="s">
        <v>60</v>
      </c>
      <c r="M216" s="71">
        <f t="shared" si="18"/>
        <v>451.22</v>
      </c>
      <c r="N216" s="72">
        <v>23.63</v>
      </c>
      <c r="O216" s="74" t="s">
        <v>60</v>
      </c>
      <c r="P216" s="71">
        <f t="shared" si="21"/>
        <v>23.63</v>
      </c>
    </row>
    <row r="217" spans="2:16">
      <c r="B217" s="108">
        <v>100</v>
      </c>
      <c r="C217" s="109" t="s">
        <v>61</v>
      </c>
      <c r="D217" s="70">
        <f t="shared" si="17"/>
        <v>420.16806722689074</v>
      </c>
      <c r="E217" s="110">
        <v>18.84</v>
      </c>
      <c r="F217" s="111">
        <v>4.0800000000000003E-3</v>
      </c>
      <c r="G217" s="107">
        <f t="shared" si="23"/>
        <v>18.844079999999998</v>
      </c>
      <c r="H217" s="72">
        <v>13.08</v>
      </c>
      <c r="I217" s="74" t="s">
        <v>12</v>
      </c>
      <c r="J217" s="75">
        <f t="shared" si="22"/>
        <v>13080</v>
      </c>
      <c r="K217" s="72">
        <v>526.69000000000005</v>
      </c>
      <c r="L217" s="74" t="s">
        <v>60</v>
      </c>
      <c r="M217" s="71">
        <f t="shared" si="18"/>
        <v>526.69000000000005</v>
      </c>
      <c r="N217" s="72">
        <v>27.16</v>
      </c>
      <c r="O217" s="74" t="s">
        <v>60</v>
      </c>
      <c r="P217" s="71">
        <f t="shared" si="21"/>
        <v>27.16</v>
      </c>
    </row>
    <row r="218" spans="2:16">
      <c r="B218" s="108">
        <v>110</v>
      </c>
      <c r="C218" s="109" t="s">
        <v>61</v>
      </c>
      <c r="D218" s="70">
        <f t="shared" si="17"/>
        <v>462.18487394957981</v>
      </c>
      <c r="E218" s="110">
        <v>18.12</v>
      </c>
      <c r="F218" s="111">
        <v>3.741E-3</v>
      </c>
      <c r="G218" s="107">
        <f t="shared" si="23"/>
        <v>18.123741000000003</v>
      </c>
      <c r="H218" s="72">
        <v>15.08</v>
      </c>
      <c r="I218" s="74" t="s">
        <v>12</v>
      </c>
      <c r="J218" s="75">
        <f t="shared" si="22"/>
        <v>15080</v>
      </c>
      <c r="K218" s="72">
        <v>598.07000000000005</v>
      </c>
      <c r="L218" s="74" t="s">
        <v>60</v>
      </c>
      <c r="M218" s="71">
        <f t="shared" si="18"/>
        <v>598.07000000000005</v>
      </c>
      <c r="N218" s="72">
        <v>30.77</v>
      </c>
      <c r="O218" s="74" t="s">
        <v>60</v>
      </c>
      <c r="P218" s="71">
        <f t="shared" si="21"/>
        <v>30.77</v>
      </c>
    </row>
    <row r="219" spans="2:16">
      <c r="B219" s="108">
        <v>120</v>
      </c>
      <c r="C219" s="109" t="s">
        <v>61</v>
      </c>
      <c r="D219" s="70">
        <f t="shared" si="17"/>
        <v>504.20168067226894</v>
      </c>
      <c r="E219" s="110">
        <v>17.53</v>
      </c>
      <c r="F219" s="111">
        <v>3.4559999999999999E-3</v>
      </c>
      <c r="G219" s="107">
        <f t="shared" si="23"/>
        <v>17.533456000000001</v>
      </c>
      <c r="H219" s="72">
        <v>17.16</v>
      </c>
      <c r="I219" s="74" t="s">
        <v>12</v>
      </c>
      <c r="J219" s="75">
        <f t="shared" si="22"/>
        <v>17160</v>
      </c>
      <c r="K219" s="72">
        <v>666.31</v>
      </c>
      <c r="L219" s="74" t="s">
        <v>60</v>
      </c>
      <c r="M219" s="71">
        <f t="shared" si="18"/>
        <v>666.31</v>
      </c>
      <c r="N219" s="72">
        <v>34.43</v>
      </c>
      <c r="O219" s="74" t="s">
        <v>60</v>
      </c>
      <c r="P219" s="71">
        <f t="shared" si="21"/>
        <v>34.43</v>
      </c>
    </row>
    <row r="220" spans="2:16">
      <c r="B220" s="108">
        <v>130</v>
      </c>
      <c r="C220" s="109" t="s">
        <v>61</v>
      </c>
      <c r="D220" s="70">
        <f t="shared" si="17"/>
        <v>546.21848739495795</v>
      </c>
      <c r="E220" s="110">
        <v>17.03</v>
      </c>
      <c r="F220" s="111">
        <v>3.2130000000000001E-3</v>
      </c>
      <c r="G220" s="107">
        <f t="shared" si="23"/>
        <v>17.033213</v>
      </c>
      <c r="H220" s="72">
        <v>19.3</v>
      </c>
      <c r="I220" s="74" t="s">
        <v>12</v>
      </c>
      <c r="J220" s="75">
        <f t="shared" si="22"/>
        <v>19300</v>
      </c>
      <c r="K220" s="72">
        <v>731.99</v>
      </c>
      <c r="L220" s="74" t="s">
        <v>60</v>
      </c>
      <c r="M220" s="71">
        <f t="shared" si="18"/>
        <v>731.99</v>
      </c>
      <c r="N220" s="72">
        <v>38.14</v>
      </c>
      <c r="O220" s="74" t="s">
        <v>60</v>
      </c>
      <c r="P220" s="71">
        <f t="shared" si="21"/>
        <v>38.14</v>
      </c>
    </row>
    <row r="221" spans="2:16">
      <c r="B221" s="108">
        <v>140</v>
      </c>
      <c r="C221" s="109" t="s">
        <v>61</v>
      </c>
      <c r="D221" s="70">
        <f t="shared" si="17"/>
        <v>588.23529411764707</v>
      </c>
      <c r="E221" s="110">
        <v>16.600000000000001</v>
      </c>
      <c r="F221" s="111">
        <v>3.003E-3</v>
      </c>
      <c r="G221" s="107">
        <f t="shared" si="23"/>
        <v>16.603003000000001</v>
      </c>
      <c r="H221" s="72">
        <v>21.5</v>
      </c>
      <c r="I221" s="74" t="s">
        <v>12</v>
      </c>
      <c r="J221" s="75">
        <f t="shared" si="22"/>
        <v>21500</v>
      </c>
      <c r="K221" s="72">
        <v>795.48</v>
      </c>
      <c r="L221" s="74" t="s">
        <v>60</v>
      </c>
      <c r="M221" s="71">
        <f t="shared" si="18"/>
        <v>795.48</v>
      </c>
      <c r="N221" s="72">
        <v>41.87</v>
      </c>
      <c r="O221" s="74" t="s">
        <v>60</v>
      </c>
      <c r="P221" s="71">
        <f t="shared" si="21"/>
        <v>41.87</v>
      </c>
    </row>
    <row r="222" spans="2:16">
      <c r="B222" s="108">
        <v>150</v>
      </c>
      <c r="C222" s="109" t="s">
        <v>61</v>
      </c>
      <c r="D222" s="70">
        <f t="shared" si="17"/>
        <v>630.25210084033608</v>
      </c>
      <c r="E222" s="110">
        <v>16.239999999999998</v>
      </c>
      <c r="F222" s="111">
        <v>2.82E-3</v>
      </c>
      <c r="G222" s="107">
        <f t="shared" si="23"/>
        <v>16.242819999999998</v>
      </c>
      <c r="H222" s="72">
        <v>23.75</v>
      </c>
      <c r="I222" s="74" t="s">
        <v>12</v>
      </c>
      <c r="J222" s="75">
        <f t="shared" si="22"/>
        <v>23750</v>
      </c>
      <c r="K222" s="72">
        <v>857.01</v>
      </c>
      <c r="L222" s="74" t="s">
        <v>60</v>
      </c>
      <c r="M222" s="75">
        <f t="shared" si="18"/>
        <v>857.01</v>
      </c>
      <c r="N222" s="72">
        <v>45.63</v>
      </c>
      <c r="O222" s="74" t="s">
        <v>60</v>
      </c>
      <c r="P222" s="71">
        <f t="shared" si="21"/>
        <v>45.63</v>
      </c>
    </row>
    <row r="223" spans="2:16">
      <c r="B223" s="108">
        <v>160</v>
      </c>
      <c r="C223" s="109" t="s">
        <v>61</v>
      </c>
      <c r="D223" s="70">
        <f t="shared" si="17"/>
        <v>672.26890756302521</v>
      </c>
      <c r="E223" s="110">
        <v>15.92</v>
      </c>
      <c r="F223" s="111">
        <v>2.6580000000000002E-3</v>
      </c>
      <c r="G223" s="107">
        <f t="shared" si="23"/>
        <v>15.922658</v>
      </c>
      <c r="H223" s="72">
        <v>26.06</v>
      </c>
      <c r="I223" s="74" t="s">
        <v>12</v>
      </c>
      <c r="J223" s="75">
        <f t="shared" si="22"/>
        <v>26060</v>
      </c>
      <c r="K223" s="72">
        <v>916.78</v>
      </c>
      <c r="L223" s="74" t="s">
        <v>60</v>
      </c>
      <c r="M223" s="75">
        <f t="shared" si="18"/>
        <v>916.78</v>
      </c>
      <c r="N223" s="72">
        <v>49.41</v>
      </c>
      <c r="O223" s="74" t="s">
        <v>60</v>
      </c>
      <c r="P223" s="71">
        <f t="shared" si="21"/>
        <v>49.41</v>
      </c>
    </row>
    <row r="224" spans="2:16">
      <c r="B224" s="108">
        <v>170</v>
      </c>
      <c r="C224" s="109" t="s">
        <v>61</v>
      </c>
      <c r="D224" s="70">
        <f t="shared" si="17"/>
        <v>714.28571428571433</v>
      </c>
      <c r="E224" s="110">
        <v>15.65</v>
      </c>
      <c r="F224" s="111">
        <v>2.5149999999999999E-3</v>
      </c>
      <c r="G224" s="107">
        <f t="shared" si="23"/>
        <v>15.652515000000001</v>
      </c>
      <c r="H224" s="72">
        <v>28.4</v>
      </c>
      <c r="I224" s="74" t="s">
        <v>12</v>
      </c>
      <c r="J224" s="75">
        <f t="shared" si="22"/>
        <v>28400</v>
      </c>
      <c r="K224" s="72">
        <v>974.94</v>
      </c>
      <c r="L224" s="74" t="s">
        <v>60</v>
      </c>
      <c r="M224" s="75">
        <f t="shared" si="18"/>
        <v>974.94</v>
      </c>
      <c r="N224" s="72">
        <v>53.19</v>
      </c>
      <c r="O224" s="74" t="s">
        <v>60</v>
      </c>
      <c r="P224" s="71">
        <f t="shared" si="21"/>
        <v>53.19</v>
      </c>
    </row>
    <row r="225" spans="1:16">
      <c r="B225" s="108">
        <v>180</v>
      </c>
      <c r="C225" s="109" t="s">
        <v>61</v>
      </c>
      <c r="D225" s="70">
        <f t="shared" si="17"/>
        <v>756.30252100840335</v>
      </c>
      <c r="E225" s="110">
        <v>15.41</v>
      </c>
      <c r="F225" s="111">
        <v>2.3869999999999998E-3</v>
      </c>
      <c r="G225" s="107">
        <f t="shared" si="23"/>
        <v>15.412387000000001</v>
      </c>
      <c r="H225" s="72">
        <v>30.79</v>
      </c>
      <c r="I225" s="74" t="s">
        <v>12</v>
      </c>
      <c r="J225" s="75">
        <f t="shared" si="22"/>
        <v>30790</v>
      </c>
      <c r="K225" s="72">
        <v>1.03</v>
      </c>
      <c r="L225" s="73" t="s">
        <v>12</v>
      </c>
      <c r="M225" s="75">
        <f t="shared" ref="M225:M228" si="24">K225*1000</f>
        <v>1030</v>
      </c>
      <c r="N225" s="72">
        <v>56.96</v>
      </c>
      <c r="O225" s="74" t="s">
        <v>60</v>
      </c>
      <c r="P225" s="71">
        <f t="shared" si="21"/>
        <v>56.96</v>
      </c>
    </row>
    <row r="226" spans="1:16">
      <c r="B226" s="108">
        <v>200</v>
      </c>
      <c r="C226" s="109" t="s">
        <v>61</v>
      </c>
      <c r="D226" s="70">
        <f t="shared" si="17"/>
        <v>840.33613445378148</v>
      </c>
      <c r="E226" s="110">
        <v>15.01</v>
      </c>
      <c r="F226" s="111">
        <v>2.1679999999999998E-3</v>
      </c>
      <c r="G226" s="107">
        <f t="shared" si="23"/>
        <v>15.012167999999999</v>
      </c>
      <c r="H226" s="72">
        <v>35.65</v>
      </c>
      <c r="I226" s="74" t="s">
        <v>12</v>
      </c>
      <c r="J226" s="75">
        <f t="shared" si="22"/>
        <v>35650</v>
      </c>
      <c r="K226" s="72">
        <v>1.24</v>
      </c>
      <c r="L226" s="74" t="s">
        <v>12</v>
      </c>
      <c r="M226" s="75">
        <f t="shared" si="24"/>
        <v>1240</v>
      </c>
      <c r="N226" s="72">
        <v>64.5</v>
      </c>
      <c r="O226" s="74" t="s">
        <v>60</v>
      </c>
      <c r="P226" s="71">
        <f t="shared" si="21"/>
        <v>64.5</v>
      </c>
    </row>
    <row r="227" spans="1:16">
      <c r="B227" s="108">
        <v>225</v>
      </c>
      <c r="C227" s="109" t="s">
        <v>61</v>
      </c>
      <c r="D227" s="70">
        <f t="shared" si="17"/>
        <v>945.37815126050418</v>
      </c>
      <c r="E227" s="110">
        <v>14.63</v>
      </c>
      <c r="F227" s="111">
        <v>1.946E-3</v>
      </c>
      <c r="G227" s="107">
        <f t="shared" si="23"/>
        <v>14.631946000000001</v>
      </c>
      <c r="H227" s="72">
        <v>41.9</v>
      </c>
      <c r="I227" s="74" t="s">
        <v>12</v>
      </c>
      <c r="J227" s="75">
        <f t="shared" si="22"/>
        <v>41900</v>
      </c>
      <c r="K227" s="72">
        <v>1.52</v>
      </c>
      <c r="L227" s="74" t="s">
        <v>12</v>
      </c>
      <c r="M227" s="75">
        <f t="shared" si="24"/>
        <v>1520</v>
      </c>
      <c r="N227" s="72">
        <v>73.849999999999994</v>
      </c>
      <c r="O227" s="74" t="s">
        <v>60</v>
      </c>
      <c r="P227" s="71">
        <f t="shared" si="21"/>
        <v>73.849999999999994</v>
      </c>
    </row>
    <row r="228" spans="1:16">
      <c r="A228" s="4">
        <v>228</v>
      </c>
      <c r="B228" s="108">
        <v>238</v>
      </c>
      <c r="C228" s="109" t="s">
        <v>61</v>
      </c>
      <c r="D228" s="70">
        <f t="shared" si="17"/>
        <v>1000</v>
      </c>
      <c r="E228" s="110">
        <v>14.49</v>
      </c>
      <c r="F228" s="111">
        <v>1.848E-3</v>
      </c>
      <c r="G228" s="107">
        <f t="shared" si="23"/>
        <v>14.491848000000001</v>
      </c>
      <c r="H228" s="72">
        <v>45.2</v>
      </c>
      <c r="I228" s="74" t="s">
        <v>12</v>
      </c>
      <c r="J228" s="75">
        <f t="shared" si="22"/>
        <v>45200</v>
      </c>
      <c r="K228" s="72">
        <v>1.59</v>
      </c>
      <c r="L228" s="74" t="s">
        <v>12</v>
      </c>
      <c r="M228" s="75">
        <f t="shared" si="24"/>
        <v>1590</v>
      </c>
      <c r="N228" s="72">
        <v>78.66</v>
      </c>
      <c r="O228" s="74" t="s">
        <v>60</v>
      </c>
      <c r="P228" s="71">
        <f t="shared" si="21"/>
        <v>78.66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Y228"/>
  <sheetViews>
    <sheetView tabSelected="1" zoomScale="70" zoomScaleNormal="70" workbookViewId="0">
      <selection activeCell="R11" sqref="R11"/>
    </sheetView>
  </sheetViews>
  <sheetFormatPr defaultColWidth="9"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90</v>
      </c>
      <c r="F2" s="7"/>
      <c r="G2" s="7"/>
      <c r="L2" s="5" t="s">
        <v>91</v>
      </c>
      <c r="M2" s="8"/>
      <c r="N2" s="9" t="s">
        <v>14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15</v>
      </c>
      <c r="C3" s="13" t="s">
        <v>16</v>
      </c>
      <c r="E3" s="12" t="s">
        <v>105</v>
      </c>
      <c r="F3" s="182"/>
      <c r="G3" s="14" t="s">
        <v>17</v>
      </c>
      <c r="H3" s="14"/>
      <c r="I3" s="14"/>
      <c r="K3" s="15"/>
      <c r="L3" s="5" t="s">
        <v>92</v>
      </c>
      <c r="M3" s="16"/>
      <c r="N3" s="9" t="s">
        <v>93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94</v>
      </c>
      <c r="C4" s="20">
        <v>92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19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20</v>
      </c>
      <c r="C5" s="20">
        <v>238</v>
      </c>
      <c r="D5" s="21" t="s">
        <v>21</v>
      </c>
      <c r="F5" s="14" t="s">
        <v>0</v>
      </c>
      <c r="G5" s="14" t="s">
        <v>22</v>
      </c>
      <c r="H5" s="14" t="s">
        <v>23</v>
      </c>
      <c r="I5" s="14" t="s">
        <v>23</v>
      </c>
      <c r="J5" s="24" t="s">
        <v>24</v>
      </c>
      <c r="K5" s="5" t="s">
        <v>25</v>
      </c>
      <c r="L5" s="14"/>
      <c r="M5" s="14"/>
      <c r="N5" s="9"/>
      <c r="O5" s="15" t="s">
        <v>104</v>
      </c>
      <c r="P5" s="1" t="str">
        <f ca="1">RIGHT(CELL("filename",A1),LEN(CELL("filename",A1))-FIND("]",CELL("filename",A1)))</f>
        <v>srim238U_Au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26</v>
      </c>
      <c r="C6" s="26" t="s">
        <v>81</v>
      </c>
      <c r="D6" s="21" t="s">
        <v>28</v>
      </c>
      <c r="F6" s="27" t="s">
        <v>80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95</v>
      </c>
      <c r="M6" s="9"/>
      <c r="N6" s="9"/>
      <c r="O6" s="15" t="s">
        <v>103</v>
      </c>
      <c r="P6" s="131" t="s">
        <v>107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82</v>
      </c>
      <c r="F7" s="32"/>
      <c r="G7" s="33"/>
      <c r="H7" s="33"/>
      <c r="I7" s="34"/>
      <c r="J7" s="4">
        <v>2</v>
      </c>
      <c r="K7" s="35">
        <v>1931</v>
      </c>
      <c r="L7" s="22" t="s">
        <v>96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97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31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32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98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99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35</v>
      </c>
      <c r="D11" s="7" t="s">
        <v>36</v>
      </c>
      <c r="F11" s="32"/>
      <c r="G11" s="33"/>
      <c r="H11" s="33"/>
      <c r="I11" s="34"/>
      <c r="J11" s="4">
        <v>6</v>
      </c>
      <c r="K11" s="35">
        <v>1000</v>
      </c>
      <c r="L11" s="22" t="s">
        <v>37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38</v>
      </c>
      <c r="C12" s="44">
        <v>20</v>
      </c>
      <c r="D12" s="45">
        <f>$C$5/100</f>
        <v>2.38</v>
      </c>
      <c r="E12" s="21" t="s">
        <v>88</v>
      </c>
      <c r="F12" s="32"/>
      <c r="G12" s="33"/>
      <c r="H12" s="33"/>
      <c r="I12" s="34"/>
      <c r="J12" s="4">
        <v>7</v>
      </c>
      <c r="K12" s="35">
        <v>327.07</v>
      </c>
      <c r="L12" s="22" t="s">
        <v>39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40</v>
      </c>
      <c r="C13" s="48">
        <v>228</v>
      </c>
      <c r="D13" s="45">
        <f>$C$5*1000000</f>
        <v>238000000</v>
      </c>
      <c r="E13" s="21" t="s">
        <v>71</v>
      </c>
      <c r="F13" s="49"/>
      <c r="G13" s="50"/>
      <c r="H13" s="50"/>
      <c r="I13" s="51"/>
      <c r="J13" s="4">
        <v>8</v>
      </c>
      <c r="K13" s="52">
        <v>6.0539000000000003E-2</v>
      </c>
      <c r="L13" s="22" t="s">
        <v>41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222</v>
      </c>
      <c r="C14" s="81"/>
      <c r="D14" s="21" t="s">
        <v>223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42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224</v>
      </c>
      <c r="C15" s="82"/>
      <c r="D15" s="80" t="s">
        <v>225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43</v>
      </c>
      <c r="G16" s="100"/>
      <c r="H16" s="62"/>
      <c r="I16" s="58"/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44</v>
      </c>
      <c r="C17" s="11"/>
      <c r="D17" s="10"/>
      <c r="E17" s="63" t="s">
        <v>45</v>
      </c>
      <c r="F17" s="64" t="s">
        <v>46</v>
      </c>
      <c r="G17" s="65" t="s">
        <v>47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</row>
    <row r="18" spans="1:16">
      <c r="A18" s="1">
        <v>18</v>
      </c>
      <c r="B18" s="68" t="s">
        <v>51</v>
      </c>
      <c r="C18" s="25"/>
      <c r="D18" s="120" t="s">
        <v>52</v>
      </c>
      <c r="E18" s="183" t="s">
        <v>53</v>
      </c>
      <c r="F18" s="184"/>
      <c r="G18" s="185"/>
      <c r="H18" s="68" t="s">
        <v>54</v>
      </c>
      <c r="I18" s="25"/>
      <c r="J18" s="120" t="s">
        <v>55</v>
      </c>
      <c r="K18" s="68" t="s">
        <v>56</v>
      </c>
      <c r="L18" s="69"/>
      <c r="M18" s="120" t="s">
        <v>55</v>
      </c>
      <c r="N18" s="68" t="s">
        <v>56</v>
      </c>
      <c r="O18" s="25"/>
      <c r="P18" s="120" t="s">
        <v>55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2.5</v>
      </c>
      <c r="C20" s="104" t="s">
        <v>57</v>
      </c>
      <c r="D20" s="117">
        <f>B20/1000/$C$5</f>
        <v>1.0504201680672269E-5</v>
      </c>
      <c r="E20" s="105">
        <v>5.2859999999999997E-2</v>
      </c>
      <c r="F20" s="106">
        <v>0.97909999999999997</v>
      </c>
      <c r="G20" s="107">
        <f>E20+F20</f>
        <v>1.03196</v>
      </c>
      <c r="H20" s="103">
        <v>15</v>
      </c>
      <c r="I20" s="104" t="s">
        <v>58</v>
      </c>
      <c r="J20" s="76">
        <f>H20/1000/10</f>
        <v>1.5E-3</v>
      </c>
      <c r="K20" s="103">
        <v>11</v>
      </c>
      <c r="L20" s="104" t="s">
        <v>58</v>
      </c>
      <c r="M20" s="76">
        <f t="shared" ref="M20:M83" si="0">K20/1000/10</f>
        <v>1.0999999999999998E-3</v>
      </c>
      <c r="N20" s="103">
        <v>8</v>
      </c>
      <c r="O20" s="104" t="s">
        <v>58</v>
      </c>
      <c r="P20" s="76">
        <f t="shared" ref="P20:P83" si="1">N20/1000/10</f>
        <v>8.0000000000000004E-4</v>
      </c>
    </row>
    <row r="21" spans="1:16">
      <c r="B21" s="108">
        <v>2.75</v>
      </c>
      <c r="C21" s="109" t="s">
        <v>57</v>
      </c>
      <c r="D21" s="95">
        <f t="shared" ref="D21:D84" si="2">B21/1000/$C$5</f>
        <v>1.1554621848739495E-5</v>
      </c>
      <c r="E21" s="110">
        <v>5.5440000000000003E-2</v>
      </c>
      <c r="F21" s="111">
        <v>1.0309999999999999</v>
      </c>
      <c r="G21" s="107">
        <f t="shared" ref="G21:G84" si="3">E21+F21</f>
        <v>1.0864399999999999</v>
      </c>
      <c r="H21" s="108">
        <v>16</v>
      </c>
      <c r="I21" s="109" t="s">
        <v>58</v>
      </c>
      <c r="J21" s="70">
        <f t="shared" ref="J21:J84" si="4">H21/1000/10</f>
        <v>1.6000000000000001E-3</v>
      </c>
      <c r="K21" s="108">
        <v>11</v>
      </c>
      <c r="L21" s="109" t="s">
        <v>58</v>
      </c>
      <c r="M21" s="70">
        <f t="shared" si="0"/>
        <v>1.0999999999999998E-3</v>
      </c>
      <c r="N21" s="108">
        <v>8</v>
      </c>
      <c r="O21" s="109" t="s">
        <v>58</v>
      </c>
      <c r="P21" s="70">
        <f t="shared" si="1"/>
        <v>8.0000000000000004E-4</v>
      </c>
    </row>
    <row r="22" spans="1:16">
      <c r="B22" s="108">
        <v>3</v>
      </c>
      <c r="C22" s="109" t="s">
        <v>57</v>
      </c>
      <c r="D22" s="95">
        <f t="shared" si="2"/>
        <v>1.2605042016806723E-5</v>
      </c>
      <c r="E22" s="110">
        <v>5.7910000000000003E-2</v>
      </c>
      <c r="F22" s="111">
        <v>1.08</v>
      </c>
      <c r="G22" s="107">
        <f t="shared" si="3"/>
        <v>1.13791</v>
      </c>
      <c r="H22" s="108">
        <v>16</v>
      </c>
      <c r="I22" s="109" t="s">
        <v>58</v>
      </c>
      <c r="J22" s="70">
        <f t="shared" si="4"/>
        <v>1.6000000000000001E-3</v>
      </c>
      <c r="K22" s="108">
        <v>12</v>
      </c>
      <c r="L22" s="109" t="s">
        <v>58</v>
      </c>
      <c r="M22" s="70">
        <f t="shared" si="0"/>
        <v>1.2000000000000001E-3</v>
      </c>
      <c r="N22" s="108">
        <v>9</v>
      </c>
      <c r="O22" s="109" t="s">
        <v>58</v>
      </c>
      <c r="P22" s="70">
        <f t="shared" si="1"/>
        <v>8.9999999999999998E-4</v>
      </c>
    </row>
    <row r="23" spans="1:16">
      <c r="B23" s="108">
        <v>3.25</v>
      </c>
      <c r="C23" s="109" t="s">
        <v>57</v>
      </c>
      <c r="D23" s="95">
        <f t="shared" si="2"/>
        <v>1.3655462184873949E-5</v>
      </c>
      <c r="E23" s="110">
        <v>6.0269999999999997E-2</v>
      </c>
      <c r="F23" s="111">
        <v>1.1259999999999999</v>
      </c>
      <c r="G23" s="107">
        <f t="shared" si="3"/>
        <v>1.1862699999999999</v>
      </c>
      <c r="H23" s="108">
        <v>17</v>
      </c>
      <c r="I23" s="109" t="s">
        <v>58</v>
      </c>
      <c r="J23" s="70">
        <f t="shared" si="4"/>
        <v>1.7000000000000001E-3</v>
      </c>
      <c r="K23" s="108">
        <v>12</v>
      </c>
      <c r="L23" s="109" t="s">
        <v>58</v>
      </c>
      <c r="M23" s="70">
        <f t="shared" si="0"/>
        <v>1.2000000000000001E-3</v>
      </c>
      <c r="N23" s="108">
        <v>9</v>
      </c>
      <c r="O23" s="109" t="s">
        <v>58</v>
      </c>
      <c r="P23" s="70">
        <f t="shared" si="1"/>
        <v>8.9999999999999998E-4</v>
      </c>
    </row>
    <row r="24" spans="1:16">
      <c r="B24" s="108">
        <v>3.5</v>
      </c>
      <c r="C24" s="109" t="s">
        <v>57</v>
      </c>
      <c r="D24" s="95">
        <f t="shared" si="2"/>
        <v>1.4705882352941177E-5</v>
      </c>
      <c r="E24" s="110">
        <v>6.2549999999999994E-2</v>
      </c>
      <c r="F24" s="111">
        <v>1.171</v>
      </c>
      <c r="G24" s="107">
        <f t="shared" si="3"/>
        <v>1.2335500000000001</v>
      </c>
      <c r="H24" s="108">
        <v>17</v>
      </c>
      <c r="I24" s="109" t="s">
        <v>58</v>
      </c>
      <c r="J24" s="70">
        <f t="shared" si="4"/>
        <v>1.7000000000000001E-3</v>
      </c>
      <c r="K24" s="108">
        <v>12</v>
      </c>
      <c r="L24" s="109" t="s">
        <v>58</v>
      </c>
      <c r="M24" s="70">
        <f t="shared" si="0"/>
        <v>1.2000000000000001E-3</v>
      </c>
      <c r="N24" s="108">
        <v>9</v>
      </c>
      <c r="O24" s="109" t="s">
        <v>58</v>
      </c>
      <c r="P24" s="70">
        <f t="shared" si="1"/>
        <v>8.9999999999999998E-4</v>
      </c>
    </row>
    <row r="25" spans="1:16">
      <c r="B25" s="108">
        <v>3.75</v>
      </c>
      <c r="C25" s="109" t="s">
        <v>57</v>
      </c>
      <c r="D25" s="95">
        <f t="shared" si="2"/>
        <v>1.5756302521008403E-5</v>
      </c>
      <c r="E25" s="110">
        <v>6.4740000000000006E-2</v>
      </c>
      <c r="F25" s="111">
        <v>1.214</v>
      </c>
      <c r="G25" s="107">
        <f t="shared" si="3"/>
        <v>1.27874</v>
      </c>
      <c r="H25" s="108">
        <v>18</v>
      </c>
      <c r="I25" s="109" t="s">
        <v>58</v>
      </c>
      <c r="J25" s="70">
        <f t="shared" si="4"/>
        <v>1.8E-3</v>
      </c>
      <c r="K25" s="108">
        <v>13</v>
      </c>
      <c r="L25" s="109" t="s">
        <v>58</v>
      </c>
      <c r="M25" s="70">
        <f t="shared" si="0"/>
        <v>1.2999999999999999E-3</v>
      </c>
      <c r="N25" s="108">
        <v>9</v>
      </c>
      <c r="O25" s="109" t="s">
        <v>58</v>
      </c>
      <c r="P25" s="70">
        <f t="shared" si="1"/>
        <v>8.9999999999999998E-4</v>
      </c>
    </row>
    <row r="26" spans="1:16">
      <c r="B26" s="108">
        <v>4</v>
      </c>
      <c r="C26" s="109" t="s">
        <v>57</v>
      </c>
      <c r="D26" s="95">
        <f t="shared" si="2"/>
        <v>1.6806722689075631E-5</v>
      </c>
      <c r="E26" s="110">
        <v>6.6869999999999999E-2</v>
      </c>
      <c r="F26" s="111">
        <v>1.256</v>
      </c>
      <c r="G26" s="107">
        <f t="shared" si="3"/>
        <v>1.32287</v>
      </c>
      <c r="H26" s="108">
        <v>18</v>
      </c>
      <c r="I26" s="109" t="s">
        <v>58</v>
      </c>
      <c r="J26" s="70">
        <f t="shared" si="4"/>
        <v>1.8E-3</v>
      </c>
      <c r="K26" s="108">
        <v>13</v>
      </c>
      <c r="L26" s="109" t="s">
        <v>58</v>
      </c>
      <c r="M26" s="70">
        <f t="shared" si="0"/>
        <v>1.2999999999999999E-3</v>
      </c>
      <c r="N26" s="108">
        <v>9</v>
      </c>
      <c r="O26" s="109" t="s">
        <v>58</v>
      </c>
      <c r="P26" s="70">
        <f t="shared" si="1"/>
        <v>8.9999999999999998E-4</v>
      </c>
    </row>
    <row r="27" spans="1:16">
      <c r="B27" s="108">
        <v>4.5</v>
      </c>
      <c r="C27" s="109" t="s">
        <v>57</v>
      </c>
      <c r="D27" s="95">
        <f t="shared" si="2"/>
        <v>1.8907563025210083E-5</v>
      </c>
      <c r="E27" s="110">
        <v>7.0919999999999997E-2</v>
      </c>
      <c r="F27" s="111">
        <v>1.3340000000000001</v>
      </c>
      <c r="G27" s="107">
        <f t="shared" si="3"/>
        <v>1.4049200000000002</v>
      </c>
      <c r="H27" s="108">
        <v>19</v>
      </c>
      <c r="I27" s="109" t="s">
        <v>58</v>
      </c>
      <c r="J27" s="70">
        <f t="shared" si="4"/>
        <v>1.9E-3</v>
      </c>
      <c r="K27" s="108">
        <v>14</v>
      </c>
      <c r="L27" s="109" t="s">
        <v>58</v>
      </c>
      <c r="M27" s="70">
        <f t="shared" si="0"/>
        <v>1.4E-3</v>
      </c>
      <c r="N27" s="108">
        <v>10</v>
      </c>
      <c r="O27" s="109" t="s">
        <v>58</v>
      </c>
      <c r="P27" s="70">
        <f t="shared" si="1"/>
        <v>1E-3</v>
      </c>
    </row>
    <row r="28" spans="1:16">
      <c r="B28" s="108">
        <v>5</v>
      </c>
      <c r="C28" s="109" t="s">
        <v>57</v>
      </c>
      <c r="D28" s="95">
        <f t="shared" si="2"/>
        <v>2.1008403361344538E-5</v>
      </c>
      <c r="E28" s="110">
        <v>7.4759999999999993E-2</v>
      </c>
      <c r="F28" s="111">
        <v>1.407</v>
      </c>
      <c r="G28" s="107">
        <f t="shared" si="3"/>
        <v>1.48176</v>
      </c>
      <c r="H28" s="108">
        <v>20</v>
      </c>
      <c r="I28" s="109" t="s">
        <v>58</v>
      </c>
      <c r="J28" s="70">
        <f t="shared" si="4"/>
        <v>2E-3</v>
      </c>
      <c r="K28" s="108">
        <v>14</v>
      </c>
      <c r="L28" s="109" t="s">
        <v>58</v>
      </c>
      <c r="M28" s="70">
        <f t="shared" si="0"/>
        <v>1.4E-3</v>
      </c>
      <c r="N28" s="108">
        <v>10</v>
      </c>
      <c r="O28" s="109" t="s">
        <v>58</v>
      </c>
      <c r="P28" s="70">
        <f t="shared" si="1"/>
        <v>1E-3</v>
      </c>
    </row>
    <row r="29" spans="1:16">
      <c r="B29" s="108">
        <v>5.5</v>
      </c>
      <c r="C29" s="109" t="s">
        <v>57</v>
      </c>
      <c r="D29" s="95">
        <f t="shared" si="2"/>
        <v>2.3109243697478991E-5</v>
      </c>
      <c r="E29" s="110">
        <v>7.8409999999999994E-2</v>
      </c>
      <c r="F29" s="111">
        <v>1.476</v>
      </c>
      <c r="G29" s="107">
        <f t="shared" si="3"/>
        <v>1.5544100000000001</v>
      </c>
      <c r="H29" s="108">
        <v>21</v>
      </c>
      <c r="I29" s="109" t="s">
        <v>58</v>
      </c>
      <c r="J29" s="70">
        <f t="shared" si="4"/>
        <v>2.1000000000000003E-3</v>
      </c>
      <c r="K29" s="108">
        <v>15</v>
      </c>
      <c r="L29" s="109" t="s">
        <v>58</v>
      </c>
      <c r="M29" s="70">
        <f t="shared" si="0"/>
        <v>1.5E-3</v>
      </c>
      <c r="N29" s="108">
        <v>11</v>
      </c>
      <c r="O29" s="109" t="s">
        <v>58</v>
      </c>
      <c r="P29" s="70">
        <f t="shared" si="1"/>
        <v>1.0999999999999998E-3</v>
      </c>
    </row>
    <row r="30" spans="1:16">
      <c r="B30" s="108">
        <v>6</v>
      </c>
      <c r="C30" s="109" t="s">
        <v>57</v>
      </c>
      <c r="D30" s="95">
        <f t="shared" si="2"/>
        <v>2.5210084033613446E-5</v>
      </c>
      <c r="E30" s="110">
        <v>8.1890000000000004E-2</v>
      </c>
      <c r="F30" s="111">
        <v>1.542</v>
      </c>
      <c r="G30" s="107">
        <f t="shared" si="3"/>
        <v>1.6238900000000001</v>
      </c>
      <c r="H30" s="108">
        <v>22</v>
      </c>
      <c r="I30" s="109" t="s">
        <v>58</v>
      </c>
      <c r="J30" s="70">
        <f t="shared" si="4"/>
        <v>2.1999999999999997E-3</v>
      </c>
      <c r="K30" s="108">
        <v>15</v>
      </c>
      <c r="L30" s="109" t="s">
        <v>58</v>
      </c>
      <c r="M30" s="70">
        <f t="shared" si="0"/>
        <v>1.5E-3</v>
      </c>
      <c r="N30" s="108">
        <v>11</v>
      </c>
      <c r="O30" s="109" t="s">
        <v>58</v>
      </c>
      <c r="P30" s="70">
        <f t="shared" si="1"/>
        <v>1.0999999999999998E-3</v>
      </c>
    </row>
    <row r="31" spans="1:16">
      <c r="B31" s="108">
        <v>6.5</v>
      </c>
      <c r="C31" s="109" t="s">
        <v>57</v>
      </c>
      <c r="D31" s="95">
        <f t="shared" si="2"/>
        <v>2.7310924369747898E-5</v>
      </c>
      <c r="E31" s="110">
        <v>8.5239999999999996E-2</v>
      </c>
      <c r="F31" s="111">
        <v>1.6040000000000001</v>
      </c>
      <c r="G31" s="107">
        <f t="shared" si="3"/>
        <v>1.6892400000000001</v>
      </c>
      <c r="H31" s="108">
        <v>23</v>
      </c>
      <c r="I31" s="109" t="s">
        <v>58</v>
      </c>
      <c r="J31" s="70">
        <f t="shared" si="4"/>
        <v>2.3E-3</v>
      </c>
      <c r="K31" s="108">
        <v>16</v>
      </c>
      <c r="L31" s="109" t="s">
        <v>58</v>
      </c>
      <c r="M31" s="70">
        <f t="shared" si="0"/>
        <v>1.6000000000000001E-3</v>
      </c>
      <c r="N31" s="108">
        <v>11</v>
      </c>
      <c r="O31" s="109" t="s">
        <v>58</v>
      </c>
      <c r="P31" s="70">
        <f t="shared" si="1"/>
        <v>1.0999999999999998E-3</v>
      </c>
    </row>
    <row r="32" spans="1:16">
      <c r="B32" s="108">
        <v>7</v>
      </c>
      <c r="C32" s="109" t="s">
        <v>57</v>
      </c>
      <c r="D32" s="95">
        <f t="shared" si="2"/>
        <v>2.9411764705882354E-5</v>
      </c>
      <c r="E32" s="110">
        <v>8.8459999999999997E-2</v>
      </c>
      <c r="F32" s="111">
        <v>1.663</v>
      </c>
      <c r="G32" s="107">
        <f t="shared" si="3"/>
        <v>1.75146</v>
      </c>
      <c r="H32" s="108">
        <v>24</v>
      </c>
      <c r="I32" s="109" t="s">
        <v>58</v>
      </c>
      <c r="J32" s="70">
        <f t="shared" si="4"/>
        <v>2.4000000000000002E-3</v>
      </c>
      <c r="K32" s="108">
        <v>16</v>
      </c>
      <c r="L32" s="109" t="s">
        <v>58</v>
      </c>
      <c r="M32" s="70">
        <f t="shared" si="0"/>
        <v>1.6000000000000001E-3</v>
      </c>
      <c r="N32" s="108">
        <v>12</v>
      </c>
      <c r="O32" s="109" t="s">
        <v>58</v>
      </c>
      <c r="P32" s="70">
        <f t="shared" si="1"/>
        <v>1.2000000000000001E-3</v>
      </c>
    </row>
    <row r="33" spans="2:16">
      <c r="B33" s="108">
        <v>8</v>
      </c>
      <c r="C33" s="109" t="s">
        <v>57</v>
      </c>
      <c r="D33" s="95">
        <f t="shared" si="2"/>
        <v>3.3613445378151261E-5</v>
      </c>
      <c r="E33" s="110">
        <v>9.4560000000000005E-2</v>
      </c>
      <c r="F33" s="111">
        <v>1.7729999999999999</v>
      </c>
      <c r="G33" s="107">
        <f t="shared" si="3"/>
        <v>1.8675599999999999</v>
      </c>
      <c r="H33" s="108">
        <v>25</v>
      </c>
      <c r="I33" s="109" t="s">
        <v>58</v>
      </c>
      <c r="J33" s="70">
        <f t="shared" si="4"/>
        <v>2.5000000000000001E-3</v>
      </c>
      <c r="K33" s="108">
        <v>17</v>
      </c>
      <c r="L33" s="109" t="s">
        <v>58</v>
      </c>
      <c r="M33" s="70">
        <f t="shared" si="0"/>
        <v>1.7000000000000001E-3</v>
      </c>
      <c r="N33" s="108">
        <v>13</v>
      </c>
      <c r="O33" s="109" t="s">
        <v>58</v>
      </c>
      <c r="P33" s="70">
        <f t="shared" si="1"/>
        <v>1.2999999999999999E-3</v>
      </c>
    </row>
    <row r="34" spans="2:16">
      <c r="B34" s="108">
        <v>9</v>
      </c>
      <c r="C34" s="109" t="s">
        <v>57</v>
      </c>
      <c r="D34" s="95">
        <f t="shared" si="2"/>
        <v>3.7815126050420166E-5</v>
      </c>
      <c r="E34" s="110">
        <v>0.1003</v>
      </c>
      <c r="F34" s="111">
        <v>1.875</v>
      </c>
      <c r="G34" s="107">
        <f t="shared" si="3"/>
        <v>1.9753000000000001</v>
      </c>
      <c r="H34" s="108">
        <v>27</v>
      </c>
      <c r="I34" s="109" t="s">
        <v>58</v>
      </c>
      <c r="J34" s="70">
        <f t="shared" si="4"/>
        <v>2.7000000000000001E-3</v>
      </c>
      <c r="K34" s="108">
        <v>18</v>
      </c>
      <c r="L34" s="109" t="s">
        <v>58</v>
      </c>
      <c r="M34" s="70">
        <f t="shared" si="0"/>
        <v>1.8E-3</v>
      </c>
      <c r="N34" s="108">
        <v>13</v>
      </c>
      <c r="O34" s="109" t="s">
        <v>58</v>
      </c>
      <c r="P34" s="70">
        <f t="shared" si="1"/>
        <v>1.2999999999999999E-3</v>
      </c>
    </row>
    <row r="35" spans="2:16">
      <c r="B35" s="108">
        <v>10</v>
      </c>
      <c r="C35" s="109" t="s">
        <v>57</v>
      </c>
      <c r="D35" s="95">
        <f t="shared" si="2"/>
        <v>4.2016806722689077E-5</v>
      </c>
      <c r="E35" s="110">
        <v>0.1057</v>
      </c>
      <c r="F35" s="111">
        <v>1.97</v>
      </c>
      <c r="G35" s="107">
        <f t="shared" si="3"/>
        <v>2.0756999999999999</v>
      </c>
      <c r="H35" s="108">
        <v>28</v>
      </c>
      <c r="I35" s="109" t="s">
        <v>58</v>
      </c>
      <c r="J35" s="70">
        <f t="shared" si="4"/>
        <v>2.8E-3</v>
      </c>
      <c r="K35" s="108">
        <v>19</v>
      </c>
      <c r="L35" s="109" t="s">
        <v>58</v>
      </c>
      <c r="M35" s="70">
        <f t="shared" si="0"/>
        <v>1.9E-3</v>
      </c>
      <c r="N35" s="108">
        <v>14</v>
      </c>
      <c r="O35" s="109" t="s">
        <v>58</v>
      </c>
      <c r="P35" s="70">
        <f t="shared" si="1"/>
        <v>1.4E-3</v>
      </c>
    </row>
    <row r="36" spans="2:16">
      <c r="B36" s="108">
        <v>11</v>
      </c>
      <c r="C36" s="109" t="s">
        <v>57</v>
      </c>
      <c r="D36" s="95">
        <f t="shared" si="2"/>
        <v>4.6218487394957981E-5</v>
      </c>
      <c r="E36" s="110">
        <v>0.1109</v>
      </c>
      <c r="F36" s="111">
        <v>2.0579999999999998</v>
      </c>
      <c r="G36" s="107">
        <f t="shared" si="3"/>
        <v>2.1688999999999998</v>
      </c>
      <c r="H36" s="108">
        <v>30</v>
      </c>
      <c r="I36" s="109" t="s">
        <v>58</v>
      </c>
      <c r="J36" s="70">
        <f t="shared" si="4"/>
        <v>3.0000000000000001E-3</v>
      </c>
      <c r="K36" s="108">
        <v>20</v>
      </c>
      <c r="L36" s="109" t="s">
        <v>58</v>
      </c>
      <c r="M36" s="70">
        <f t="shared" si="0"/>
        <v>2E-3</v>
      </c>
      <c r="N36" s="108">
        <v>14</v>
      </c>
      <c r="O36" s="109" t="s">
        <v>58</v>
      </c>
      <c r="P36" s="70">
        <f t="shared" si="1"/>
        <v>1.4E-3</v>
      </c>
    </row>
    <row r="37" spans="2:16">
      <c r="B37" s="108">
        <v>12</v>
      </c>
      <c r="C37" s="109" t="s">
        <v>57</v>
      </c>
      <c r="D37" s="95">
        <f t="shared" si="2"/>
        <v>5.0420168067226892E-5</v>
      </c>
      <c r="E37" s="110">
        <v>0.1158</v>
      </c>
      <c r="F37" s="111">
        <v>2.141</v>
      </c>
      <c r="G37" s="107">
        <f t="shared" si="3"/>
        <v>2.2568000000000001</v>
      </c>
      <c r="H37" s="108">
        <v>31</v>
      </c>
      <c r="I37" s="109" t="s">
        <v>58</v>
      </c>
      <c r="J37" s="70">
        <f t="shared" si="4"/>
        <v>3.0999999999999999E-3</v>
      </c>
      <c r="K37" s="108">
        <v>21</v>
      </c>
      <c r="L37" s="109" t="s">
        <v>58</v>
      </c>
      <c r="M37" s="70">
        <f t="shared" si="0"/>
        <v>2.1000000000000003E-3</v>
      </c>
      <c r="N37" s="108">
        <v>15</v>
      </c>
      <c r="O37" s="109" t="s">
        <v>58</v>
      </c>
      <c r="P37" s="70">
        <f t="shared" si="1"/>
        <v>1.5E-3</v>
      </c>
    </row>
    <row r="38" spans="2:16">
      <c r="B38" s="108">
        <v>13</v>
      </c>
      <c r="C38" s="109" t="s">
        <v>57</v>
      </c>
      <c r="D38" s="95">
        <f t="shared" si="2"/>
        <v>5.4621848739495796E-5</v>
      </c>
      <c r="E38" s="110">
        <v>0.1205</v>
      </c>
      <c r="F38" s="111">
        <v>2.2189999999999999</v>
      </c>
      <c r="G38" s="107">
        <f t="shared" si="3"/>
        <v>2.3394999999999997</v>
      </c>
      <c r="H38" s="108">
        <v>32</v>
      </c>
      <c r="I38" s="109" t="s">
        <v>58</v>
      </c>
      <c r="J38" s="70">
        <f t="shared" si="4"/>
        <v>3.2000000000000002E-3</v>
      </c>
      <c r="K38" s="108">
        <v>21</v>
      </c>
      <c r="L38" s="109" t="s">
        <v>58</v>
      </c>
      <c r="M38" s="70">
        <f t="shared" si="0"/>
        <v>2.1000000000000003E-3</v>
      </c>
      <c r="N38" s="108">
        <v>15</v>
      </c>
      <c r="O38" s="109" t="s">
        <v>58</v>
      </c>
      <c r="P38" s="70">
        <f t="shared" si="1"/>
        <v>1.5E-3</v>
      </c>
    </row>
    <row r="39" spans="2:16">
      <c r="B39" s="108">
        <v>14</v>
      </c>
      <c r="C39" s="109" t="s">
        <v>57</v>
      </c>
      <c r="D39" s="95">
        <f t="shared" si="2"/>
        <v>5.8823529411764708E-5</v>
      </c>
      <c r="E39" s="110">
        <v>0.12509999999999999</v>
      </c>
      <c r="F39" s="111">
        <v>2.2930000000000001</v>
      </c>
      <c r="G39" s="107">
        <f t="shared" si="3"/>
        <v>2.4180999999999999</v>
      </c>
      <c r="H39" s="108">
        <v>33</v>
      </c>
      <c r="I39" s="109" t="s">
        <v>58</v>
      </c>
      <c r="J39" s="70">
        <f t="shared" si="4"/>
        <v>3.3E-3</v>
      </c>
      <c r="K39" s="108">
        <v>22</v>
      </c>
      <c r="L39" s="109" t="s">
        <v>58</v>
      </c>
      <c r="M39" s="70">
        <f t="shared" si="0"/>
        <v>2.1999999999999997E-3</v>
      </c>
      <c r="N39" s="108">
        <v>16</v>
      </c>
      <c r="O39" s="109" t="s">
        <v>58</v>
      </c>
      <c r="P39" s="70">
        <f t="shared" si="1"/>
        <v>1.6000000000000001E-3</v>
      </c>
    </row>
    <row r="40" spans="2:16">
      <c r="B40" s="108">
        <v>15</v>
      </c>
      <c r="C40" s="109" t="s">
        <v>57</v>
      </c>
      <c r="D40" s="95">
        <f t="shared" si="2"/>
        <v>6.3025210084033612E-5</v>
      </c>
      <c r="E40" s="110">
        <v>0.1295</v>
      </c>
      <c r="F40" s="111">
        <v>2.3639999999999999</v>
      </c>
      <c r="G40" s="107">
        <f t="shared" si="3"/>
        <v>2.4935</v>
      </c>
      <c r="H40" s="108">
        <v>35</v>
      </c>
      <c r="I40" s="109" t="s">
        <v>58</v>
      </c>
      <c r="J40" s="70">
        <f t="shared" si="4"/>
        <v>3.5000000000000005E-3</v>
      </c>
      <c r="K40" s="108">
        <v>23</v>
      </c>
      <c r="L40" s="109" t="s">
        <v>58</v>
      </c>
      <c r="M40" s="70">
        <f t="shared" si="0"/>
        <v>2.3E-3</v>
      </c>
      <c r="N40" s="108">
        <v>16</v>
      </c>
      <c r="O40" s="109" t="s">
        <v>58</v>
      </c>
      <c r="P40" s="70">
        <f t="shared" si="1"/>
        <v>1.6000000000000001E-3</v>
      </c>
    </row>
    <row r="41" spans="2:16">
      <c r="B41" s="108">
        <v>16</v>
      </c>
      <c r="C41" s="109" t="s">
        <v>57</v>
      </c>
      <c r="D41" s="95">
        <f t="shared" si="2"/>
        <v>6.7226890756302523E-5</v>
      </c>
      <c r="E41" s="110">
        <v>0.13370000000000001</v>
      </c>
      <c r="F41" s="111">
        <v>2.431</v>
      </c>
      <c r="G41" s="107">
        <f t="shared" si="3"/>
        <v>2.5647000000000002</v>
      </c>
      <c r="H41" s="108">
        <v>36</v>
      </c>
      <c r="I41" s="109" t="s">
        <v>58</v>
      </c>
      <c r="J41" s="70">
        <f t="shared" si="4"/>
        <v>3.5999999999999999E-3</v>
      </c>
      <c r="K41" s="108">
        <v>24</v>
      </c>
      <c r="L41" s="109" t="s">
        <v>58</v>
      </c>
      <c r="M41" s="70">
        <f t="shared" si="0"/>
        <v>2.4000000000000002E-3</v>
      </c>
      <c r="N41" s="108">
        <v>17</v>
      </c>
      <c r="O41" s="109" t="s">
        <v>58</v>
      </c>
      <c r="P41" s="70">
        <f t="shared" si="1"/>
        <v>1.7000000000000001E-3</v>
      </c>
    </row>
    <row r="42" spans="2:16">
      <c r="B42" s="108">
        <v>17</v>
      </c>
      <c r="C42" s="109" t="s">
        <v>57</v>
      </c>
      <c r="D42" s="95">
        <f t="shared" si="2"/>
        <v>7.1428571428571434E-5</v>
      </c>
      <c r="E42" s="110">
        <v>0.13780000000000001</v>
      </c>
      <c r="F42" s="111">
        <v>2.4950000000000001</v>
      </c>
      <c r="G42" s="107">
        <f t="shared" si="3"/>
        <v>2.6328</v>
      </c>
      <c r="H42" s="108">
        <v>37</v>
      </c>
      <c r="I42" s="109" t="s">
        <v>58</v>
      </c>
      <c r="J42" s="70">
        <f t="shared" si="4"/>
        <v>3.6999999999999997E-3</v>
      </c>
      <c r="K42" s="108">
        <v>24</v>
      </c>
      <c r="L42" s="109" t="s">
        <v>58</v>
      </c>
      <c r="M42" s="70">
        <f t="shared" si="0"/>
        <v>2.4000000000000002E-3</v>
      </c>
      <c r="N42" s="108">
        <v>17</v>
      </c>
      <c r="O42" s="109" t="s">
        <v>58</v>
      </c>
      <c r="P42" s="70">
        <f t="shared" si="1"/>
        <v>1.7000000000000001E-3</v>
      </c>
    </row>
    <row r="43" spans="2:16">
      <c r="B43" s="108">
        <v>18</v>
      </c>
      <c r="C43" s="109" t="s">
        <v>57</v>
      </c>
      <c r="D43" s="95">
        <f t="shared" si="2"/>
        <v>7.5630252100840331E-5</v>
      </c>
      <c r="E43" s="110">
        <v>0.14180000000000001</v>
      </c>
      <c r="F43" s="111">
        <v>2.5569999999999999</v>
      </c>
      <c r="G43" s="107">
        <f t="shared" si="3"/>
        <v>2.6987999999999999</v>
      </c>
      <c r="H43" s="108">
        <v>38</v>
      </c>
      <c r="I43" s="109" t="s">
        <v>58</v>
      </c>
      <c r="J43" s="70">
        <f t="shared" si="4"/>
        <v>3.8E-3</v>
      </c>
      <c r="K43" s="108">
        <v>25</v>
      </c>
      <c r="L43" s="109" t="s">
        <v>58</v>
      </c>
      <c r="M43" s="70">
        <f t="shared" si="0"/>
        <v>2.5000000000000001E-3</v>
      </c>
      <c r="N43" s="108">
        <v>18</v>
      </c>
      <c r="O43" s="109" t="s">
        <v>58</v>
      </c>
      <c r="P43" s="70">
        <f t="shared" si="1"/>
        <v>1.8E-3</v>
      </c>
    </row>
    <row r="44" spans="2:16">
      <c r="B44" s="108">
        <v>20</v>
      </c>
      <c r="C44" s="109" t="s">
        <v>57</v>
      </c>
      <c r="D44" s="95">
        <f t="shared" si="2"/>
        <v>8.4033613445378154E-5</v>
      </c>
      <c r="E44" s="110">
        <v>0.14949999999999999</v>
      </c>
      <c r="F44" s="111">
        <v>2.6720000000000002</v>
      </c>
      <c r="G44" s="107">
        <f t="shared" si="3"/>
        <v>2.8215000000000003</v>
      </c>
      <c r="H44" s="108">
        <v>40</v>
      </c>
      <c r="I44" s="109" t="s">
        <v>58</v>
      </c>
      <c r="J44" s="70">
        <f t="shared" si="4"/>
        <v>4.0000000000000001E-3</v>
      </c>
      <c r="K44" s="108">
        <v>26</v>
      </c>
      <c r="L44" s="109" t="s">
        <v>58</v>
      </c>
      <c r="M44" s="70">
        <f t="shared" si="0"/>
        <v>2.5999999999999999E-3</v>
      </c>
      <c r="N44" s="108">
        <v>19</v>
      </c>
      <c r="O44" s="109" t="s">
        <v>58</v>
      </c>
      <c r="P44" s="70">
        <f t="shared" si="1"/>
        <v>1.9E-3</v>
      </c>
    </row>
    <row r="45" spans="2:16">
      <c r="B45" s="108">
        <v>22.5</v>
      </c>
      <c r="C45" s="109" t="s">
        <v>57</v>
      </c>
      <c r="D45" s="95">
        <f t="shared" si="2"/>
        <v>9.4537815126050418E-5</v>
      </c>
      <c r="E45" s="110">
        <v>0.15859999999999999</v>
      </c>
      <c r="F45" s="111">
        <v>2.8050000000000002</v>
      </c>
      <c r="G45" s="107">
        <f t="shared" si="3"/>
        <v>2.9636</v>
      </c>
      <c r="H45" s="108">
        <v>43</v>
      </c>
      <c r="I45" s="109" t="s">
        <v>58</v>
      </c>
      <c r="J45" s="70">
        <f t="shared" si="4"/>
        <v>4.3E-3</v>
      </c>
      <c r="K45" s="108">
        <v>27</v>
      </c>
      <c r="L45" s="109" t="s">
        <v>58</v>
      </c>
      <c r="M45" s="70">
        <f t="shared" si="0"/>
        <v>2.7000000000000001E-3</v>
      </c>
      <c r="N45" s="108">
        <v>20</v>
      </c>
      <c r="O45" s="109" t="s">
        <v>58</v>
      </c>
      <c r="P45" s="70">
        <f t="shared" si="1"/>
        <v>2E-3</v>
      </c>
    </row>
    <row r="46" spans="2:16">
      <c r="B46" s="108">
        <v>25</v>
      </c>
      <c r="C46" s="109" t="s">
        <v>57</v>
      </c>
      <c r="D46" s="95">
        <f t="shared" si="2"/>
        <v>1.050420168067227E-4</v>
      </c>
      <c r="E46" s="110">
        <v>0.16719999999999999</v>
      </c>
      <c r="F46" s="111">
        <v>2.9260000000000002</v>
      </c>
      <c r="G46" s="107">
        <f t="shared" si="3"/>
        <v>3.0931999999999999</v>
      </c>
      <c r="H46" s="108">
        <v>45</v>
      </c>
      <c r="I46" s="109" t="s">
        <v>58</v>
      </c>
      <c r="J46" s="70">
        <f t="shared" si="4"/>
        <v>4.4999999999999997E-3</v>
      </c>
      <c r="K46" s="108">
        <v>29</v>
      </c>
      <c r="L46" s="109" t="s">
        <v>58</v>
      </c>
      <c r="M46" s="70">
        <f t="shared" si="0"/>
        <v>2.9000000000000002E-3</v>
      </c>
      <c r="N46" s="108">
        <v>21</v>
      </c>
      <c r="O46" s="109" t="s">
        <v>58</v>
      </c>
      <c r="P46" s="70">
        <f t="shared" si="1"/>
        <v>2.1000000000000003E-3</v>
      </c>
    </row>
    <row r="47" spans="2:16">
      <c r="B47" s="108">
        <v>27.5</v>
      </c>
      <c r="C47" s="109" t="s">
        <v>57</v>
      </c>
      <c r="D47" s="95">
        <f t="shared" si="2"/>
        <v>1.1554621848739496E-4</v>
      </c>
      <c r="E47" s="110">
        <v>0.17530000000000001</v>
      </c>
      <c r="F47" s="111">
        <v>3.0379999999999998</v>
      </c>
      <c r="G47" s="107">
        <f t="shared" si="3"/>
        <v>3.2132999999999998</v>
      </c>
      <c r="H47" s="108">
        <v>48</v>
      </c>
      <c r="I47" s="109" t="s">
        <v>58</v>
      </c>
      <c r="J47" s="70">
        <f t="shared" si="4"/>
        <v>4.8000000000000004E-3</v>
      </c>
      <c r="K47" s="108">
        <v>30</v>
      </c>
      <c r="L47" s="109" t="s">
        <v>58</v>
      </c>
      <c r="M47" s="70">
        <f t="shared" si="0"/>
        <v>3.0000000000000001E-3</v>
      </c>
      <c r="N47" s="108">
        <v>22</v>
      </c>
      <c r="O47" s="109" t="s">
        <v>58</v>
      </c>
      <c r="P47" s="70">
        <f t="shared" si="1"/>
        <v>2.1999999999999997E-3</v>
      </c>
    </row>
    <row r="48" spans="2:16">
      <c r="B48" s="108">
        <v>30</v>
      </c>
      <c r="C48" s="109" t="s">
        <v>57</v>
      </c>
      <c r="D48" s="95">
        <f t="shared" si="2"/>
        <v>1.2605042016806722E-4</v>
      </c>
      <c r="E48" s="110">
        <v>0.18310000000000001</v>
      </c>
      <c r="F48" s="111">
        <v>3.1419999999999999</v>
      </c>
      <c r="G48" s="107">
        <f t="shared" si="3"/>
        <v>3.3250999999999999</v>
      </c>
      <c r="H48" s="108">
        <v>50</v>
      </c>
      <c r="I48" s="109" t="s">
        <v>58</v>
      </c>
      <c r="J48" s="70">
        <f t="shared" si="4"/>
        <v>5.0000000000000001E-3</v>
      </c>
      <c r="K48" s="108">
        <v>31</v>
      </c>
      <c r="L48" s="109" t="s">
        <v>58</v>
      </c>
      <c r="M48" s="70">
        <f t="shared" si="0"/>
        <v>3.0999999999999999E-3</v>
      </c>
      <c r="N48" s="108">
        <v>23</v>
      </c>
      <c r="O48" s="109" t="s">
        <v>58</v>
      </c>
      <c r="P48" s="70">
        <f t="shared" si="1"/>
        <v>2.3E-3</v>
      </c>
    </row>
    <row r="49" spans="2:16">
      <c r="B49" s="108">
        <v>32.5</v>
      </c>
      <c r="C49" s="109" t="s">
        <v>57</v>
      </c>
      <c r="D49" s="95">
        <f t="shared" si="2"/>
        <v>1.3655462184873949E-4</v>
      </c>
      <c r="E49" s="110">
        <v>0.19059999999999999</v>
      </c>
      <c r="F49" s="111">
        <v>3.24</v>
      </c>
      <c r="G49" s="107">
        <f t="shared" si="3"/>
        <v>3.4306000000000001</v>
      </c>
      <c r="H49" s="108">
        <v>52</v>
      </c>
      <c r="I49" s="109" t="s">
        <v>58</v>
      </c>
      <c r="J49" s="70">
        <f t="shared" si="4"/>
        <v>5.1999999999999998E-3</v>
      </c>
      <c r="K49" s="108">
        <v>33</v>
      </c>
      <c r="L49" s="109" t="s">
        <v>58</v>
      </c>
      <c r="M49" s="70">
        <f t="shared" si="0"/>
        <v>3.3E-3</v>
      </c>
      <c r="N49" s="108">
        <v>23</v>
      </c>
      <c r="O49" s="109" t="s">
        <v>58</v>
      </c>
      <c r="P49" s="70">
        <f t="shared" si="1"/>
        <v>2.3E-3</v>
      </c>
    </row>
    <row r="50" spans="2:16">
      <c r="B50" s="108">
        <v>35</v>
      </c>
      <c r="C50" s="109" t="s">
        <v>57</v>
      </c>
      <c r="D50" s="95">
        <f t="shared" si="2"/>
        <v>1.4705882352941178E-4</v>
      </c>
      <c r="E50" s="110">
        <v>0.1978</v>
      </c>
      <c r="F50" s="111">
        <v>3.331</v>
      </c>
      <c r="G50" s="107">
        <f t="shared" si="3"/>
        <v>3.5287999999999999</v>
      </c>
      <c r="H50" s="108">
        <v>55</v>
      </c>
      <c r="I50" s="109" t="s">
        <v>58</v>
      </c>
      <c r="J50" s="70">
        <f t="shared" si="4"/>
        <v>5.4999999999999997E-3</v>
      </c>
      <c r="K50" s="108">
        <v>34</v>
      </c>
      <c r="L50" s="109" t="s">
        <v>58</v>
      </c>
      <c r="M50" s="70">
        <f t="shared" si="0"/>
        <v>3.4000000000000002E-3</v>
      </c>
      <c r="N50" s="108">
        <v>24</v>
      </c>
      <c r="O50" s="109" t="s">
        <v>58</v>
      </c>
      <c r="P50" s="70">
        <f t="shared" si="1"/>
        <v>2.4000000000000002E-3</v>
      </c>
    </row>
    <row r="51" spans="2:16">
      <c r="B51" s="108">
        <v>37.5</v>
      </c>
      <c r="C51" s="109" t="s">
        <v>57</v>
      </c>
      <c r="D51" s="95">
        <f t="shared" si="2"/>
        <v>1.5756302521008402E-4</v>
      </c>
      <c r="E51" s="110">
        <v>0.20469999999999999</v>
      </c>
      <c r="F51" s="111">
        <v>3.4159999999999999</v>
      </c>
      <c r="G51" s="107">
        <f t="shared" si="3"/>
        <v>3.6206999999999998</v>
      </c>
      <c r="H51" s="108">
        <v>57</v>
      </c>
      <c r="I51" s="109" t="s">
        <v>58</v>
      </c>
      <c r="J51" s="70">
        <f t="shared" si="4"/>
        <v>5.7000000000000002E-3</v>
      </c>
      <c r="K51" s="108">
        <v>35</v>
      </c>
      <c r="L51" s="109" t="s">
        <v>58</v>
      </c>
      <c r="M51" s="70">
        <f t="shared" si="0"/>
        <v>3.5000000000000005E-3</v>
      </c>
      <c r="N51" s="108">
        <v>25</v>
      </c>
      <c r="O51" s="109" t="s">
        <v>58</v>
      </c>
      <c r="P51" s="70">
        <f t="shared" si="1"/>
        <v>2.5000000000000001E-3</v>
      </c>
    </row>
    <row r="52" spans="2:16">
      <c r="B52" s="108">
        <v>40</v>
      </c>
      <c r="C52" s="109" t="s">
        <v>57</v>
      </c>
      <c r="D52" s="95">
        <f t="shared" si="2"/>
        <v>1.6806722689075631E-4</v>
      </c>
      <c r="E52" s="110">
        <v>0.2114</v>
      </c>
      <c r="F52" s="111">
        <v>3.4969999999999999</v>
      </c>
      <c r="G52" s="107">
        <f t="shared" si="3"/>
        <v>3.7083999999999997</v>
      </c>
      <c r="H52" s="108">
        <v>59</v>
      </c>
      <c r="I52" s="109" t="s">
        <v>58</v>
      </c>
      <c r="J52" s="70">
        <f t="shared" si="4"/>
        <v>5.8999999999999999E-3</v>
      </c>
      <c r="K52" s="108">
        <v>36</v>
      </c>
      <c r="L52" s="109" t="s">
        <v>58</v>
      </c>
      <c r="M52" s="70">
        <f t="shared" si="0"/>
        <v>3.5999999999999999E-3</v>
      </c>
      <c r="N52" s="108">
        <v>26</v>
      </c>
      <c r="O52" s="109" t="s">
        <v>58</v>
      </c>
      <c r="P52" s="70">
        <f t="shared" si="1"/>
        <v>2.5999999999999999E-3</v>
      </c>
    </row>
    <row r="53" spans="2:16">
      <c r="B53" s="108">
        <v>45</v>
      </c>
      <c r="C53" s="109" t="s">
        <v>57</v>
      </c>
      <c r="D53" s="95">
        <f t="shared" si="2"/>
        <v>1.8907563025210084E-4</v>
      </c>
      <c r="E53" s="110">
        <v>0.2243</v>
      </c>
      <c r="F53" s="111">
        <v>3.6469999999999998</v>
      </c>
      <c r="G53" s="107">
        <f t="shared" si="3"/>
        <v>3.8712999999999997</v>
      </c>
      <c r="H53" s="108">
        <v>63</v>
      </c>
      <c r="I53" s="109" t="s">
        <v>58</v>
      </c>
      <c r="J53" s="70">
        <f t="shared" si="4"/>
        <v>6.3E-3</v>
      </c>
      <c r="K53" s="108">
        <v>38</v>
      </c>
      <c r="L53" s="109" t="s">
        <v>58</v>
      </c>
      <c r="M53" s="70">
        <f t="shared" si="0"/>
        <v>3.8E-3</v>
      </c>
      <c r="N53" s="108">
        <v>27</v>
      </c>
      <c r="O53" s="109" t="s">
        <v>58</v>
      </c>
      <c r="P53" s="70">
        <f t="shared" si="1"/>
        <v>2.7000000000000001E-3</v>
      </c>
    </row>
    <row r="54" spans="2:16">
      <c r="B54" s="108">
        <v>50</v>
      </c>
      <c r="C54" s="109" t="s">
        <v>57</v>
      </c>
      <c r="D54" s="95">
        <f t="shared" si="2"/>
        <v>2.1008403361344539E-4</v>
      </c>
      <c r="E54" s="110">
        <v>0.2364</v>
      </c>
      <c r="F54" s="111">
        <v>3.782</v>
      </c>
      <c r="G54" s="107">
        <f t="shared" si="3"/>
        <v>4.0183999999999997</v>
      </c>
      <c r="H54" s="108">
        <v>67</v>
      </c>
      <c r="I54" s="109" t="s">
        <v>58</v>
      </c>
      <c r="J54" s="70">
        <f t="shared" si="4"/>
        <v>6.7000000000000002E-3</v>
      </c>
      <c r="K54" s="108">
        <v>40</v>
      </c>
      <c r="L54" s="109" t="s">
        <v>58</v>
      </c>
      <c r="M54" s="70">
        <f t="shared" si="0"/>
        <v>4.0000000000000001E-3</v>
      </c>
      <c r="N54" s="108">
        <v>29</v>
      </c>
      <c r="O54" s="109" t="s">
        <v>58</v>
      </c>
      <c r="P54" s="70">
        <f t="shared" si="1"/>
        <v>2.9000000000000002E-3</v>
      </c>
    </row>
    <row r="55" spans="2:16">
      <c r="B55" s="108">
        <v>55</v>
      </c>
      <c r="C55" s="109" t="s">
        <v>57</v>
      </c>
      <c r="D55" s="95">
        <f t="shared" si="2"/>
        <v>2.3109243697478992E-4</v>
      </c>
      <c r="E55" s="110">
        <v>0.24790000000000001</v>
      </c>
      <c r="F55" s="111">
        <v>3.9049999999999998</v>
      </c>
      <c r="G55" s="107">
        <f t="shared" si="3"/>
        <v>4.1528999999999998</v>
      </c>
      <c r="H55" s="108">
        <v>71</v>
      </c>
      <c r="I55" s="109" t="s">
        <v>58</v>
      </c>
      <c r="J55" s="70">
        <f t="shared" si="4"/>
        <v>7.0999999999999995E-3</v>
      </c>
      <c r="K55" s="108">
        <v>42</v>
      </c>
      <c r="L55" s="109" t="s">
        <v>58</v>
      </c>
      <c r="M55" s="70">
        <f t="shared" si="0"/>
        <v>4.2000000000000006E-3</v>
      </c>
      <c r="N55" s="108">
        <v>30</v>
      </c>
      <c r="O55" s="109" t="s">
        <v>58</v>
      </c>
      <c r="P55" s="70">
        <f t="shared" si="1"/>
        <v>3.0000000000000001E-3</v>
      </c>
    </row>
    <row r="56" spans="2:16">
      <c r="B56" s="108">
        <v>60</v>
      </c>
      <c r="C56" s="109" t="s">
        <v>57</v>
      </c>
      <c r="D56" s="95">
        <f t="shared" si="2"/>
        <v>2.5210084033613445E-4</v>
      </c>
      <c r="E56" s="110">
        <v>0.25900000000000001</v>
      </c>
      <c r="F56" s="111">
        <v>4.0190000000000001</v>
      </c>
      <c r="G56" s="107">
        <f t="shared" si="3"/>
        <v>4.2780000000000005</v>
      </c>
      <c r="H56" s="108">
        <v>75</v>
      </c>
      <c r="I56" s="109" t="s">
        <v>58</v>
      </c>
      <c r="J56" s="70">
        <f t="shared" si="4"/>
        <v>7.4999999999999997E-3</v>
      </c>
      <c r="K56" s="108">
        <v>44</v>
      </c>
      <c r="L56" s="109" t="s">
        <v>58</v>
      </c>
      <c r="M56" s="70">
        <f t="shared" si="0"/>
        <v>4.3999999999999994E-3</v>
      </c>
      <c r="N56" s="108">
        <v>32</v>
      </c>
      <c r="O56" s="109" t="s">
        <v>58</v>
      </c>
      <c r="P56" s="70">
        <f t="shared" si="1"/>
        <v>3.2000000000000002E-3</v>
      </c>
    </row>
    <row r="57" spans="2:16">
      <c r="B57" s="108">
        <v>65</v>
      </c>
      <c r="C57" s="109" t="s">
        <v>57</v>
      </c>
      <c r="D57" s="95">
        <f t="shared" si="2"/>
        <v>2.7310924369747898E-4</v>
      </c>
      <c r="E57" s="110">
        <v>0.26950000000000002</v>
      </c>
      <c r="F57" s="111">
        <v>4.1230000000000002</v>
      </c>
      <c r="G57" s="107">
        <f t="shared" si="3"/>
        <v>4.3925000000000001</v>
      </c>
      <c r="H57" s="108">
        <v>78</v>
      </c>
      <c r="I57" s="109" t="s">
        <v>58</v>
      </c>
      <c r="J57" s="70">
        <f t="shared" si="4"/>
        <v>7.7999999999999996E-3</v>
      </c>
      <c r="K57" s="108">
        <v>46</v>
      </c>
      <c r="L57" s="109" t="s">
        <v>58</v>
      </c>
      <c r="M57" s="70">
        <f t="shared" si="0"/>
        <v>4.5999999999999999E-3</v>
      </c>
      <c r="N57" s="108">
        <v>33</v>
      </c>
      <c r="O57" s="109" t="s">
        <v>58</v>
      </c>
      <c r="P57" s="70">
        <f t="shared" si="1"/>
        <v>3.3E-3</v>
      </c>
    </row>
    <row r="58" spans="2:16">
      <c r="B58" s="108">
        <v>70</v>
      </c>
      <c r="C58" s="109" t="s">
        <v>57</v>
      </c>
      <c r="D58" s="95">
        <f t="shared" si="2"/>
        <v>2.9411764705882356E-4</v>
      </c>
      <c r="E58" s="110">
        <v>0.2797</v>
      </c>
      <c r="F58" s="111">
        <v>4.2210000000000001</v>
      </c>
      <c r="G58" s="107">
        <f t="shared" si="3"/>
        <v>4.5007000000000001</v>
      </c>
      <c r="H58" s="108">
        <v>82</v>
      </c>
      <c r="I58" s="109" t="s">
        <v>58</v>
      </c>
      <c r="J58" s="70">
        <f t="shared" si="4"/>
        <v>8.2000000000000007E-3</v>
      </c>
      <c r="K58" s="108">
        <v>48</v>
      </c>
      <c r="L58" s="109" t="s">
        <v>58</v>
      </c>
      <c r="M58" s="70">
        <f t="shared" si="0"/>
        <v>4.8000000000000004E-3</v>
      </c>
      <c r="N58" s="108">
        <v>35</v>
      </c>
      <c r="O58" s="109" t="s">
        <v>58</v>
      </c>
      <c r="P58" s="70">
        <f t="shared" si="1"/>
        <v>3.5000000000000005E-3</v>
      </c>
    </row>
    <row r="59" spans="2:16">
      <c r="B59" s="108">
        <v>80</v>
      </c>
      <c r="C59" s="109" t="s">
        <v>57</v>
      </c>
      <c r="D59" s="95">
        <f t="shared" si="2"/>
        <v>3.3613445378151261E-4</v>
      </c>
      <c r="E59" s="110">
        <v>0.29899999999999999</v>
      </c>
      <c r="F59" s="111">
        <v>4.3959999999999999</v>
      </c>
      <c r="G59" s="107">
        <f t="shared" si="3"/>
        <v>4.6950000000000003</v>
      </c>
      <c r="H59" s="108">
        <v>89</v>
      </c>
      <c r="I59" s="109" t="s">
        <v>58</v>
      </c>
      <c r="J59" s="70">
        <f t="shared" si="4"/>
        <v>8.8999999999999999E-3</v>
      </c>
      <c r="K59" s="108">
        <v>51</v>
      </c>
      <c r="L59" s="109" t="s">
        <v>58</v>
      </c>
      <c r="M59" s="70">
        <f t="shared" si="0"/>
        <v>5.0999999999999995E-3</v>
      </c>
      <c r="N59" s="108">
        <v>37</v>
      </c>
      <c r="O59" s="109" t="s">
        <v>58</v>
      </c>
      <c r="P59" s="70">
        <f t="shared" si="1"/>
        <v>3.6999999999999997E-3</v>
      </c>
    </row>
    <row r="60" spans="2:16">
      <c r="B60" s="108">
        <v>90</v>
      </c>
      <c r="C60" s="109" t="s">
        <v>57</v>
      </c>
      <c r="D60" s="95">
        <f t="shared" si="2"/>
        <v>3.7815126050420167E-4</v>
      </c>
      <c r="E60" s="110">
        <v>0.31719999999999998</v>
      </c>
      <c r="F60" s="111">
        <v>4.55</v>
      </c>
      <c r="G60" s="107">
        <f t="shared" si="3"/>
        <v>4.8671999999999995</v>
      </c>
      <c r="H60" s="108">
        <v>96</v>
      </c>
      <c r="I60" s="109" t="s">
        <v>58</v>
      </c>
      <c r="J60" s="70">
        <f t="shared" si="4"/>
        <v>9.6000000000000009E-3</v>
      </c>
      <c r="K60" s="108">
        <v>55</v>
      </c>
      <c r="L60" s="109" t="s">
        <v>58</v>
      </c>
      <c r="M60" s="70">
        <f t="shared" si="0"/>
        <v>5.4999999999999997E-3</v>
      </c>
      <c r="N60" s="108">
        <v>40</v>
      </c>
      <c r="O60" s="109" t="s">
        <v>58</v>
      </c>
      <c r="P60" s="70">
        <f t="shared" si="1"/>
        <v>4.0000000000000001E-3</v>
      </c>
    </row>
    <row r="61" spans="2:16">
      <c r="B61" s="108">
        <v>100</v>
      </c>
      <c r="C61" s="109" t="s">
        <v>57</v>
      </c>
      <c r="D61" s="95">
        <f t="shared" si="2"/>
        <v>4.2016806722689078E-4</v>
      </c>
      <c r="E61" s="110">
        <v>0.33429999999999999</v>
      </c>
      <c r="F61" s="111">
        <v>4.6870000000000003</v>
      </c>
      <c r="G61" s="107">
        <f t="shared" si="3"/>
        <v>5.0213000000000001</v>
      </c>
      <c r="H61" s="108">
        <v>102</v>
      </c>
      <c r="I61" s="109" t="s">
        <v>58</v>
      </c>
      <c r="J61" s="70">
        <f t="shared" si="4"/>
        <v>1.0199999999999999E-2</v>
      </c>
      <c r="K61" s="108">
        <v>58</v>
      </c>
      <c r="L61" s="109" t="s">
        <v>58</v>
      </c>
      <c r="M61" s="70">
        <f t="shared" si="0"/>
        <v>5.8000000000000005E-3</v>
      </c>
      <c r="N61" s="108">
        <v>42</v>
      </c>
      <c r="O61" s="109" t="s">
        <v>58</v>
      </c>
      <c r="P61" s="70">
        <f t="shared" si="1"/>
        <v>4.2000000000000006E-3</v>
      </c>
    </row>
    <row r="62" spans="2:16">
      <c r="B62" s="108">
        <v>110</v>
      </c>
      <c r="C62" s="109" t="s">
        <v>57</v>
      </c>
      <c r="D62" s="95">
        <f t="shared" si="2"/>
        <v>4.6218487394957984E-4</v>
      </c>
      <c r="E62" s="110">
        <v>0.35060000000000002</v>
      </c>
      <c r="F62" s="111">
        <v>4.8099999999999996</v>
      </c>
      <c r="G62" s="107">
        <f t="shared" si="3"/>
        <v>5.1605999999999996</v>
      </c>
      <c r="H62" s="108">
        <v>109</v>
      </c>
      <c r="I62" s="109" t="s">
        <v>58</v>
      </c>
      <c r="J62" s="70">
        <f t="shared" si="4"/>
        <v>1.09E-2</v>
      </c>
      <c r="K62" s="108">
        <v>61</v>
      </c>
      <c r="L62" s="109" t="s">
        <v>58</v>
      </c>
      <c r="M62" s="70">
        <f t="shared" si="0"/>
        <v>6.0999999999999995E-3</v>
      </c>
      <c r="N62" s="108">
        <v>44</v>
      </c>
      <c r="O62" s="109" t="s">
        <v>58</v>
      </c>
      <c r="P62" s="70">
        <f t="shared" si="1"/>
        <v>4.3999999999999994E-3</v>
      </c>
    </row>
    <row r="63" spans="2:16">
      <c r="B63" s="108">
        <v>120</v>
      </c>
      <c r="C63" s="109" t="s">
        <v>57</v>
      </c>
      <c r="D63" s="95">
        <f t="shared" si="2"/>
        <v>5.0420168067226889E-4</v>
      </c>
      <c r="E63" s="110">
        <v>0.36620000000000003</v>
      </c>
      <c r="F63" s="111">
        <v>4.9210000000000003</v>
      </c>
      <c r="G63" s="107">
        <f t="shared" si="3"/>
        <v>5.2872000000000003</v>
      </c>
      <c r="H63" s="108">
        <v>115</v>
      </c>
      <c r="I63" s="109" t="s">
        <v>58</v>
      </c>
      <c r="J63" s="70">
        <f t="shared" si="4"/>
        <v>1.15E-2</v>
      </c>
      <c r="K63" s="108">
        <v>64</v>
      </c>
      <c r="L63" s="109" t="s">
        <v>58</v>
      </c>
      <c r="M63" s="70">
        <f t="shared" si="0"/>
        <v>6.4000000000000003E-3</v>
      </c>
      <c r="N63" s="108">
        <v>47</v>
      </c>
      <c r="O63" s="109" t="s">
        <v>58</v>
      </c>
      <c r="P63" s="70">
        <f t="shared" si="1"/>
        <v>4.7000000000000002E-3</v>
      </c>
    </row>
    <row r="64" spans="2:16">
      <c r="B64" s="108">
        <v>130</v>
      </c>
      <c r="C64" s="109" t="s">
        <v>57</v>
      </c>
      <c r="D64" s="95">
        <f t="shared" si="2"/>
        <v>5.4621848739495795E-4</v>
      </c>
      <c r="E64" s="110">
        <v>0.38119999999999998</v>
      </c>
      <c r="F64" s="111">
        <v>5.0220000000000002</v>
      </c>
      <c r="G64" s="107">
        <f t="shared" si="3"/>
        <v>5.4032</v>
      </c>
      <c r="H64" s="108">
        <v>122</v>
      </c>
      <c r="I64" s="109" t="s">
        <v>58</v>
      </c>
      <c r="J64" s="70">
        <f t="shared" si="4"/>
        <v>1.2199999999999999E-2</v>
      </c>
      <c r="K64" s="108">
        <v>67</v>
      </c>
      <c r="L64" s="109" t="s">
        <v>58</v>
      </c>
      <c r="M64" s="70">
        <f t="shared" si="0"/>
        <v>6.7000000000000002E-3</v>
      </c>
      <c r="N64" s="108">
        <v>49</v>
      </c>
      <c r="O64" s="109" t="s">
        <v>58</v>
      </c>
      <c r="P64" s="70">
        <f t="shared" si="1"/>
        <v>4.8999999999999998E-3</v>
      </c>
    </row>
    <row r="65" spans="2:16">
      <c r="B65" s="108">
        <v>140</v>
      </c>
      <c r="C65" s="109" t="s">
        <v>57</v>
      </c>
      <c r="D65" s="95">
        <f t="shared" si="2"/>
        <v>5.8823529411764712E-4</v>
      </c>
      <c r="E65" s="110">
        <v>0.39560000000000001</v>
      </c>
      <c r="F65" s="111">
        <v>5.1150000000000002</v>
      </c>
      <c r="G65" s="107">
        <f t="shared" si="3"/>
        <v>5.5106000000000002</v>
      </c>
      <c r="H65" s="108">
        <v>128</v>
      </c>
      <c r="I65" s="109" t="s">
        <v>58</v>
      </c>
      <c r="J65" s="70">
        <f t="shared" si="4"/>
        <v>1.2800000000000001E-2</v>
      </c>
      <c r="K65" s="108">
        <v>70</v>
      </c>
      <c r="L65" s="109" t="s">
        <v>58</v>
      </c>
      <c r="M65" s="70">
        <f t="shared" si="0"/>
        <v>7.000000000000001E-3</v>
      </c>
      <c r="N65" s="108">
        <v>51</v>
      </c>
      <c r="O65" s="109" t="s">
        <v>58</v>
      </c>
      <c r="P65" s="70">
        <f t="shared" si="1"/>
        <v>5.0999999999999995E-3</v>
      </c>
    </row>
    <row r="66" spans="2:16">
      <c r="B66" s="108">
        <v>150</v>
      </c>
      <c r="C66" s="109" t="s">
        <v>57</v>
      </c>
      <c r="D66" s="95">
        <f t="shared" si="2"/>
        <v>6.3025210084033606E-4</v>
      </c>
      <c r="E66" s="110">
        <v>0.40949999999999998</v>
      </c>
      <c r="F66" s="111">
        <v>5.2</v>
      </c>
      <c r="G66" s="107">
        <f t="shared" si="3"/>
        <v>5.6095000000000006</v>
      </c>
      <c r="H66" s="108">
        <v>134</v>
      </c>
      <c r="I66" s="109" t="s">
        <v>58</v>
      </c>
      <c r="J66" s="70">
        <f t="shared" si="4"/>
        <v>1.34E-2</v>
      </c>
      <c r="K66" s="108">
        <v>73</v>
      </c>
      <c r="L66" s="109" t="s">
        <v>58</v>
      </c>
      <c r="M66" s="70">
        <f t="shared" si="0"/>
        <v>7.2999999999999992E-3</v>
      </c>
      <c r="N66" s="108">
        <v>53</v>
      </c>
      <c r="O66" s="109" t="s">
        <v>58</v>
      </c>
      <c r="P66" s="70">
        <f t="shared" si="1"/>
        <v>5.3E-3</v>
      </c>
    </row>
    <row r="67" spans="2:16">
      <c r="B67" s="108">
        <v>160</v>
      </c>
      <c r="C67" s="109" t="s">
        <v>57</v>
      </c>
      <c r="D67" s="95">
        <f t="shared" si="2"/>
        <v>6.7226890756302523E-4</v>
      </c>
      <c r="E67" s="110">
        <v>0.4229</v>
      </c>
      <c r="F67" s="111">
        <v>5.2789999999999999</v>
      </c>
      <c r="G67" s="107">
        <f t="shared" si="3"/>
        <v>5.7019000000000002</v>
      </c>
      <c r="H67" s="108">
        <v>140</v>
      </c>
      <c r="I67" s="109" t="s">
        <v>58</v>
      </c>
      <c r="J67" s="70">
        <f t="shared" si="4"/>
        <v>1.4000000000000002E-2</v>
      </c>
      <c r="K67" s="108">
        <v>76</v>
      </c>
      <c r="L67" s="109" t="s">
        <v>58</v>
      </c>
      <c r="M67" s="70">
        <f t="shared" si="0"/>
        <v>7.6E-3</v>
      </c>
      <c r="N67" s="108">
        <v>55</v>
      </c>
      <c r="O67" s="109" t="s">
        <v>58</v>
      </c>
      <c r="P67" s="70">
        <f t="shared" si="1"/>
        <v>5.4999999999999997E-3</v>
      </c>
    </row>
    <row r="68" spans="2:16">
      <c r="B68" s="108">
        <v>170</v>
      </c>
      <c r="C68" s="109" t="s">
        <v>57</v>
      </c>
      <c r="D68" s="95">
        <f t="shared" si="2"/>
        <v>7.1428571428571429E-4</v>
      </c>
      <c r="E68" s="110">
        <v>0.43590000000000001</v>
      </c>
      <c r="F68" s="111">
        <v>5.351</v>
      </c>
      <c r="G68" s="107">
        <f t="shared" si="3"/>
        <v>5.7869000000000002</v>
      </c>
      <c r="H68" s="108">
        <v>146</v>
      </c>
      <c r="I68" s="109" t="s">
        <v>58</v>
      </c>
      <c r="J68" s="70">
        <f t="shared" si="4"/>
        <v>1.4599999999999998E-2</v>
      </c>
      <c r="K68" s="108">
        <v>79</v>
      </c>
      <c r="L68" s="109" t="s">
        <v>58</v>
      </c>
      <c r="M68" s="70">
        <f t="shared" si="0"/>
        <v>7.9000000000000008E-3</v>
      </c>
      <c r="N68" s="108">
        <v>57</v>
      </c>
      <c r="O68" s="109" t="s">
        <v>58</v>
      </c>
      <c r="P68" s="70">
        <f t="shared" si="1"/>
        <v>5.7000000000000002E-3</v>
      </c>
    </row>
    <row r="69" spans="2:16">
      <c r="B69" s="108">
        <v>180</v>
      </c>
      <c r="C69" s="109" t="s">
        <v>57</v>
      </c>
      <c r="D69" s="95">
        <f t="shared" si="2"/>
        <v>7.5630252100840334E-4</v>
      </c>
      <c r="E69" s="110">
        <v>0.44850000000000001</v>
      </c>
      <c r="F69" s="111">
        <v>5.4189999999999996</v>
      </c>
      <c r="G69" s="107">
        <f t="shared" si="3"/>
        <v>5.8674999999999997</v>
      </c>
      <c r="H69" s="108">
        <v>152</v>
      </c>
      <c r="I69" s="109" t="s">
        <v>58</v>
      </c>
      <c r="J69" s="70">
        <f t="shared" si="4"/>
        <v>1.52E-2</v>
      </c>
      <c r="K69" s="108">
        <v>81</v>
      </c>
      <c r="L69" s="109" t="s">
        <v>58</v>
      </c>
      <c r="M69" s="70">
        <f t="shared" si="0"/>
        <v>8.0999999999999996E-3</v>
      </c>
      <c r="N69" s="108">
        <v>59</v>
      </c>
      <c r="O69" s="109" t="s">
        <v>58</v>
      </c>
      <c r="P69" s="70">
        <f t="shared" si="1"/>
        <v>5.8999999999999999E-3</v>
      </c>
    </row>
    <row r="70" spans="2:16">
      <c r="B70" s="108">
        <v>200</v>
      </c>
      <c r="C70" s="109" t="s">
        <v>57</v>
      </c>
      <c r="D70" s="95">
        <f t="shared" si="2"/>
        <v>8.4033613445378156E-4</v>
      </c>
      <c r="E70" s="110">
        <v>0.4728</v>
      </c>
      <c r="F70" s="111">
        <v>5.54</v>
      </c>
      <c r="G70" s="107">
        <f t="shared" si="3"/>
        <v>6.0128000000000004</v>
      </c>
      <c r="H70" s="108">
        <v>163</v>
      </c>
      <c r="I70" s="109" t="s">
        <v>58</v>
      </c>
      <c r="J70" s="70">
        <f t="shared" si="4"/>
        <v>1.6300000000000002E-2</v>
      </c>
      <c r="K70" s="108">
        <v>87</v>
      </c>
      <c r="L70" s="109" t="s">
        <v>58</v>
      </c>
      <c r="M70" s="70">
        <f t="shared" si="0"/>
        <v>8.6999999999999994E-3</v>
      </c>
      <c r="N70" s="108">
        <v>63</v>
      </c>
      <c r="O70" s="109" t="s">
        <v>58</v>
      </c>
      <c r="P70" s="70">
        <f t="shared" si="1"/>
        <v>6.3E-3</v>
      </c>
    </row>
    <row r="71" spans="2:16">
      <c r="B71" s="108">
        <v>225</v>
      </c>
      <c r="C71" s="109" t="s">
        <v>57</v>
      </c>
      <c r="D71" s="95">
        <f t="shared" si="2"/>
        <v>9.453781512605042E-4</v>
      </c>
      <c r="E71" s="110">
        <v>0.50149999999999995</v>
      </c>
      <c r="F71" s="111">
        <v>5.67</v>
      </c>
      <c r="G71" s="107">
        <f t="shared" si="3"/>
        <v>6.1715</v>
      </c>
      <c r="H71" s="108">
        <v>177</v>
      </c>
      <c r="I71" s="109" t="s">
        <v>58</v>
      </c>
      <c r="J71" s="70">
        <f t="shared" si="4"/>
        <v>1.77E-2</v>
      </c>
      <c r="K71" s="108">
        <v>93</v>
      </c>
      <c r="L71" s="109" t="s">
        <v>58</v>
      </c>
      <c r="M71" s="70">
        <f t="shared" si="0"/>
        <v>9.2999999999999992E-3</v>
      </c>
      <c r="N71" s="108">
        <v>68</v>
      </c>
      <c r="O71" s="109" t="s">
        <v>58</v>
      </c>
      <c r="P71" s="70">
        <f t="shared" si="1"/>
        <v>6.8000000000000005E-3</v>
      </c>
    </row>
    <row r="72" spans="2:16">
      <c r="B72" s="108">
        <v>250</v>
      </c>
      <c r="C72" s="109" t="s">
        <v>57</v>
      </c>
      <c r="D72" s="95">
        <f t="shared" si="2"/>
        <v>1.0504201680672268E-3</v>
      </c>
      <c r="E72" s="110">
        <v>0.52859999999999996</v>
      </c>
      <c r="F72" s="111">
        <v>5.782</v>
      </c>
      <c r="G72" s="107">
        <f t="shared" si="3"/>
        <v>6.3106</v>
      </c>
      <c r="H72" s="108">
        <v>191</v>
      </c>
      <c r="I72" s="109" t="s">
        <v>58</v>
      </c>
      <c r="J72" s="70">
        <f t="shared" si="4"/>
        <v>1.9099999999999999E-2</v>
      </c>
      <c r="K72" s="108">
        <v>99</v>
      </c>
      <c r="L72" s="109" t="s">
        <v>58</v>
      </c>
      <c r="M72" s="70">
        <f t="shared" si="0"/>
        <v>9.9000000000000008E-3</v>
      </c>
      <c r="N72" s="108">
        <v>72</v>
      </c>
      <c r="O72" s="109" t="s">
        <v>58</v>
      </c>
      <c r="P72" s="70">
        <f t="shared" si="1"/>
        <v>7.1999999999999998E-3</v>
      </c>
    </row>
    <row r="73" spans="2:16">
      <c r="B73" s="108">
        <v>275</v>
      </c>
      <c r="C73" s="109" t="s">
        <v>57</v>
      </c>
      <c r="D73" s="95">
        <f t="shared" si="2"/>
        <v>1.1554621848739496E-3</v>
      </c>
      <c r="E73" s="110">
        <v>0.5544</v>
      </c>
      <c r="F73" s="111">
        <v>5.8780000000000001</v>
      </c>
      <c r="G73" s="107">
        <f t="shared" si="3"/>
        <v>6.4324000000000003</v>
      </c>
      <c r="H73" s="108">
        <v>205</v>
      </c>
      <c r="I73" s="109" t="s">
        <v>58</v>
      </c>
      <c r="J73" s="70">
        <f t="shared" si="4"/>
        <v>2.0499999999999997E-2</v>
      </c>
      <c r="K73" s="108">
        <v>105</v>
      </c>
      <c r="L73" s="109" t="s">
        <v>58</v>
      </c>
      <c r="M73" s="70">
        <f t="shared" si="0"/>
        <v>1.0499999999999999E-2</v>
      </c>
      <c r="N73" s="108">
        <v>77</v>
      </c>
      <c r="O73" s="109" t="s">
        <v>58</v>
      </c>
      <c r="P73" s="70">
        <f t="shared" si="1"/>
        <v>7.7000000000000002E-3</v>
      </c>
    </row>
    <row r="74" spans="2:16">
      <c r="B74" s="108">
        <v>300</v>
      </c>
      <c r="C74" s="109" t="s">
        <v>57</v>
      </c>
      <c r="D74" s="95">
        <f t="shared" si="2"/>
        <v>1.2605042016806721E-3</v>
      </c>
      <c r="E74" s="110">
        <v>0.57909999999999995</v>
      </c>
      <c r="F74" s="111">
        <v>5.9619999999999997</v>
      </c>
      <c r="G74" s="107">
        <f t="shared" si="3"/>
        <v>6.5411000000000001</v>
      </c>
      <c r="H74" s="108">
        <v>219</v>
      </c>
      <c r="I74" s="109" t="s">
        <v>58</v>
      </c>
      <c r="J74" s="70">
        <f t="shared" si="4"/>
        <v>2.1899999999999999E-2</v>
      </c>
      <c r="K74" s="108">
        <v>112</v>
      </c>
      <c r="L74" s="109" t="s">
        <v>58</v>
      </c>
      <c r="M74" s="70">
        <f t="shared" si="0"/>
        <v>1.12E-2</v>
      </c>
      <c r="N74" s="108">
        <v>81</v>
      </c>
      <c r="O74" s="109" t="s">
        <v>58</v>
      </c>
      <c r="P74" s="70">
        <f t="shared" si="1"/>
        <v>8.0999999999999996E-3</v>
      </c>
    </row>
    <row r="75" spans="2:16">
      <c r="B75" s="108">
        <v>325</v>
      </c>
      <c r="C75" s="109" t="s">
        <v>57</v>
      </c>
      <c r="D75" s="95">
        <f t="shared" si="2"/>
        <v>1.3655462184873951E-3</v>
      </c>
      <c r="E75" s="110">
        <v>0.60270000000000001</v>
      </c>
      <c r="F75" s="111">
        <v>6.0339999999999998</v>
      </c>
      <c r="G75" s="107">
        <f t="shared" si="3"/>
        <v>6.6366999999999994</v>
      </c>
      <c r="H75" s="108">
        <v>232</v>
      </c>
      <c r="I75" s="109" t="s">
        <v>58</v>
      </c>
      <c r="J75" s="70">
        <f t="shared" si="4"/>
        <v>2.3200000000000002E-2</v>
      </c>
      <c r="K75" s="108">
        <v>117</v>
      </c>
      <c r="L75" s="109" t="s">
        <v>58</v>
      </c>
      <c r="M75" s="70">
        <f t="shared" si="0"/>
        <v>1.17E-2</v>
      </c>
      <c r="N75" s="108">
        <v>86</v>
      </c>
      <c r="O75" s="109" t="s">
        <v>58</v>
      </c>
      <c r="P75" s="70">
        <f t="shared" si="1"/>
        <v>8.6E-3</v>
      </c>
    </row>
    <row r="76" spans="2:16">
      <c r="B76" s="108">
        <v>350</v>
      </c>
      <c r="C76" s="109" t="s">
        <v>57</v>
      </c>
      <c r="D76" s="95">
        <f t="shared" si="2"/>
        <v>1.4705882352941176E-3</v>
      </c>
      <c r="E76" s="110">
        <v>0.62549999999999994</v>
      </c>
      <c r="F76" s="111">
        <v>6.0979999999999999</v>
      </c>
      <c r="G76" s="107">
        <f t="shared" si="3"/>
        <v>6.7234999999999996</v>
      </c>
      <c r="H76" s="108">
        <v>245</v>
      </c>
      <c r="I76" s="109" t="s">
        <v>58</v>
      </c>
      <c r="J76" s="70">
        <f t="shared" si="4"/>
        <v>2.4500000000000001E-2</v>
      </c>
      <c r="K76" s="108">
        <v>123</v>
      </c>
      <c r="L76" s="109" t="s">
        <v>58</v>
      </c>
      <c r="M76" s="70">
        <f t="shared" si="0"/>
        <v>1.23E-2</v>
      </c>
      <c r="N76" s="108">
        <v>90</v>
      </c>
      <c r="O76" s="109" t="s">
        <v>58</v>
      </c>
      <c r="P76" s="70">
        <f t="shared" si="1"/>
        <v>8.9999999999999993E-3</v>
      </c>
    </row>
    <row r="77" spans="2:16">
      <c r="B77" s="108">
        <v>375</v>
      </c>
      <c r="C77" s="109" t="s">
        <v>57</v>
      </c>
      <c r="D77" s="95">
        <f t="shared" si="2"/>
        <v>1.5756302521008404E-3</v>
      </c>
      <c r="E77" s="110">
        <v>0.64739999999999998</v>
      </c>
      <c r="F77" s="111">
        <v>6.1550000000000002</v>
      </c>
      <c r="G77" s="107">
        <f t="shared" si="3"/>
        <v>6.8024000000000004</v>
      </c>
      <c r="H77" s="108">
        <v>259</v>
      </c>
      <c r="I77" s="109" t="s">
        <v>58</v>
      </c>
      <c r="J77" s="70">
        <f t="shared" si="4"/>
        <v>2.5899999999999999E-2</v>
      </c>
      <c r="K77" s="108">
        <v>129</v>
      </c>
      <c r="L77" s="109" t="s">
        <v>58</v>
      </c>
      <c r="M77" s="70">
        <f t="shared" si="0"/>
        <v>1.29E-2</v>
      </c>
      <c r="N77" s="108">
        <v>94</v>
      </c>
      <c r="O77" s="109" t="s">
        <v>58</v>
      </c>
      <c r="P77" s="70">
        <f t="shared" si="1"/>
        <v>9.4000000000000004E-3</v>
      </c>
    </row>
    <row r="78" spans="2:16">
      <c r="B78" s="108">
        <v>400</v>
      </c>
      <c r="C78" s="109" t="s">
        <v>57</v>
      </c>
      <c r="D78" s="95">
        <f t="shared" si="2"/>
        <v>1.6806722689075631E-3</v>
      </c>
      <c r="E78" s="110">
        <v>0.66869999999999996</v>
      </c>
      <c r="F78" s="111">
        <v>6.2039999999999997</v>
      </c>
      <c r="G78" s="107">
        <f t="shared" si="3"/>
        <v>6.8727</v>
      </c>
      <c r="H78" s="108">
        <v>272</v>
      </c>
      <c r="I78" s="109" t="s">
        <v>58</v>
      </c>
      <c r="J78" s="70">
        <f t="shared" si="4"/>
        <v>2.7200000000000002E-2</v>
      </c>
      <c r="K78" s="108">
        <v>135</v>
      </c>
      <c r="L78" s="109" t="s">
        <v>58</v>
      </c>
      <c r="M78" s="70">
        <f t="shared" si="0"/>
        <v>1.3500000000000002E-2</v>
      </c>
      <c r="N78" s="108">
        <v>98</v>
      </c>
      <c r="O78" s="109" t="s">
        <v>58</v>
      </c>
      <c r="P78" s="70">
        <f t="shared" si="1"/>
        <v>9.7999999999999997E-3</v>
      </c>
    </row>
    <row r="79" spans="2:16">
      <c r="B79" s="108">
        <v>450</v>
      </c>
      <c r="C79" s="109" t="s">
        <v>57</v>
      </c>
      <c r="D79" s="95">
        <f t="shared" si="2"/>
        <v>1.8907563025210084E-3</v>
      </c>
      <c r="E79" s="110">
        <v>0.70920000000000005</v>
      </c>
      <c r="F79" s="111">
        <v>6.2869999999999999</v>
      </c>
      <c r="G79" s="107">
        <f t="shared" si="3"/>
        <v>6.9962</v>
      </c>
      <c r="H79" s="108">
        <v>298</v>
      </c>
      <c r="I79" s="109" t="s">
        <v>58</v>
      </c>
      <c r="J79" s="70">
        <f t="shared" si="4"/>
        <v>2.98E-2</v>
      </c>
      <c r="K79" s="108">
        <v>146</v>
      </c>
      <c r="L79" s="109" t="s">
        <v>58</v>
      </c>
      <c r="M79" s="70">
        <f t="shared" si="0"/>
        <v>1.4599999999999998E-2</v>
      </c>
      <c r="N79" s="108">
        <v>106</v>
      </c>
      <c r="O79" s="109" t="s">
        <v>58</v>
      </c>
      <c r="P79" s="70">
        <f t="shared" si="1"/>
        <v>1.06E-2</v>
      </c>
    </row>
    <row r="80" spans="2:16">
      <c r="B80" s="108">
        <v>500</v>
      </c>
      <c r="C80" s="109" t="s">
        <v>57</v>
      </c>
      <c r="D80" s="95">
        <f t="shared" si="2"/>
        <v>2.1008403361344537E-3</v>
      </c>
      <c r="E80" s="110">
        <v>0.72919999999999996</v>
      </c>
      <c r="F80" s="111">
        <v>6.3520000000000003</v>
      </c>
      <c r="G80" s="107">
        <f t="shared" si="3"/>
        <v>7.0811999999999999</v>
      </c>
      <c r="H80" s="108">
        <v>324</v>
      </c>
      <c r="I80" s="109" t="s">
        <v>58</v>
      </c>
      <c r="J80" s="70">
        <f t="shared" si="4"/>
        <v>3.2399999999999998E-2</v>
      </c>
      <c r="K80" s="108">
        <v>157</v>
      </c>
      <c r="L80" s="109" t="s">
        <v>58</v>
      </c>
      <c r="M80" s="70">
        <f t="shared" si="0"/>
        <v>1.5699999999999999E-2</v>
      </c>
      <c r="N80" s="108">
        <v>114</v>
      </c>
      <c r="O80" s="109" t="s">
        <v>58</v>
      </c>
      <c r="P80" s="70">
        <f t="shared" si="1"/>
        <v>1.14E-2</v>
      </c>
    </row>
    <row r="81" spans="2:16">
      <c r="B81" s="108">
        <v>550</v>
      </c>
      <c r="C81" s="109" t="s">
        <v>57</v>
      </c>
      <c r="D81" s="95">
        <f t="shared" si="2"/>
        <v>2.3109243697478992E-3</v>
      </c>
      <c r="E81" s="110">
        <v>0.75</v>
      </c>
      <c r="F81" s="111">
        <v>6.4020000000000001</v>
      </c>
      <c r="G81" s="107">
        <f t="shared" si="3"/>
        <v>7.1520000000000001</v>
      </c>
      <c r="H81" s="108">
        <v>349</v>
      </c>
      <c r="I81" s="109" t="s">
        <v>58</v>
      </c>
      <c r="J81" s="70">
        <f t="shared" si="4"/>
        <v>3.49E-2</v>
      </c>
      <c r="K81" s="108">
        <v>168</v>
      </c>
      <c r="L81" s="109" t="s">
        <v>58</v>
      </c>
      <c r="M81" s="70">
        <f t="shared" si="0"/>
        <v>1.6800000000000002E-2</v>
      </c>
      <c r="N81" s="108">
        <v>122</v>
      </c>
      <c r="O81" s="109" t="s">
        <v>58</v>
      </c>
      <c r="P81" s="70">
        <f t="shared" si="1"/>
        <v>1.2199999999999999E-2</v>
      </c>
    </row>
    <row r="82" spans="2:16">
      <c r="B82" s="108">
        <v>600</v>
      </c>
      <c r="C82" s="109" t="s">
        <v>57</v>
      </c>
      <c r="D82" s="95">
        <f t="shared" si="2"/>
        <v>2.5210084033613443E-3</v>
      </c>
      <c r="E82" s="110">
        <v>0.78659999999999997</v>
      </c>
      <c r="F82" s="111">
        <v>6.4409999999999998</v>
      </c>
      <c r="G82" s="107">
        <f t="shared" si="3"/>
        <v>7.2275999999999998</v>
      </c>
      <c r="H82" s="108">
        <v>375</v>
      </c>
      <c r="I82" s="109" t="s">
        <v>58</v>
      </c>
      <c r="J82" s="70">
        <f t="shared" si="4"/>
        <v>3.7499999999999999E-2</v>
      </c>
      <c r="K82" s="108">
        <v>179</v>
      </c>
      <c r="L82" s="109" t="s">
        <v>58</v>
      </c>
      <c r="M82" s="70">
        <f t="shared" si="0"/>
        <v>1.7899999999999999E-2</v>
      </c>
      <c r="N82" s="108">
        <v>129</v>
      </c>
      <c r="O82" s="109" t="s">
        <v>58</v>
      </c>
      <c r="P82" s="70">
        <f t="shared" si="1"/>
        <v>1.29E-2</v>
      </c>
    </row>
    <row r="83" spans="2:16">
      <c r="B83" s="108">
        <v>650</v>
      </c>
      <c r="C83" s="109" t="s">
        <v>57</v>
      </c>
      <c r="D83" s="95">
        <f t="shared" si="2"/>
        <v>2.7310924369747902E-3</v>
      </c>
      <c r="E83" s="110">
        <v>0.83</v>
      </c>
      <c r="F83" s="111">
        <v>6.4710000000000001</v>
      </c>
      <c r="G83" s="107">
        <f t="shared" si="3"/>
        <v>7.3010000000000002</v>
      </c>
      <c r="H83" s="108">
        <v>400</v>
      </c>
      <c r="I83" s="109" t="s">
        <v>58</v>
      </c>
      <c r="J83" s="70">
        <f t="shared" si="4"/>
        <v>0.04</v>
      </c>
      <c r="K83" s="108">
        <v>190</v>
      </c>
      <c r="L83" s="109" t="s">
        <v>58</v>
      </c>
      <c r="M83" s="70">
        <f t="shared" si="0"/>
        <v>1.9E-2</v>
      </c>
      <c r="N83" s="108">
        <v>137</v>
      </c>
      <c r="O83" s="109" t="s">
        <v>58</v>
      </c>
      <c r="P83" s="70">
        <f t="shared" si="1"/>
        <v>1.37E-2</v>
      </c>
    </row>
    <row r="84" spans="2:16">
      <c r="B84" s="108">
        <v>700</v>
      </c>
      <c r="C84" s="109" t="s">
        <v>57</v>
      </c>
      <c r="D84" s="95">
        <f t="shared" si="2"/>
        <v>2.9411764705882353E-3</v>
      </c>
      <c r="E84" s="110">
        <v>0.87509999999999999</v>
      </c>
      <c r="F84" s="111">
        <v>6.4930000000000003</v>
      </c>
      <c r="G84" s="107">
        <f t="shared" si="3"/>
        <v>7.3681000000000001</v>
      </c>
      <c r="H84" s="108">
        <v>426</v>
      </c>
      <c r="I84" s="109" t="s">
        <v>58</v>
      </c>
      <c r="J84" s="70">
        <f t="shared" si="4"/>
        <v>4.2599999999999999E-2</v>
      </c>
      <c r="K84" s="108">
        <v>200</v>
      </c>
      <c r="L84" s="109" t="s">
        <v>58</v>
      </c>
      <c r="M84" s="70">
        <f t="shared" ref="M84:M147" si="5">K84/1000/10</f>
        <v>0.02</v>
      </c>
      <c r="N84" s="108">
        <v>144</v>
      </c>
      <c r="O84" s="109" t="s">
        <v>58</v>
      </c>
      <c r="P84" s="70">
        <f t="shared" ref="P84:P147" si="6">N84/1000/10</f>
        <v>1.44E-2</v>
      </c>
    </row>
    <row r="85" spans="2:16">
      <c r="B85" s="108">
        <v>800</v>
      </c>
      <c r="C85" s="109" t="s">
        <v>57</v>
      </c>
      <c r="D85" s="95">
        <f t="shared" ref="D85:D86" si="7">B85/1000/$C$5</f>
        <v>3.3613445378151263E-3</v>
      </c>
      <c r="E85" s="110">
        <v>0.96109999999999995</v>
      </c>
      <c r="F85" s="111">
        <v>6.5179999999999998</v>
      </c>
      <c r="G85" s="107">
        <f t="shared" ref="G85:G148" si="8">E85+F85</f>
        <v>7.4790999999999999</v>
      </c>
      <c r="H85" s="108">
        <v>476</v>
      </c>
      <c r="I85" s="109" t="s">
        <v>58</v>
      </c>
      <c r="J85" s="70">
        <f t="shared" ref="J85:J119" si="9">H85/1000/10</f>
        <v>4.7599999999999996E-2</v>
      </c>
      <c r="K85" s="108">
        <v>221</v>
      </c>
      <c r="L85" s="109" t="s">
        <v>58</v>
      </c>
      <c r="M85" s="70">
        <f t="shared" si="5"/>
        <v>2.2100000000000002E-2</v>
      </c>
      <c r="N85" s="108">
        <v>159</v>
      </c>
      <c r="O85" s="109" t="s">
        <v>58</v>
      </c>
      <c r="P85" s="70">
        <f t="shared" si="6"/>
        <v>1.5900000000000001E-2</v>
      </c>
    </row>
    <row r="86" spans="2:16">
      <c r="B86" s="108">
        <v>900</v>
      </c>
      <c r="C86" s="109" t="s">
        <v>57</v>
      </c>
      <c r="D86" s="95">
        <f t="shared" si="7"/>
        <v>3.7815126050420168E-3</v>
      </c>
      <c r="E86" s="110">
        <v>1.0349999999999999</v>
      </c>
      <c r="F86" s="111">
        <v>6.5259999999999998</v>
      </c>
      <c r="G86" s="107">
        <f t="shared" si="8"/>
        <v>7.5609999999999999</v>
      </c>
      <c r="H86" s="108">
        <v>526</v>
      </c>
      <c r="I86" s="109" t="s">
        <v>58</v>
      </c>
      <c r="J86" s="70">
        <f t="shared" si="9"/>
        <v>5.2600000000000001E-2</v>
      </c>
      <c r="K86" s="108">
        <v>241</v>
      </c>
      <c r="L86" s="109" t="s">
        <v>58</v>
      </c>
      <c r="M86" s="70">
        <f t="shared" si="5"/>
        <v>2.41E-2</v>
      </c>
      <c r="N86" s="108">
        <v>173</v>
      </c>
      <c r="O86" s="109" t="s">
        <v>58</v>
      </c>
      <c r="P86" s="70">
        <f t="shared" si="6"/>
        <v>1.7299999999999999E-2</v>
      </c>
    </row>
    <row r="87" spans="2:16">
      <c r="B87" s="108">
        <v>1</v>
      </c>
      <c r="C87" s="118" t="s">
        <v>59</v>
      </c>
      <c r="D87" s="95">
        <f t="shared" ref="D87:D150" si="10">B87/$C$5</f>
        <v>4.2016806722689074E-3</v>
      </c>
      <c r="E87" s="110">
        <v>1.095</v>
      </c>
      <c r="F87" s="111">
        <v>6.5190000000000001</v>
      </c>
      <c r="G87" s="107">
        <f t="shared" si="8"/>
        <v>7.6139999999999999</v>
      </c>
      <c r="H87" s="108">
        <v>576</v>
      </c>
      <c r="I87" s="109" t="s">
        <v>58</v>
      </c>
      <c r="J87" s="70">
        <f t="shared" si="9"/>
        <v>5.7599999999999998E-2</v>
      </c>
      <c r="K87" s="108">
        <v>261</v>
      </c>
      <c r="L87" s="109" t="s">
        <v>58</v>
      </c>
      <c r="M87" s="70">
        <f t="shared" si="5"/>
        <v>2.6100000000000002E-2</v>
      </c>
      <c r="N87" s="108">
        <v>187</v>
      </c>
      <c r="O87" s="109" t="s">
        <v>58</v>
      </c>
      <c r="P87" s="70">
        <f t="shared" si="6"/>
        <v>1.8700000000000001E-2</v>
      </c>
    </row>
    <row r="88" spans="2:16">
      <c r="B88" s="108">
        <v>1.1000000000000001</v>
      </c>
      <c r="C88" s="109" t="s">
        <v>59</v>
      </c>
      <c r="D88" s="95">
        <f t="shared" si="10"/>
        <v>4.6218487394957984E-3</v>
      </c>
      <c r="E88" s="110">
        <v>1.1439999999999999</v>
      </c>
      <c r="F88" s="111">
        <v>6.5030000000000001</v>
      </c>
      <c r="G88" s="107">
        <f t="shared" si="8"/>
        <v>7.6470000000000002</v>
      </c>
      <c r="H88" s="108">
        <v>626</v>
      </c>
      <c r="I88" s="109" t="s">
        <v>58</v>
      </c>
      <c r="J88" s="70">
        <f t="shared" si="9"/>
        <v>6.2600000000000003E-2</v>
      </c>
      <c r="K88" s="108">
        <v>281</v>
      </c>
      <c r="L88" s="109" t="s">
        <v>58</v>
      </c>
      <c r="M88" s="70">
        <f t="shared" si="5"/>
        <v>2.8100000000000003E-2</v>
      </c>
      <c r="N88" s="108">
        <v>201</v>
      </c>
      <c r="O88" s="109" t="s">
        <v>58</v>
      </c>
      <c r="P88" s="70">
        <f t="shared" si="6"/>
        <v>2.01E-2</v>
      </c>
    </row>
    <row r="89" spans="2:16">
      <c r="B89" s="108">
        <v>1.2</v>
      </c>
      <c r="C89" s="109" t="s">
        <v>59</v>
      </c>
      <c r="D89" s="70">
        <f t="shared" si="10"/>
        <v>5.0420168067226885E-3</v>
      </c>
      <c r="E89" s="110">
        <v>1.1830000000000001</v>
      </c>
      <c r="F89" s="111">
        <v>6.4790000000000001</v>
      </c>
      <c r="G89" s="107">
        <f t="shared" si="8"/>
        <v>7.6619999999999999</v>
      </c>
      <c r="H89" s="108">
        <v>677</v>
      </c>
      <c r="I89" s="109" t="s">
        <v>58</v>
      </c>
      <c r="J89" s="70">
        <f t="shared" si="9"/>
        <v>6.770000000000001E-2</v>
      </c>
      <c r="K89" s="108">
        <v>300</v>
      </c>
      <c r="L89" s="109" t="s">
        <v>58</v>
      </c>
      <c r="M89" s="70">
        <f t="shared" si="5"/>
        <v>0.03</v>
      </c>
      <c r="N89" s="108">
        <v>215</v>
      </c>
      <c r="O89" s="109" t="s">
        <v>58</v>
      </c>
      <c r="P89" s="70">
        <f t="shared" si="6"/>
        <v>2.1499999999999998E-2</v>
      </c>
    </row>
    <row r="90" spans="2:16">
      <c r="B90" s="108">
        <v>1.3</v>
      </c>
      <c r="C90" s="109" t="s">
        <v>59</v>
      </c>
      <c r="D90" s="70">
        <f t="shared" si="10"/>
        <v>5.4621848739495804E-3</v>
      </c>
      <c r="E90" s="110">
        <v>1.216</v>
      </c>
      <c r="F90" s="111">
        <v>6.4489999999999998</v>
      </c>
      <c r="G90" s="107">
        <f t="shared" si="8"/>
        <v>7.665</v>
      </c>
      <c r="H90" s="108">
        <v>727</v>
      </c>
      <c r="I90" s="109" t="s">
        <v>58</v>
      </c>
      <c r="J90" s="70">
        <f t="shared" si="9"/>
        <v>7.2700000000000001E-2</v>
      </c>
      <c r="K90" s="108">
        <v>320</v>
      </c>
      <c r="L90" s="109" t="s">
        <v>58</v>
      </c>
      <c r="M90" s="70">
        <f t="shared" si="5"/>
        <v>3.2000000000000001E-2</v>
      </c>
      <c r="N90" s="108">
        <v>228</v>
      </c>
      <c r="O90" s="109" t="s">
        <v>58</v>
      </c>
      <c r="P90" s="70">
        <f t="shared" si="6"/>
        <v>2.2800000000000001E-2</v>
      </c>
    </row>
    <row r="91" spans="2:16">
      <c r="B91" s="108">
        <v>1.4</v>
      </c>
      <c r="C91" s="109" t="s">
        <v>59</v>
      </c>
      <c r="D91" s="70">
        <f t="shared" si="10"/>
        <v>5.8823529411764705E-3</v>
      </c>
      <c r="E91" s="110">
        <v>1.244</v>
      </c>
      <c r="F91" s="111">
        <v>6.415</v>
      </c>
      <c r="G91" s="107">
        <f t="shared" si="8"/>
        <v>7.6589999999999998</v>
      </c>
      <c r="H91" s="108">
        <v>778</v>
      </c>
      <c r="I91" s="109" t="s">
        <v>58</v>
      </c>
      <c r="J91" s="70">
        <f t="shared" si="9"/>
        <v>7.7800000000000008E-2</v>
      </c>
      <c r="K91" s="108">
        <v>340</v>
      </c>
      <c r="L91" s="109" t="s">
        <v>58</v>
      </c>
      <c r="M91" s="70">
        <f t="shared" si="5"/>
        <v>3.4000000000000002E-2</v>
      </c>
      <c r="N91" s="108">
        <v>241</v>
      </c>
      <c r="O91" s="109" t="s">
        <v>58</v>
      </c>
      <c r="P91" s="70">
        <f t="shared" si="6"/>
        <v>2.41E-2</v>
      </c>
    </row>
    <row r="92" spans="2:16">
      <c r="B92" s="108">
        <v>1.5</v>
      </c>
      <c r="C92" s="109" t="s">
        <v>59</v>
      </c>
      <c r="D92" s="70">
        <f t="shared" si="10"/>
        <v>6.3025210084033615E-3</v>
      </c>
      <c r="E92" s="110">
        <v>1.268</v>
      </c>
      <c r="F92" s="111">
        <v>6.3780000000000001</v>
      </c>
      <c r="G92" s="107">
        <f t="shared" si="8"/>
        <v>7.6459999999999999</v>
      </c>
      <c r="H92" s="108">
        <v>829</v>
      </c>
      <c r="I92" s="109" t="s">
        <v>58</v>
      </c>
      <c r="J92" s="70">
        <f t="shared" si="9"/>
        <v>8.2900000000000001E-2</v>
      </c>
      <c r="K92" s="108">
        <v>359</v>
      </c>
      <c r="L92" s="109" t="s">
        <v>58</v>
      </c>
      <c r="M92" s="70">
        <f t="shared" si="5"/>
        <v>3.5900000000000001E-2</v>
      </c>
      <c r="N92" s="108">
        <v>255</v>
      </c>
      <c r="O92" s="109" t="s">
        <v>58</v>
      </c>
      <c r="P92" s="70">
        <f t="shared" si="6"/>
        <v>2.5500000000000002E-2</v>
      </c>
    </row>
    <row r="93" spans="2:16">
      <c r="B93" s="108">
        <v>1.6</v>
      </c>
      <c r="C93" s="109" t="s">
        <v>59</v>
      </c>
      <c r="D93" s="70">
        <f t="shared" si="10"/>
        <v>6.7226890756302525E-3</v>
      </c>
      <c r="E93" s="110">
        <v>1.2909999999999999</v>
      </c>
      <c r="F93" s="111">
        <v>6.3380000000000001</v>
      </c>
      <c r="G93" s="107">
        <f t="shared" si="8"/>
        <v>7.6289999999999996</v>
      </c>
      <c r="H93" s="108">
        <v>880</v>
      </c>
      <c r="I93" s="109" t="s">
        <v>58</v>
      </c>
      <c r="J93" s="70">
        <f t="shared" si="9"/>
        <v>8.7999999999999995E-2</v>
      </c>
      <c r="K93" s="108">
        <v>379</v>
      </c>
      <c r="L93" s="109" t="s">
        <v>58</v>
      </c>
      <c r="M93" s="70">
        <f t="shared" si="5"/>
        <v>3.7900000000000003E-2</v>
      </c>
      <c r="N93" s="108">
        <v>268</v>
      </c>
      <c r="O93" s="109" t="s">
        <v>58</v>
      </c>
      <c r="P93" s="70">
        <f t="shared" si="6"/>
        <v>2.6800000000000001E-2</v>
      </c>
    </row>
    <row r="94" spans="2:16">
      <c r="B94" s="108">
        <v>1.7</v>
      </c>
      <c r="C94" s="109" t="s">
        <v>59</v>
      </c>
      <c r="D94" s="70">
        <f t="shared" si="10"/>
        <v>7.1428571428571426E-3</v>
      </c>
      <c r="E94" s="110">
        <v>1.3120000000000001</v>
      </c>
      <c r="F94" s="111">
        <v>6.2960000000000003</v>
      </c>
      <c r="G94" s="107">
        <f t="shared" si="8"/>
        <v>7.6080000000000005</v>
      </c>
      <c r="H94" s="108">
        <v>932</v>
      </c>
      <c r="I94" s="109" t="s">
        <v>58</v>
      </c>
      <c r="J94" s="70">
        <f t="shared" si="9"/>
        <v>9.3200000000000005E-2</v>
      </c>
      <c r="K94" s="108">
        <v>399</v>
      </c>
      <c r="L94" s="109" t="s">
        <v>58</v>
      </c>
      <c r="M94" s="70">
        <f t="shared" si="5"/>
        <v>3.9900000000000005E-2</v>
      </c>
      <c r="N94" s="108">
        <v>281</v>
      </c>
      <c r="O94" s="109" t="s">
        <v>58</v>
      </c>
      <c r="P94" s="70">
        <f t="shared" si="6"/>
        <v>2.8100000000000003E-2</v>
      </c>
    </row>
    <row r="95" spans="2:16">
      <c r="B95" s="108">
        <v>1.8</v>
      </c>
      <c r="C95" s="109" t="s">
        <v>59</v>
      </c>
      <c r="D95" s="70">
        <f t="shared" si="10"/>
        <v>7.5630252100840336E-3</v>
      </c>
      <c r="E95" s="110">
        <v>1.3320000000000001</v>
      </c>
      <c r="F95" s="111">
        <v>6.2530000000000001</v>
      </c>
      <c r="G95" s="107">
        <f t="shared" si="8"/>
        <v>7.585</v>
      </c>
      <c r="H95" s="108">
        <v>984</v>
      </c>
      <c r="I95" s="109" t="s">
        <v>58</v>
      </c>
      <c r="J95" s="70">
        <f t="shared" si="9"/>
        <v>9.8400000000000001E-2</v>
      </c>
      <c r="K95" s="108">
        <v>418</v>
      </c>
      <c r="L95" s="109" t="s">
        <v>58</v>
      </c>
      <c r="M95" s="70">
        <f t="shared" si="5"/>
        <v>4.1799999999999997E-2</v>
      </c>
      <c r="N95" s="108">
        <v>294</v>
      </c>
      <c r="O95" s="109" t="s">
        <v>58</v>
      </c>
      <c r="P95" s="70">
        <f t="shared" si="6"/>
        <v>2.9399999999999999E-2</v>
      </c>
    </row>
    <row r="96" spans="2:16">
      <c r="B96" s="108">
        <v>2</v>
      </c>
      <c r="C96" s="109" t="s">
        <v>59</v>
      </c>
      <c r="D96" s="70">
        <f t="shared" si="10"/>
        <v>8.4033613445378148E-3</v>
      </c>
      <c r="E96" s="110">
        <v>1.3740000000000001</v>
      </c>
      <c r="F96" s="111">
        <v>6.1630000000000003</v>
      </c>
      <c r="G96" s="107">
        <f t="shared" si="8"/>
        <v>7.5370000000000008</v>
      </c>
      <c r="H96" s="108">
        <v>1089</v>
      </c>
      <c r="I96" s="109" t="s">
        <v>58</v>
      </c>
      <c r="J96" s="70">
        <f t="shared" si="9"/>
        <v>0.1089</v>
      </c>
      <c r="K96" s="108">
        <v>457</v>
      </c>
      <c r="L96" s="109" t="s">
        <v>58</v>
      </c>
      <c r="M96" s="70">
        <f t="shared" si="5"/>
        <v>4.5700000000000005E-2</v>
      </c>
      <c r="N96" s="108">
        <v>320</v>
      </c>
      <c r="O96" s="109" t="s">
        <v>58</v>
      </c>
      <c r="P96" s="70">
        <f t="shared" si="6"/>
        <v>3.2000000000000001E-2</v>
      </c>
    </row>
    <row r="97" spans="2:16">
      <c r="B97" s="108">
        <v>2.25</v>
      </c>
      <c r="C97" s="109" t="s">
        <v>59</v>
      </c>
      <c r="D97" s="70">
        <f t="shared" si="10"/>
        <v>9.4537815126050414E-3</v>
      </c>
      <c r="E97" s="110">
        <v>1.4279999999999999</v>
      </c>
      <c r="F97" s="111">
        <v>6.05</v>
      </c>
      <c r="G97" s="107">
        <f t="shared" si="8"/>
        <v>7.4779999999999998</v>
      </c>
      <c r="H97" s="108">
        <v>1222</v>
      </c>
      <c r="I97" s="109" t="s">
        <v>58</v>
      </c>
      <c r="J97" s="70">
        <f t="shared" si="9"/>
        <v>0.1222</v>
      </c>
      <c r="K97" s="108">
        <v>506</v>
      </c>
      <c r="L97" s="109" t="s">
        <v>58</v>
      </c>
      <c r="M97" s="70">
        <f t="shared" si="5"/>
        <v>5.0599999999999999E-2</v>
      </c>
      <c r="N97" s="108">
        <v>352</v>
      </c>
      <c r="O97" s="109" t="s">
        <v>58</v>
      </c>
      <c r="P97" s="70">
        <f t="shared" si="6"/>
        <v>3.5199999999999995E-2</v>
      </c>
    </row>
    <row r="98" spans="2:16">
      <c r="B98" s="108">
        <v>2.5</v>
      </c>
      <c r="C98" s="109" t="s">
        <v>59</v>
      </c>
      <c r="D98" s="70">
        <f t="shared" si="10"/>
        <v>1.050420168067227E-2</v>
      </c>
      <c r="E98" s="110">
        <v>1.486</v>
      </c>
      <c r="F98" s="111">
        <v>5.9359999999999999</v>
      </c>
      <c r="G98" s="107">
        <f t="shared" si="8"/>
        <v>7.4219999999999997</v>
      </c>
      <c r="H98" s="108">
        <v>1358</v>
      </c>
      <c r="I98" s="109" t="s">
        <v>58</v>
      </c>
      <c r="J98" s="70">
        <f t="shared" si="9"/>
        <v>0.1358</v>
      </c>
      <c r="K98" s="108">
        <v>555</v>
      </c>
      <c r="L98" s="109" t="s">
        <v>58</v>
      </c>
      <c r="M98" s="70">
        <f t="shared" si="5"/>
        <v>5.5500000000000008E-2</v>
      </c>
      <c r="N98" s="108">
        <v>385</v>
      </c>
      <c r="O98" s="109" t="s">
        <v>58</v>
      </c>
      <c r="P98" s="70">
        <f t="shared" si="6"/>
        <v>3.85E-2</v>
      </c>
    </row>
    <row r="99" spans="2:16">
      <c r="B99" s="108">
        <v>2.75</v>
      </c>
      <c r="C99" s="109" t="s">
        <v>59</v>
      </c>
      <c r="D99" s="70">
        <f t="shared" si="10"/>
        <v>1.1554621848739496E-2</v>
      </c>
      <c r="E99" s="110">
        <v>1.55</v>
      </c>
      <c r="F99" s="111">
        <v>5.8230000000000004</v>
      </c>
      <c r="G99" s="107">
        <f t="shared" si="8"/>
        <v>7.3730000000000002</v>
      </c>
      <c r="H99" s="108">
        <v>1495</v>
      </c>
      <c r="I99" s="109" t="s">
        <v>58</v>
      </c>
      <c r="J99" s="70">
        <f t="shared" si="9"/>
        <v>0.14950000000000002</v>
      </c>
      <c r="K99" s="108">
        <v>603</v>
      </c>
      <c r="L99" s="109" t="s">
        <v>58</v>
      </c>
      <c r="M99" s="70">
        <f t="shared" si="5"/>
        <v>6.0299999999999999E-2</v>
      </c>
      <c r="N99" s="108">
        <v>418</v>
      </c>
      <c r="O99" s="109" t="s">
        <v>58</v>
      </c>
      <c r="P99" s="70">
        <f t="shared" si="6"/>
        <v>4.1799999999999997E-2</v>
      </c>
    </row>
    <row r="100" spans="2:16">
      <c r="B100" s="108">
        <v>3</v>
      </c>
      <c r="C100" s="109" t="s">
        <v>59</v>
      </c>
      <c r="D100" s="70">
        <f t="shared" si="10"/>
        <v>1.2605042016806723E-2</v>
      </c>
      <c r="E100" s="110">
        <v>1.617</v>
      </c>
      <c r="F100" s="111">
        <v>5.7130000000000001</v>
      </c>
      <c r="G100" s="107">
        <f t="shared" si="8"/>
        <v>7.33</v>
      </c>
      <c r="H100" s="108">
        <v>1633</v>
      </c>
      <c r="I100" s="109" t="s">
        <v>58</v>
      </c>
      <c r="J100" s="70">
        <f t="shared" si="9"/>
        <v>0.1633</v>
      </c>
      <c r="K100" s="108">
        <v>651</v>
      </c>
      <c r="L100" s="109" t="s">
        <v>58</v>
      </c>
      <c r="M100" s="70">
        <f t="shared" si="5"/>
        <v>6.5100000000000005E-2</v>
      </c>
      <c r="N100" s="108">
        <v>451</v>
      </c>
      <c r="O100" s="109" t="s">
        <v>58</v>
      </c>
      <c r="P100" s="70">
        <f t="shared" si="6"/>
        <v>4.5100000000000001E-2</v>
      </c>
    </row>
    <row r="101" spans="2:16">
      <c r="B101" s="108">
        <v>3.25</v>
      </c>
      <c r="C101" s="109" t="s">
        <v>59</v>
      </c>
      <c r="D101" s="70">
        <f t="shared" si="10"/>
        <v>1.365546218487395E-2</v>
      </c>
      <c r="E101" s="110">
        <v>1.6879999999999999</v>
      </c>
      <c r="F101" s="111">
        <v>5.6059999999999999</v>
      </c>
      <c r="G101" s="107">
        <f t="shared" si="8"/>
        <v>7.2939999999999996</v>
      </c>
      <c r="H101" s="108">
        <v>1774</v>
      </c>
      <c r="I101" s="109" t="s">
        <v>58</v>
      </c>
      <c r="J101" s="70">
        <f t="shared" si="9"/>
        <v>0.1774</v>
      </c>
      <c r="K101" s="108">
        <v>699</v>
      </c>
      <c r="L101" s="109" t="s">
        <v>58</v>
      </c>
      <c r="M101" s="70">
        <f t="shared" si="5"/>
        <v>6.989999999999999E-2</v>
      </c>
      <c r="N101" s="108">
        <v>484</v>
      </c>
      <c r="O101" s="109" t="s">
        <v>58</v>
      </c>
      <c r="P101" s="70">
        <f t="shared" si="6"/>
        <v>4.8399999999999999E-2</v>
      </c>
    </row>
    <row r="102" spans="2:16">
      <c r="B102" s="108">
        <v>3.5</v>
      </c>
      <c r="C102" s="109" t="s">
        <v>59</v>
      </c>
      <c r="D102" s="70">
        <f t="shared" si="10"/>
        <v>1.4705882352941176E-2</v>
      </c>
      <c r="E102" s="110">
        <v>1.7629999999999999</v>
      </c>
      <c r="F102" s="111">
        <v>5.5019999999999998</v>
      </c>
      <c r="G102" s="107">
        <f t="shared" si="8"/>
        <v>7.2649999999999997</v>
      </c>
      <c r="H102" s="108">
        <v>1915</v>
      </c>
      <c r="I102" s="109" t="s">
        <v>58</v>
      </c>
      <c r="J102" s="70">
        <f t="shared" si="9"/>
        <v>0.1915</v>
      </c>
      <c r="K102" s="108">
        <v>747</v>
      </c>
      <c r="L102" s="109" t="s">
        <v>58</v>
      </c>
      <c r="M102" s="70">
        <f t="shared" si="5"/>
        <v>7.4700000000000003E-2</v>
      </c>
      <c r="N102" s="108">
        <v>517</v>
      </c>
      <c r="O102" s="109" t="s">
        <v>58</v>
      </c>
      <c r="P102" s="70">
        <f t="shared" si="6"/>
        <v>5.1700000000000003E-2</v>
      </c>
    </row>
    <row r="103" spans="2:16">
      <c r="B103" s="108">
        <v>3.75</v>
      </c>
      <c r="C103" s="109" t="s">
        <v>59</v>
      </c>
      <c r="D103" s="70">
        <f t="shared" si="10"/>
        <v>1.5756302521008403E-2</v>
      </c>
      <c r="E103" s="110">
        <v>1.839</v>
      </c>
      <c r="F103" s="111">
        <v>5.4020000000000001</v>
      </c>
      <c r="G103" s="107">
        <f t="shared" si="8"/>
        <v>7.2409999999999997</v>
      </c>
      <c r="H103" s="108">
        <v>2057</v>
      </c>
      <c r="I103" s="109" t="s">
        <v>58</v>
      </c>
      <c r="J103" s="70">
        <f t="shared" si="9"/>
        <v>0.20569999999999999</v>
      </c>
      <c r="K103" s="108">
        <v>794</v>
      </c>
      <c r="L103" s="109" t="s">
        <v>58</v>
      </c>
      <c r="M103" s="70">
        <f t="shared" si="5"/>
        <v>7.9399999999999998E-2</v>
      </c>
      <c r="N103" s="108">
        <v>550</v>
      </c>
      <c r="O103" s="109" t="s">
        <v>58</v>
      </c>
      <c r="P103" s="70">
        <f t="shared" si="6"/>
        <v>5.5000000000000007E-2</v>
      </c>
    </row>
    <row r="104" spans="2:16">
      <c r="B104" s="108">
        <v>4</v>
      </c>
      <c r="C104" s="109" t="s">
        <v>59</v>
      </c>
      <c r="D104" s="70">
        <f t="shared" si="10"/>
        <v>1.680672268907563E-2</v>
      </c>
      <c r="E104" s="110">
        <v>1.9159999999999999</v>
      </c>
      <c r="F104" s="111">
        <v>5.306</v>
      </c>
      <c r="G104" s="107">
        <f t="shared" si="8"/>
        <v>7.2219999999999995</v>
      </c>
      <c r="H104" s="108">
        <v>2201</v>
      </c>
      <c r="I104" s="109" t="s">
        <v>58</v>
      </c>
      <c r="J104" s="70">
        <f t="shared" si="9"/>
        <v>0.22010000000000002</v>
      </c>
      <c r="K104" s="108">
        <v>840</v>
      </c>
      <c r="L104" s="109" t="s">
        <v>58</v>
      </c>
      <c r="M104" s="70">
        <f t="shared" si="5"/>
        <v>8.3999999999999991E-2</v>
      </c>
      <c r="N104" s="108">
        <v>584</v>
      </c>
      <c r="O104" s="109" t="s">
        <v>58</v>
      </c>
      <c r="P104" s="70">
        <f t="shared" si="6"/>
        <v>5.8399999999999994E-2</v>
      </c>
    </row>
    <row r="105" spans="2:16">
      <c r="B105" s="108">
        <v>4.5</v>
      </c>
      <c r="C105" s="109" t="s">
        <v>59</v>
      </c>
      <c r="D105" s="70">
        <f t="shared" si="10"/>
        <v>1.8907563025210083E-2</v>
      </c>
      <c r="E105" s="110">
        <v>2.073</v>
      </c>
      <c r="F105" s="111">
        <v>5.1230000000000002</v>
      </c>
      <c r="G105" s="107">
        <f t="shared" si="8"/>
        <v>7.1959999999999997</v>
      </c>
      <c r="H105" s="108">
        <v>2490</v>
      </c>
      <c r="I105" s="109" t="s">
        <v>58</v>
      </c>
      <c r="J105" s="70">
        <f t="shared" si="9"/>
        <v>0.24900000000000003</v>
      </c>
      <c r="K105" s="108">
        <v>932</v>
      </c>
      <c r="L105" s="109" t="s">
        <v>58</v>
      </c>
      <c r="M105" s="70">
        <f t="shared" si="5"/>
        <v>9.3200000000000005E-2</v>
      </c>
      <c r="N105" s="108">
        <v>652</v>
      </c>
      <c r="O105" s="109" t="s">
        <v>58</v>
      </c>
      <c r="P105" s="70">
        <f t="shared" si="6"/>
        <v>6.5200000000000008E-2</v>
      </c>
    </row>
    <row r="106" spans="2:16">
      <c r="B106" s="108">
        <v>5</v>
      </c>
      <c r="C106" s="109" t="s">
        <v>59</v>
      </c>
      <c r="D106" s="70">
        <f t="shared" si="10"/>
        <v>2.100840336134454E-2</v>
      </c>
      <c r="E106" s="110">
        <v>2.2280000000000002</v>
      </c>
      <c r="F106" s="111">
        <v>4.9530000000000003</v>
      </c>
      <c r="G106" s="107">
        <f t="shared" si="8"/>
        <v>7.1810000000000009</v>
      </c>
      <c r="H106" s="108">
        <v>2782</v>
      </c>
      <c r="I106" s="109" t="s">
        <v>58</v>
      </c>
      <c r="J106" s="70">
        <f t="shared" si="9"/>
        <v>0.2782</v>
      </c>
      <c r="K106" s="108">
        <v>1022</v>
      </c>
      <c r="L106" s="109" t="s">
        <v>58</v>
      </c>
      <c r="M106" s="70">
        <f t="shared" si="5"/>
        <v>0.1022</v>
      </c>
      <c r="N106" s="108">
        <v>720</v>
      </c>
      <c r="O106" s="109" t="s">
        <v>58</v>
      </c>
      <c r="P106" s="70">
        <f t="shared" si="6"/>
        <v>7.1999999999999995E-2</v>
      </c>
    </row>
    <row r="107" spans="2:16">
      <c r="B107" s="108">
        <v>5.5</v>
      </c>
      <c r="C107" s="109" t="s">
        <v>59</v>
      </c>
      <c r="D107" s="70">
        <f t="shared" si="10"/>
        <v>2.3109243697478993E-2</v>
      </c>
      <c r="E107" s="110">
        <v>2.379</v>
      </c>
      <c r="F107" s="111">
        <v>4.7949999999999999</v>
      </c>
      <c r="G107" s="107">
        <f t="shared" si="8"/>
        <v>7.1739999999999995</v>
      </c>
      <c r="H107" s="108">
        <v>3076</v>
      </c>
      <c r="I107" s="109" t="s">
        <v>58</v>
      </c>
      <c r="J107" s="70">
        <f t="shared" si="9"/>
        <v>0.30759999999999998</v>
      </c>
      <c r="K107" s="108">
        <v>1110</v>
      </c>
      <c r="L107" s="109" t="s">
        <v>58</v>
      </c>
      <c r="M107" s="70">
        <f t="shared" si="5"/>
        <v>0.11100000000000002</v>
      </c>
      <c r="N107" s="108">
        <v>788</v>
      </c>
      <c r="O107" s="109" t="s">
        <v>58</v>
      </c>
      <c r="P107" s="70">
        <f t="shared" si="6"/>
        <v>7.8800000000000009E-2</v>
      </c>
    </row>
    <row r="108" spans="2:16">
      <c r="B108" s="108">
        <v>6</v>
      </c>
      <c r="C108" s="109" t="s">
        <v>59</v>
      </c>
      <c r="D108" s="70">
        <f t="shared" si="10"/>
        <v>2.5210084033613446E-2</v>
      </c>
      <c r="E108" s="110">
        <v>2.5249999999999999</v>
      </c>
      <c r="F108" s="111">
        <v>4.6479999999999997</v>
      </c>
      <c r="G108" s="107">
        <f t="shared" si="8"/>
        <v>7.173</v>
      </c>
      <c r="H108" s="108">
        <v>3372</v>
      </c>
      <c r="I108" s="109" t="s">
        <v>58</v>
      </c>
      <c r="J108" s="70">
        <f t="shared" si="9"/>
        <v>0.3372</v>
      </c>
      <c r="K108" s="108">
        <v>1196</v>
      </c>
      <c r="L108" s="109" t="s">
        <v>58</v>
      </c>
      <c r="M108" s="70">
        <f t="shared" si="5"/>
        <v>0.1196</v>
      </c>
      <c r="N108" s="108">
        <v>856</v>
      </c>
      <c r="O108" s="109" t="s">
        <v>58</v>
      </c>
      <c r="P108" s="70">
        <f t="shared" si="6"/>
        <v>8.5599999999999996E-2</v>
      </c>
    </row>
    <row r="109" spans="2:16">
      <c r="B109" s="108">
        <v>6.5</v>
      </c>
      <c r="C109" s="109" t="s">
        <v>59</v>
      </c>
      <c r="D109" s="70">
        <f t="shared" si="10"/>
        <v>2.7310924369747899E-2</v>
      </c>
      <c r="E109" s="110">
        <v>2.6629999999999998</v>
      </c>
      <c r="F109" s="111">
        <v>4.5110000000000001</v>
      </c>
      <c r="G109" s="107">
        <f t="shared" si="8"/>
        <v>7.1739999999999995</v>
      </c>
      <c r="H109" s="108">
        <v>3669</v>
      </c>
      <c r="I109" s="109" t="s">
        <v>58</v>
      </c>
      <c r="J109" s="70">
        <f t="shared" si="9"/>
        <v>0.3669</v>
      </c>
      <c r="K109" s="108">
        <v>1280</v>
      </c>
      <c r="L109" s="109" t="s">
        <v>58</v>
      </c>
      <c r="M109" s="70">
        <f t="shared" si="5"/>
        <v>0.128</v>
      </c>
      <c r="N109" s="108">
        <v>924</v>
      </c>
      <c r="O109" s="109" t="s">
        <v>58</v>
      </c>
      <c r="P109" s="70">
        <f t="shared" si="6"/>
        <v>9.240000000000001E-2</v>
      </c>
    </row>
    <row r="110" spans="2:16">
      <c r="B110" s="108">
        <v>7</v>
      </c>
      <c r="C110" s="109" t="s">
        <v>59</v>
      </c>
      <c r="D110" s="70">
        <f t="shared" si="10"/>
        <v>2.9411764705882353E-2</v>
      </c>
      <c r="E110" s="110">
        <v>2.794</v>
      </c>
      <c r="F110" s="111">
        <v>4.383</v>
      </c>
      <c r="G110" s="107">
        <f t="shared" si="8"/>
        <v>7.1769999999999996</v>
      </c>
      <c r="H110" s="108">
        <v>3968</v>
      </c>
      <c r="I110" s="109" t="s">
        <v>58</v>
      </c>
      <c r="J110" s="70">
        <f t="shared" si="9"/>
        <v>0.39679999999999999</v>
      </c>
      <c r="K110" s="108">
        <v>1362</v>
      </c>
      <c r="L110" s="109" t="s">
        <v>58</v>
      </c>
      <c r="M110" s="70">
        <f t="shared" si="5"/>
        <v>0.13620000000000002</v>
      </c>
      <c r="N110" s="108">
        <v>992</v>
      </c>
      <c r="O110" s="109" t="s">
        <v>58</v>
      </c>
      <c r="P110" s="70">
        <f t="shared" si="6"/>
        <v>9.9199999999999997E-2</v>
      </c>
    </row>
    <row r="111" spans="2:16">
      <c r="B111" s="108">
        <v>8</v>
      </c>
      <c r="C111" s="109" t="s">
        <v>59</v>
      </c>
      <c r="D111" s="70">
        <f t="shared" si="10"/>
        <v>3.3613445378151259E-2</v>
      </c>
      <c r="E111" s="110">
        <v>3.032</v>
      </c>
      <c r="F111" s="111">
        <v>4.1509999999999998</v>
      </c>
      <c r="G111" s="107">
        <f t="shared" si="8"/>
        <v>7.1829999999999998</v>
      </c>
      <c r="H111" s="108">
        <v>4569</v>
      </c>
      <c r="I111" s="109" t="s">
        <v>58</v>
      </c>
      <c r="J111" s="70">
        <f t="shared" si="9"/>
        <v>0.45689999999999997</v>
      </c>
      <c r="K111" s="108">
        <v>1522</v>
      </c>
      <c r="L111" s="109" t="s">
        <v>58</v>
      </c>
      <c r="M111" s="70">
        <f t="shared" si="5"/>
        <v>0.1522</v>
      </c>
      <c r="N111" s="108">
        <v>1127</v>
      </c>
      <c r="O111" s="109" t="s">
        <v>58</v>
      </c>
      <c r="P111" s="70">
        <f t="shared" si="6"/>
        <v>0.11269999999999999</v>
      </c>
    </row>
    <row r="112" spans="2:16">
      <c r="B112" s="108">
        <v>9</v>
      </c>
      <c r="C112" s="109" t="s">
        <v>59</v>
      </c>
      <c r="D112" s="70">
        <f t="shared" si="10"/>
        <v>3.7815126050420166E-2</v>
      </c>
      <c r="E112" s="110">
        <v>3.2389999999999999</v>
      </c>
      <c r="F112" s="111">
        <v>3.9460000000000002</v>
      </c>
      <c r="G112" s="107">
        <f t="shared" si="8"/>
        <v>7.1850000000000005</v>
      </c>
      <c r="H112" s="108">
        <v>5175</v>
      </c>
      <c r="I112" s="109" t="s">
        <v>58</v>
      </c>
      <c r="J112" s="70">
        <f t="shared" si="9"/>
        <v>0.51749999999999996</v>
      </c>
      <c r="K112" s="108">
        <v>1676</v>
      </c>
      <c r="L112" s="109" t="s">
        <v>58</v>
      </c>
      <c r="M112" s="70">
        <f t="shared" si="5"/>
        <v>0.1676</v>
      </c>
      <c r="N112" s="108">
        <v>1260</v>
      </c>
      <c r="O112" s="109" t="s">
        <v>58</v>
      </c>
      <c r="P112" s="70">
        <f t="shared" si="6"/>
        <v>0.126</v>
      </c>
    </row>
    <row r="113" spans="1:16">
      <c r="B113" s="108">
        <v>10</v>
      </c>
      <c r="C113" s="109" t="s">
        <v>59</v>
      </c>
      <c r="D113" s="70">
        <f t="shared" si="10"/>
        <v>4.2016806722689079E-2</v>
      </c>
      <c r="E113" s="110">
        <v>3.4180000000000001</v>
      </c>
      <c r="F113" s="111">
        <v>3.7629999999999999</v>
      </c>
      <c r="G113" s="107">
        <f t="shared" si="8"/>
        <v>7.181</v>
      </c>
      <c r="H113" s="108">
        <v>5785</v>
      </c>
      <c r="I113" s="109" t="s">
        <v>58</v>
      </c>
      <c r="J113" s="70">
        <f t="shared" si="9"/>
        <v>0.57850000000000001</v>
      </c>
      <c r="K113" s="108">
        <v>1826</v>
      </c>
      <c r="L113" s="109" t="s">
        <v>58</v>
      </c>
      <c r="M113" s="70">
        <f t="shared" si="5"/>
        <v>0.18260000000000001</v>
      </c>
      <c r="N113" s="108">
        <v>1392</v>
      </c>
      <c r="O113" s="109" t="s">
        <v>58</v>
      </c>
      <c r="P113" s="70">
        <f t="shared" si="6"/>
        <v>0.13919999999999999</v>
      </c>
    </row>
    <row r="114" spans="1:16">
      <c r="B114" s="108">
        <v>11</v>
      </c>
      <c r="C114" s="109" t="s">
        <v>59</v>
      </c>
      <c r="D114" s="70">
        <f t="shared" si="10"/>
        <v>4.6218487394957986E-2</v>
      </c>
      <c r="E114" s="110">
        <v>3.573</v>
      </c>
      <c r="F114" s="111">
        <v>3.5990000000000002</v>
      </c>
      <c r="G114" s="107">
        <f t="shared" si="8"/>
        <v>7.1720000000000006</v>
      </c>
      <c r="H114" s="108">
        <v>6400</v>
      </c>
      <c r="I114" s="109" t="s">
        <v>58</v>
      </c>
      <c r="J114" s="70">
        <f t="shared" si="9"/>
        <v>0.64</v>
      </c>
      <c r="K114" s="108">
        <v>1971</v>
      </c>
      <c r="L114" s="109" t="s">
        <v>58</v>
      </c>
      <c r="M114" s="70">
        <f t="shared" si="5"/>
        <v>0.1971</v>
      </c>
      <c r="N114" s="108">
        <v>1523</v>
      </c>
      <c r="O114" s="109" t="s">
        <v>58</v>
      </c>
      <c r="P114" s="70">
        <f t="shared" si="6"/>
        <v>0.15229999999999999</v>
      </c>
    </row>
    <row r="115" spans="1:16">
      <c r="B115" s="108">
        <v>12</v>
      </c>
      <c r="C115" s="109" t="s">
        <v>59</v>
      </c>
      <c r="D115" s="70">
        <f t="shared" si="10"/>
        <v>5.0420168067226892E-2</v>
      </c>
      <c r="E115" s="110">
        <v>3.7080000000000002</v>
      </c>
      <c r="F115" s="111">
        <v>3.452</v>
      </c>
      <c r="G115" s="107">
        <f t="shared" si="8"/>
        <v>7.16</v>
      </c>
      <c r="H115" s="108">
        <v>7020</v>
      </c>
      <c r="I115" s="109" t="s">
        <v>58</v>
      </c>
      <c r="J115" s="70">
        <f t="shared" si="9"/>
        <v>0.70199999999999996</v>
      </c>
      <c r="K115" s="108">
        <v>2112</v>
      </c>
      <c r="L115" s="109" t="s">
        <v>58</v>
      </c>
      <c r="M115" s="70">
        <f t="shared" si="5"/>
        <v>0.2112</v>
      </c>
      <c r="N115" s="108">
        <v>1652</v>
      </c>
      <c r="O115" s="109" t="s">
        <v>58</v>
      </c>
      <c r="P115" s="70">
        <f t="shared" si="6"/>
        <v>0.16519999999999999</v>
      </c>
    </row>
    <row r="116" spans="1:16">
      <c r="B116" s="108">
        <v>13</v>
      </c>
      <c r="C116" s="109" t="s">
        <v>59</v>
      </c>
      <c r="D116" s="70">
        <f t="shared" si="10"/>
        <v>5.4621848739495799E-2</v>
      </c>
      <c r="E116" s="110">
        <v>3.8279999999999998</v>
      </c>
      <c r="F116" s="111">
        <v>3.3180000000000001</v>
      </c>
      <c r="G116" s="107">
        <f t="shared" si="8"/>
        <v>7.1459999999999999</v>
      </c>
      <c r="H116" s="108">
        <v>7643</v>
      </c>
      <c r="I116" s="109" t="s">
        <v>58</v>
      </c>
      <c r="J116" s="70">
        <f t="shared" si="9"/>
        <v>0.76429999999999998</v>
      </c>
      <c r="K116" s="108">
        <v>2250</v>
      </c>
      <c r="L116" s="109" t="s">
        <v>58</v>
      </c>
      <c r="M116" s="70">
        <f t="shared" si="5"/>
        <v>0.22500000000000001</v>
      </c>
      <c r="N116" s="108">
        <v>1779</v>
      </c>
      <c r="O116" s="109" t="s">
        <v>58</v>
      </c>
      <c r="P116" s="70">
        <f t="shared" si="6"/>
        <v>0.1779</v>
      </c>
    </row>
    <row r="117" spans="1:16">
      <c r="B117" s="108">
        <v>14</v>
      </c>
      <c r="C117" s="109" t="s">
        <v>59</v>
      </c>
      <c r="D117" s="70">
        <f t="shared" si="10"/>
        <v>5.8823529411764705E-2</v>
      </c>
      <c r="E117" s="110">
        <v>3.9350000000000001</v>
      </c>
      <c r="F117" s="111">
        <v>3.1949999999999998</v>
      </c>
      <c r="G117" s="107">
        <f t="shared" si="8"/>
        <v>7.13</v>
      </c>
      <c r="H117" s="108">
        <v>8272</v>
      </c>
      <c r="I117" s="109" t="s">
        <v>58</v>
      </c>
      <c r="J117" s="70">
        <f t="shared" si="9"/>
        <v>0.82720000000000005</v>
      </c>
      <c r="K117" s="108">
        <v>2385</v>
      </c>
      <c r="L117" s="109" t="s">
        <v>58</v>
      </c>
      <c r="M117" s="70">
        <f t="shared" si="5"/>
        <v>0.23849999999999999</v>
      </c>
      <c r="N117" s="108">
        <v>1906</v>
      </c>
      <c r="O117" s="109" t="s">
        <v>58</v>
      </c>
      <c r="P117" s="70">
        <f t="shared" si="6"/>
        <v>0.19059999999999999</v>
      </c>
    </row>
    <row r="118" spans="1:16">
      <c r="B118" s="108">
        <v>15</v>
      </c>
      <c r="C118" s="109" t="s">
        <v>59</v>
      </c>
      <c r="D118" s="70">
        <f t="shared" si="10"/>
        <v>6.3025210084033612E-2</v>
      </c>
      <c r="E118" s="110">
        <v>4.0330000000000004</v>
      </c>
      <c r="F118" s="111">
        <v>3.0830000000000002</v>
      </c>
      <c r="G118" s="107">
        <f t="shared" si="8"/>
        <v>7.1160000000000005</v>
      </c>
      <c r="H118" s="108">
        <v>8904</v>
      </c>
      <c r="I118" s="109" t="s">
        <v>58</v>
      </c>
      <c r="J118" s="71">
        <f t="shared" si="9"/>
        <v>0.89039999999999997</v>
      </c>
      <c r="K118" s="108">
        <v>2517</v>
      </c>
      <c r="L118" s="109" t="s">
        <v>58</v>
      </c>
      <c r="M118" s="70">
        <f t="shared" si="5"/>
        <v>0.25169999999999998</v>
      </c>
      <c r="N118" s="108">
        <v>2031</v>
      </c>
      <c r="O118" s="109" t="s">
        <v>58</v>
      </c>
      <c r="P118" s="70">
        <f t="shared" si="6"/>
        <v>0.2031</v>
      </c>
    </row>
    <row r="119" spans="1:16">
      <c r="B119" s="108">
        <v>16</v>
      </c>
      <c r="C119" s="109" t="s">
        <v>59</v>
      </c>
      <c r="D119" s="70">
        <f t="shared" si="10"/>
        <v>6.7226890756302518E-2</v>
      </c>
      <c r="E119" s="110">
        <v>4.1239999999999997</v>
      </c>
      <c r="F119" s="111">
        <v>2.98</v>
      </c>
      <c r="G119" s="107">
        <f t="shared" si="8"/>
        <v>7.1039999999999992</v>
      </c>
      <c r="H119" s="108">
        <v>9540</v>
      </c>
      <c r="I119" s="109" t="s">
        <v>58</v>
      </c>
      <c r="J119" s="71">
        <f t="shared" si="9"/>
        <v>0.95399999999999996</v>
      </c>
      <c r="K119" s="108">
        <v>2646</v>
      </c>
      <c r="L119" s="109" t="s">
        <v>58</v>
      </c>
      <c r="M119" s="70">
        <f t="shared" si="5"/>
        <v>0.2646</v>
      </c>
      <c r="N119" s="108">
        <v>2156</v>
      </c>
      <c r="O119" s="109" t="s">
        <v>58</v>
      </c>
      <c r="P119" s="70">
        <f t="shared" si="6"/>
        <v>0.21560000000000001</v>
      </c>
    </row>
    <row r="120" spans="1:16">
      <c r="B120" s="108">
        <v>17</v>
      </c>
      <c r="C120" s="109" t="s">
        <v>59</v>
      </c>
      <c r="D120" s="70">
        <f t="shared" si="10"/>
        <v>7.1428571428571425E-2</v>
      </c>
      <c r="E120" s="110">
        <v>4.2110000000000003</v>
      </c>
      <c r="F120" s="111">
        <v>2.8839999999999999</v>
      </c>
      <c r="G120" s="107">
        <f t="shared" si="8"/>
        <v>7.0950000000000006</v>
      </c>
      <c r="H120" s="108">
        <v>1.02</v>
      </c>
      <c r="I120" s="118" t="s">
        <v>60</v>
      </c>
      <c r="J120" s="71">
        <f t="shared" ref="J120:J180" si="11">H120</f>
        <v>1.02</v>
      </c>
      <c r="K120" s="108">
        <v>2772</v>
      </c>
      <c r="L120" s="109" t="s">
        <v>58</v>
      </c>
      <c r="M120" s="70">
        <f t="shared" si="5"/>
        <v>0.2772</v>
      </c>
      <c r="N120" s="108">
        <v>2279</v>
      </c>
      <c r="O120" s="109" t="s">
        <v>58</v>
      </c>
      <c r="P120" s="70">
        <f t="shared" si="6"/>
        <v>0.22789999999999999</v>
      </c>
    </row>
    <row r="121" spans="1:16">
      <c r="B121" s="108">
        <v>18</v>
      </c>
      <c r="C121" s="109" t="s">
        <v>59</v>
      </c>
      <c r="D121" s="70">
        <f t="shared" si="10"/>
        <v>7.5630252100840331E-2</v>
      </c>
      <c r="E121" s="110">
        <v>4.2949999999999999</v>
      </c>
      <c r="F121" s="111">
        <v>2.7959999999999998</v>
      </c>
      <c r="G121" s="107">
        <f t="shared" si="8"/>
        <v>7.0909999999999993</v>
      </c>
      <c r="H121" s="108">
        <v>1.08</v>
      </c>
      <c r="I121" s="109" t="s">
        <v>60</v>
      </c>
      <c r="J121" s="71">
        <f t="shared" si="11"/>
        <v>1.08</v>
      </c>
      <c r="K121" s="108">
        <v>2896</v>
      </c>
      <c r="L121" s="109" t="s">
        <v>58</v>
      </c>
      <c r="M121" s="70">
        <f t="shared" si="5"/>
        <v>0.28959999999999997</v>
      </c>
      <c r="N121" s="108">
        <v>2402</v>
      </c>
      <c r="O121" s="109" t="s">
        <v>58</v>
      </c>
      <c r="P121" s="70">
        <f t="shared" si="6"/>
        <v>0.24020000000000002</v>
      </c>
    </row>
    <row r="122" spans="1:16">
      <c r="B122" s="108">
        <v>20</v>
      </c>
      <c r="C122" s="109" t="s">
        <v>59</v>
      </c>
      <c r="D122" s="70">
        <f t="shared" si="10"/>
        <v>8.4033613445378158E-2</v>
      </c>
      <c r="E122" s="110">
        <v>4.4619999999999997</v>
      </c>
      <c r="F122" s="111">
        <v>2.6360000000000001</v>
      </c>
      <c r="G122" s="107">
        <f t="shared" si="8"/>
        <v>7.0979999999999999</v>
      </c>
      <c r="H122" s="108">
        <v>1.21</v>
      </c>
      <c r="I122" s="109" t="s">
        <v>60</v>
      </c>
      <c r="J122" s="71">
        <f t="shared" si="11"/>
        <v>1.21</v>
      </c>
      <c r="K122" s="108">
        <v>3138</v>
      </c>
      <c r="L122" s="109" t="s">
        <v>58</v>
      </c>
      <c r="M122" s="70">
        <f t="shared" si="5"/>
        <v>0.31379999999999997</v>
      </c>
      <c r="N122" s="108">
        <v>2644</v>
      </c>
      <c r="O122" s="109" t="s">
        <v>58</v>
      </c>
      <c r="P122" s="70">
        <f t="shared" si="6"/>
        <v>0.26440000000000002</v>
      </c>
    </row>
    <row r="123" spans="1:16">
      <c r="B123" s="108">
        <v>22.5</v>
      </c>
      <c r="C123" s="109" t="s">
        <v>59</v>
      </c>
      <c r="D123" s="70">
        <f t="shared" si="10"/>
        <v>9.4537815126050417E-2</v>
      </c>
      <c r="E123" s="110">
        <v>4.6779999999999999</v>
      </c>
      <c r="F123" s="111">
        <v>2.4649999999999999</v>
      </c>
      <c r="G123" s="107">
        <f t="shared" si="8"/>
        <v>7.1429999999999998</v>
      </c>
      <c r="H123" s="108">
        <v>1.37</v>
      </c>
      <c r="I123" s="109" t="s">
        <v>60</v>
      </c>
      <c r="J123" s="71">
        <f t="shared" si="11"/>
        <v>1.37</v>
      </c>
      <c r="K123" s="108">
        <v>3427</v>
      </c>
      <c r="L123" s="109" t="s">
        <v>58</v>
      </c>
      <c r="M123" s="70">
        <f t="shared" si="5"/>
        <v>0.3427</v>
      </c>
      <c r="N123" s="108">
        <v>2942</v>
      </c>
      <c r="O123" s="109" t="s">
        <v>58</v>
      </c>
      <c r="P123" s="70">
        <f t="shared" si="6"/>
        <v>0.29420000000000002</v>
      </c>
    </row>
    <row r="124" spans="1:16">
      <c r="B124" s="108">
        <v>25</v>
      </c>
      <c r="C124" s="109" t="s">
        <v>59</v>
      </c>
      <c r="D124" s="70">
        <f t="shared" si="10"/>
        <v>0.10504201680672269</v>
      </c>
      <c r="E124" s="110">
        <v>4.9119999999999999</v>
      </c>
      <c r="F124" s="111">
        <v>2.3170000000000002</v>
      </c>
      <c r="G124" s="107">
        <f t="shared" si="8"/>
        <v>7.2290000000000001</v>
      </c>
      <c r="H124" s="108">
        <v>1.53</v>
      </c>
      <c r="I124" s="109" t="s">
        <v>60</v>
      </c>
      <c r="J124" s="71">
        <f t="shared" si="11"/>
        <v>1.53</v>
      </c>
      <c r="K124" s="108">
        <v>3699</v>
      </c>
      <c r="L124" s="109" t="s">
        <v>58</v>
      </c>
      <c r="M124" s="70">
        <f t="shared" si="5"/>
        <v>0.36990000000000001</v>
      </c>
      <c r="N124" s="108">
        <v>3232</v>
      </c>
      <c r="O124" s="109" t="s">
        <v>58</v>
      </c>
      <c r="P124" s="70">
        <f t="shared" si="6"/>
        <v>0.32320000000000004</v>
      </c>
    </row>
    <row r="125" spans="1:16">
      <c r="B125" s="72">
        <v>27.5</v>
      </c>
      <c r="C125" s="74" t="s">
        <v>59</v>
      </c>
      <c r="D125" s="70">
        <f t="shared" si="10"/>
        <v>0.11554621848739496</v>
      </c>
      <c r="E125" s="110">
        <v>5.17</v>
      </c>
      <c r="F125" s="111">
        <v>2.1890000000000001</v>
      </c>
      <c r="G125" s="107">
        <f t="shared" si="8"/>
        <v>7.359</v>
      </c>
      <c r="H125" s="108">
        <v>1.69</v>
      </c>
      <c r="I125" s="109" t="s">
        <v>60</v>
      </c>
      <c r="J125" s="71">
        <f t="shared" si="11"/>
        <v>1.69</v>
      </c>
      <c r="K125" s="108">
        <v>3954</v>
      </c>
      <c r="L125" s="109" t="s">
        <v>58</v>
      </c>
      <c r="M125" s="70">
        <f t="shared" si="5"/>
        <v>0.39540000000000003</v>
      </c>
      <c r="N125" s="108">
        <v>3513</v>
      </c>
      <c r="O125" s="109" t="s">
        <v>58</v>
      </c>
      <c r="P125" s="70">
        <f t="shared" si="6"/>
        <v>0.3513</v>
      </c>
    </row>
    <row r="126" spans="1:16">
      <c r="B126" s="72">
        <v>30</v>
      </c>
      <c r="C126" s="74" t="s">
        <v>59</v>
      </c>
      <c r="D126" s="70">
        <f t="shared" si="10"/>
        <v>0.12605042016806722</v>
      </c>
      <c r="E126" s="110">
        <v>5.452</v>
      </c>
      <c r="F126" s="111">
        <v>2.0760000000000001</v>
      </c>
      <c r="G126" s="107">
        <f t="shared" si="8"/>
        <v>7.5280000000000005</v>
      </c>
      <c r="H126" s="72">
        <v>1.85</v>
      </c>
      <c r="I126" s="74" t="s">
        <v>60</v>
      </c>
      <c r="J126" s="71">
        <f t="shared" si="11"/>
        <v>1.85</v>
      </c>
      <c r="K126" s="72">
        <v>4192</v>
      </c>
      <c r="L126" s="74" t="s">
        <v>58</v>
      </c>
      <c r="M126" s="70">
        <f t="shared" si="5"/>
        <v>0.41920000000000002</v>
      </c>
      <c r="N126" s="72">
        <v>3785</v>
      </c>
      <c r="O126" s="74" t="s">
        <v>58</v>
      </c>
      <c r="P126" s="70">
        <f t="shared" si="6"/>
        <v>0.3785</v>
      </c>
    </row>
    <row r="127" spans="1:16">
      <c r="B127" s="72">
        <v>32.5</v>
      </c>
      <c r="C127" s="74" t="s">
        <v>59</v>
      </c>
      <c r="D127" s="70">
        <f t="shared" si="10"/>
        <v>0.13655462184873948</v>
      </c>
      <c r="E127" s="110">
        <v>5.76</v>
      </c>
      <c r="F127" s="111">
        <v>1.9750000000000001</v>
      </c>
      <c r="G127" s="107">
        <f t="shared" si="8"/>
        <v>7.7349999999999994</v>
      </c>
      <c r="H127" s="72">
        <v>2.0099999999999998</v>
      </c>
      <c r="I127" s="74" t="s">
        <v>60</v>
      </c>
      <c r="J127" s="71">
        <f t="shared" si="11"/>
        <v>2.0099999999999998</v>
      </c>
      <c r="K127" s="72">
        <v>4412</v>
      </c>
      <c r="L127" s="74" t="s">
        <v>58</v>
      </c>
      <c r="M127" s="70">
        <f t="shared" si="5"/>
        <v>0.44119999999999998</v>
      </c>
      <c r="N127" s="72">
        <v>4047</v>
      </c>
      <c r="O127" s="74" t="s">
        <v>58</v>
      </c>
      <c r="P127" s="70">
        <f t="shared" si="6"/>
        <v>0.40469999999999995</v>
      </c>
    </row>
    <row r="128" spans="1:16">
      <c r="A128" s="112"/>
      <c r="B128" s="108">
        <v>35</v>
      </c>
      <c r="C128" s="109" t="s">
        <v>59</v>
      </c>
      <c r="D128" s="70">
        <f t="shared" si="10"/>
        <v>0.14705882352941177</v>
      </c>
      <c r="E128" s="110">
        <v>6.09</v>
      </c>
      <c r="F128" s="111">
        <v>1.8859999999999999</v>
      </c>
      <c r="G128" s="107">
        <f t="shared" si="8"/>
        <v>7.976</v>
      </c>
      <c r="H128" s="108">
        <v>2.16</v>
      </c>
      <c r="I128" s="109" t="s">
        <v>60</v>
      </c>
      <c r="J128" s="71">
        <f t="shared" si="11"/>
        <v>2.16</v>
      </c>
      <c r="K128" s="72">
        <v>4616</v>
      </c>
      <c r="L128" s="74" t="s">
        <v>58</v>
      </c>
      <c r="M128" s="70">
        <f t="shared" si="5"/>
        <v>0.46159999999999995</v>
      </c>
      <c r="N128" s="72">
        <v>4298</v>
      </c>
      <c r="O128" s="74" t="s">
        <v>58</v>
      </c>
      <c r="P128" s="70">
        <f t="shared" si="6"/>
        <v>0.42980000000000002</v>
      </c>
    </row>
    <row r="129" spans="1:16">
      <c r="A129" s="112"/>
      <c r="B129" s="108">
        <v>37.5</v>
      </c>
      <c r="C129" s="109" t="s">
        <v>59</v>
      </c>
      <c r="D129" s="70">
        <f t="shared" si="10"/>
        <v>0.15756302521008403</v>
      </c>
      <c r="E129" s="110">
        <v>6.4409999999999998</v>
      </c>
      <c r="F129" s="111">
        <v>1.8049999999999999</v>
      </c>
      <c r="G129" s="107">
        <f t="shared" si="8"/>
        <v>8.2460000000000004</v>
      </c>
      <c r="H129" s="108">
        <v>2.2999999999999998</v>
      </c>
      <c r="I129" s="109" t="s">
        <v>60</v>
      </c>
      <c r="J129" s="71">
        <f t="shared" si="11"/>
        <v>2.2999999999999998</v>
      </c>
      <c r="K129" s="72">
        <v>4803</v>
      </c>
      <c r="L129" s="74" t="s">
        <v>58</v>
      </c>
      <c r="M129" s="70">
        <f t="shared" si="5"/>
        <v>0.4803</v>
      </c>
      <c r="N129" s="72">
        <v>4537</v>
      </c>
      <c r="O129" s="74" t="s">
        <v>58</v>
      </c>
      <c r="P129" s="70">
        <f t="shared" si="6"/>
        <v>0.45369999999999999</v>
      </c>
    </row>
    <row r="130" spans="1:16">
      <c r="A130" s="112"/>
      <c r="B130" s="108">
        <v>40</v>
      </c>
      <c r="C130" s="109" t="s">
        <v>59</v>
      </c>
      <c r="D130" s="70">
        <f t="shared" si="10"/>
        <v>0.16806722689075632</v>
      </c>
      <c r="E130" s="110">
        <v>6.8090000000000002</v>
      </c>
      <c r="F130" s="111">
        <v>1.7310000000000001</v>
      </c>
      <c r="G130" s="107">
        <f t="shared" si="8"/>
        <v>8.5400000000000009</v>
      </c>
      <c r="H130" s="108">
        <v>2.44</v>
      </c>
      <c r="I130" s="109" t="s">
        <v>60</v>
      </c>
      <c r="J130" s="71">
        <f t="shared" si="11"/>
        <v>2.44</v>
      </c>
      <c r="K130" s="72">
        <v>4976</v>
      </c>
      <c r="L130" s="74" t="s">
        <v>58</v>
      </c>
      <c r="M130" s="70">
        <f t="shared" si="5"/>
        <v>0.49759999999999999</v>
      </c>
      <c r="N130" s="72">
        <v>4765</v>
      </c>
      <c r="O130" s="74" t="s">
        <v>58</v>
      </c>
      <c r="P130" s="70">
        <f t="shared" si="6"/>
        <v>0.47649999999999998</v>
      </c>
    </row>
    <row r="131" spans="1:16">
      <c r="A131" s="112"/>
      <c r="B131" s="108">
        <v>45</v>
      </c>
      <c r="C131" s="109" t="s">
        <v>59</v>
      </c>
      <c r="D131" s="70">
        <f t="shared" si="10"/>
        <v>0.18907563025210083</v>
      </c>
      <c r="E131" s="110">
        <v>7.59</v>
      </c>
      <c r="F131" s="111">
        <v>1.6040000000000001</v>
      </c>
      <c r="G131" s="107">
        <f t="shared" si="8"/>
        <v>9.1939999999999991</v>
      </c>
      <c r="H131" s="108">
        <v>2.71</v>
      </c>
      <c r="I131" s="109" t="s">
        <v>60</v>
      </c>
      <c r="J131" s="71">
        <f t="shared" si="11"/>
        <v>2.71</v>
      </c>
      <c r="K131" s="72">
        <v>5285</v>
      </c>
      <c r="L131" s="74" t="s">
        <v>58</v>
      </c>
      <c r="M131" s="70">
        <f t="shared" si="5"/>
        <v>0.52849999999999997</v>
      </c>
      <c r="N131" s="72">
        <v>5184</v>
      </c>
      <c r="O131" s="74" t="s">
        <v>58</v>
      </c>
      <c r="P131" s="70">
        <f t="shared" si="6"/>
        <v>0.51839999999999997</v>
      </c>
    </row>
    <row r="132" spans="1:16">
      <c r="A132" s="112"/>
      <c r="B132" s="108">
        <v>50</v>
      </c>
      <c r="C132" s="109" t="s">
        <v>59</v>
      </c>
      <c r="D132" s="70">
        <f t="shared" si="10"/>
        <v>0.21008403361344538</v>
      </c>
      <c r="E132" s="110">
        <v>8.4130000000000003</v>
      </c>
      <c r="F132" s="111">
        <v>1.4950000000000001</v>
      </c>
      <c r="G132" s="107">
        <f t="shared" si="8"/>
        <v>9.9080000000000013</v>
      </c>
      <c r="H132" s="108">
        <v>2.97</v>
      </c>
      <c r="I132" s="109" t="s">
        <v>60</v>
      </c>
      <c r="J132" s="71">
        <f t="shared" si="11"/>
        <v>2.97</v>
      </c>
      <c r="K132" s="72">
        <v>5546</v>
      </c>
      <c r="L132" s="74" t="s">
        <v>58</v>
      </c>
      <c r="M132" s="70">
        <f t="shared" si="5"/>
        <v>0.55459999999999998</v>
      </c>
      <c r="N132" s="72">
        <v>5560</v>
      </c>
      <c r="O132" s="74" t="s">
        <v>58</v>
      </c>
      <c r="P132" s="70">
        <f t="shared" si="6"/>
        <v>0.55599999999999994</v>
      </c>
    </row>
    <row r="133" spans="1:16">
      <c r="A133" s="112"/>
      <c r="B133" s="108">
        <v>55</v>
      </c>
      <c r="C133" s="109" t="s">
        <v>59</v>
      </c>
      <c r="D133" s="70">
        <f t="shared" si="10"/>
        <v>0.23109243697478993</v>
      </c>
      <c r="E133" s="110">
        <v>9.26</v>
      </c>
      <c r="F133" s="111">
        <v>1.403</v>
      </c>
      <c r="G133" s="107">
        <f t="shared" si="8"/>
        <v>10.663</v>
      </c>
      <c r="H133" s="108">
        <v>3.2</v>
      </c>
      <c r="I133" s="109" t="s">
        <v>60</v>
      </c>
      <c r="J133" s="71">
        <f t="shared" si="11"/>
        <v>3.2</v>
      </c>
      <c r="K133" s="72">
        <v>5767</v>
      </c>
      <c r="L133" s="74" t="s">
        <v>58</v>
      </c>
      <c r="M133" s="70">
        <f t="shared" si="5"/>
        <v>0.57669999999999999</v>
      </c>
      <c r="N133" s="72">
        <v>5894</v>
      </c>
      <c r="O133" s="74" t="s">
        <v>58</v>
      </c>
      <c r="P133" s="70">
        <f t="shared" si="6"/>
        <v>0.58940000000000003</v>
      </c>
    </row>
    <row r="134" spans="1:16">
      <c r="A134" s="112"/>
      <c r="B134" s="108">
        <v>60</v>
      </c>
      <c r="C134" s="109" t="s">
        <v>59</v>
      </c>
      <c r="D134" s="70">
        <f t="shared" si="10"/>
        <v>0.25210084033613445</v>
      </c>
      <c r="E134" s="110">
        <v>10.119999999999999</v>
      </c>
      <c r="F134" s="111">
        <v>1.3220000000000001</v>
      </c>
      <c r="G134" s="107">
        <f t="shared" si="8"/>
        <v>11.442</v>
      </c>
      <c r="H134" s="108">
        <v>3.42</v>
      </c>
      <c r="I134" s="109" t="s">
        <v>60</v>
      </c>
      <c r="J134" s="71">
        <f t="shared" si="11"/>
        <v>3.42</v>
      </c>
      <c r="K134" s="72">
        <v>5956</v>
      </c>
      <c r="L134" s="74" t="s">
        <v>58</v>
      </c>
      <c r="M134" s="70">
        <f t="shared" si="5"/>
        <v>0.59560000000000002</v>
      </c>
      <c r="N134" s="72">
        <v>6193</v>
      </c>
      <c r="O134" s="74" t="s">
        <v>58</v>
      </c>
      <c r="P134" s="70">
        <f t="shared" si="6"/>
        <v>0.61929999999999996</v>
      </c>
    </row>
    <row r="135" spans="1:16">
      <c r="A135" s="112"/>
      <c r="B135" s="108">
        <v>65</v>
      </c>
      <c r="C135" s="109" t="s">
        <v>59</v>
      </c>
      <c r="D135" s="70">
        <f t="shared" si="10"/>
        <v>0.27310924369747897</v>
      </c>
      <c r="E135" s="110">
        <v>10.98</v>
      </c>
      <c r="F135" s="111">
        <v>1.2509999999999999</v>
      </c>
      <c r="G135" s="107">
        <f t="shared" si="8"/>
        <v>12.231</v>
      </c>
      <c r="H135" s="108">
        <v>3.63</v>
      </c>
      <c r="I135" s="109" t="s">
        <v>60</v>
      </c>
      <c r="J135" s="71">
        <f t="shared" si="11"/>
        <v>3.63</v>
      </c>
      <c r="K135" s="72">
        <v>6118</v>
      </c>
      <c r="L135" s="74" t="s">
        <v>58</v>
      </c>
      <c r="M135" s="70">
        <f t="shared" si="5"/>
        <v>0.61180000000000001</v>
      </c>
      <c r="N135" s="72">
        <v>6459</v>
      </c>
      <c r="O135" s="74" t="s">
        <v>58</v>
      </c>
      <c r="P135" s="70">
        <f t="shared" si="6"/>
        <v>0.64589999999999992</v>
      </c>
    </row>
    <row r="136" spans="1:16">
      <c r="A136" s="112"/>
      <c r="B136" s="108">
        <v>70</v>
      </c>
      <c r="C136" s="109" t="s">
        <v>59</v>
      </c>
      <c r="D136" s="70">
        <f t="shared" si="10"/>
        <v>0.29411764705882354</v>
      </c>
      <c r="E136" s="110">
        <v>11.83</v>
      </c>
      <c r="F136" s="111">
        <v>1.1890000000000001</v>
      </c>
      <c r="G136" s="107">
        <f t="shared" si="8"/>
        <v>13.019</v>
      </c>
      <c r="H136" s="108">
        <v>3.82</v>
      </c>
      <c r="I136" s="109" t="s">
        <v>60</v>
      </c>
      <c r="J136" s="71">
        <f t="shared" si="11"/>
        <v>3.82</v>
      </c>
      <c r="K136" s="72">
        <v>6258</v>
      </c>
      <c r="L136" s="74" t="s">
        <v>58</v>
      </c>
      <c r="M136" s="70">
        <f t="shared" si="5"/>
        <v>0.62580000000000002</v>
      </c>
      <c r="N136" s="72">
        <v>6699</v>
      </c>
      <c r="O136" s="74" t="s">
        <v>58</v>
      </c>
      <c r="P136" s="70">
        <f t="shared" si="6"/>
        <v>0.66989999999999994</v>
      </c>
    </row>
    <row r="137" spans="1:16">
      <c r="A137" s="112"/>
      <c r="B137" s="108">
        <v>80</v>
      </c>
      <c r="C137" s="109" t="s">
        <v>59</v>
      </c>
      <c r="D137" s="70">
        <f t="shared" si="10"/>
        <v>0.33613445378151263</v>
      </c>
      <c r="E137" s="110">
        <v>13.5</v>
      </c>
      <c r="F137" s="111">
        <v>1.0820000000000001</v>
      </c>
      <c r="G137" s="107">
        <f t="shared" si="8"/>
        <v>14.582000000000001</v>
      </c>
      <c r="H137" s="108">
        <v>4.18</v>
      </c>
      <c r="I137" s="109" t="s">
        <v>60</v>
      </c>
      <c r="J137" s="71">
        <f t="shared" si="11"/>
        <v>4.18</v>
      </c>
      <c r="K137" s="72">
        <v>6498</v>
      </c>
      <c r="L137" s="74" t="s">
        <v>58</v>
      </c>
      <c r="M137" s="70">
        <f t="shared" si="5"/>
        <v>0.64980000000000004</v>
      </c>
      <c r="N137" s="72">
        <v>7110</v>
      </c>
      <c r="O137" s="74" t="s">
        <v>58</v>
      </c>
      <c r="P137" s="70">
        <f t="shared" si="6"/>
        <v>0.71100000000000008</v>
      </c>
    </row>
    <row r="138" spans="1:16">
      <c r="A138" s="112"/>
      <c r="B138" s="108">
        <v>90</v>
      </c>
      <c r="C138" s="109" t="s">
        <v>59</v>
      </c>
      <c r="D138" s="70">
        <f t="shared" si="10"/>
        <v>0.37815126050420167</v>
      </c>
      <c r="E138" s="110">
        <v>15.09</v>
      </c>
      <c r="F138" s="111">
        <v>0.99539999999999995</v>
      </c>
      <c r="G138" s="107">
        <f t="shared" si="8"/>
        <v>16.0854</v>
      </c>
      <c r="H138" s="108">
        <v>4.5</v>
      </c>
      <c r="I138" s="109" t="s">
        <v>60</v>
      </c>
      <c r="J138" s="71">
        <f t="shared" si="11"/>
        <v>4.5</v>
      </c>
      <c r="K138" s="72">
        <v>6686</v>
      </c>
      <c r="L138" s="74" t="s">
        <v>58</v>
      </c>
      <c r="M138" s="70">
        <f t="shared" si="5"/>
        <v>0.66859999999999997</v>
      </c>
      <c r="N138" s="72">
        <v>7451</v>
      </c>
      <c r="O138" s="74" t="s">
        <v>58</v>
      </c>
      <c r="P138" s="70">
        <f t="shared" si="6"/>
        <v>0.74509999999999998</v>
      </c>
    </row>
    <row r="139" spans="1:16">
      <c r="A139" s="112"/>
      <c r="B139" s="108">
        <v>100</v>
      </c>
      <c r="C139" s="109" t="s">
        <v>59</v>
      </c>
      <c r="D139" s="70">
        <f t="shared" si="10"/>
        <v>0.42016806722689076</v>
      </c>
      <c r="E139" s="110">
        <v>16.600000000000001</v>
      </c>
      <c r="F139" s="111">
        <v>0.92269999999999996</v>
      </c>
      <c r="G139" s="107">
        <f t="shared" si="8"/>
        <v>17.5227</v>
      </c>
      <c r="H139" s="108">
        <v>4.8</v>
      </c>
      <c r="I139" s="109" t="s">
        <v>60</v>
      </c>
      <c r="J139" s="71">
        <f t="shared" si="11"/>
        <v>4.8</v>
      </c>
      <c r="K139" s="72">
        <v>6838</v>
      </c>
      <c r="L139" s="74" t="s">
        <v>58</v>
      </c>
      <c r="M139" s="70">
        <f t="shared" si="5"/>
        <v>0.68379999999999996</v>
      </c>
      <c r="N139" s="72">
        <v>7737</v>
      </c>
      <c r="O139" s="74" t="s">
        <v>58</v>
      </c>
      <c r="P139" s="70">
        <f t="shared" si="6"/>
        <v>0.77370000000000005</v>
      </c>
    </row>
    <row r="140" spans="1:16">
      <c r="A140" s="112"/>
      <c r="B140" s="108">
        <v>110</v>
      </c>
      <c r="C140" s="113" t="s">
        <v>59</v>
      </c>
      <c r="D140" s="70">
        <f t="shared" si="10"/>
        <v>0.46218487394957986</v>
      </c>
      <c r="E140" s="110">
        <v>18.03</v>
      </c>
      <c r="F140" s="111">
        <v>0.86099999999999999</v>
      </c>
      <c r="G140" s="107">
        <f t="shared" si="8"/>
        <v>18.891000000000002</v>
      </c>
      <c r="H140" s="108">
        <v>5.08</v>
      </c>
      <c r="I140" s="109" t="s">
        <v>60</v>
      </c>
      <c r="J140" s="71">
        <f t="shared" si="11"/>
        <v>5.08</v>
      </c>
      <c r="K140" s="72">
        <v>6964</v>
      </c>
      <c r="L140" s="74" t="s">
        <v>58</v>
      </c>
      <c r="M140" s="70">
        <f t="shared" si="5"/>
        <v>0.69640000000000002</v>
      </c>
      <c r="N140" s="72">
        <v>7982</v>
      </c>
      <c r="O140" s="74" t="s">
        <v>58</v>
      </c>
      <c r="P140" s="70">
        <f t="shared" si="6"/>
        <v>0.79820000000000002</v>
      </c>
    </row>
    <row r="141" spans="1:16">
      <c r="B141" s="108">
        <v>120</v>
      </c>
      <c r="C141" s="74" t="s">
        <v>59</v>
      </c>
      <c r="D141" s="70">
        <f t="shared" si="10"/>
        <v>0.50420168067226889</v>
      </c>
      <c r="E141" s="110">
        <v>19.37</v>
      </c>
      <c r="F141" s="111">
        <v>0.80779999999999996</v>
      </c>
      <c r="G141" s="107">
        <f t="shared" si="8"/>
        <v>20.177800000000001</v>
      </c>
      <c r="H141" s="72">
        <v>5.33</v>
      </c>
      <c r="I141" s="74" t="s">
        <v>60</v>
      </c>
      <c r="J141" s="71">
        <f t="shared" si="11"/>
        <v>5.33</v>
      </c>
      <c r="K141" s="72">
        <v>7070</v>
      </c>
      <c r="L141" s="74" t="s">
        <v>58</v>
      </c>
      <c r="M141" s="70">
        <f t="shared" si="5"/>
        <v>0.70700000000000007</v>
      </c>
      <c r="N141" s="72">
        <v>8195</v>
      </c>
      <c r="O141" s="74" t="s">
        <v>58</v>
      </c>
      <c r="P141" s="70">
        <f t="shared" si="6"/>
        <v>0.81950000000000001</v>
      </c>
    </row>
    <row r="142" spans="1:16">
      <c r="B142" s="108">
        <v>130</v>
      </c>
      <c r="C142" s="74" t="s">
        <v>59</v>
      </c>
      <c r="D142" s="70">
        <f t="shared" si="10"/>
        <v>0.54621848739495793</v>
      </c>
      <c r="E142" s="110">
        <v>20.63</v>
      </c>
      <c r="F142" s="111">
        <v>0.76149999999999995</v>
      </c>
      <c r="G142" s="107">
        <f t="shared" si="8"/>
        <v>21.391500000000001</v>
      </c>
      <c r="H142" s="72">
        <v>5.58</v>
      </c>
      <c r="I142" s="74" t="s">
        <v>60</v>
      </c>
      <c r="J142" s="71">
        <f t="shared" si="11"/>
        <v>5.58</v>
      </c>
      <c r="K142" s="72">
        <v>7161</v>
      </c>
      <c r="L142" s="74" t="s">
        <v>58</v>
      </c>
      <c r="M142" s="70">
        <f t="shared" si="5"/>
        <v>0.71609999999999996</v>
      </c>
      <c r="N142" s="72">
        <v>8382</v>
      </c>
      <c r="O142" s="74" t="s">
        <v>58</v>
      </c>
      <c r="P142" s="70">
        <f t="shared" si="6"/>
        <v>0.83819999999999995</v>
      </c>
    </row>
    <row r="143" spans="1:16">
      <c r="B143" s="108">
        <v>140</v>
      </c>
      <c r="C143" s="74" t="s">
        <v>59</v>
      </c>
      <c r="D143" s="70">
        <f t="shared" si="10"/>
        <v>0.58823529411764708</v>
      </c>
      <c r="E143" s="110">
        <v>21.81</v>
      </c>
      <c r="F143" s="111">
        <v>0.72070000000000001</v>
      </c>
      <c r="G143" s="107">
        <f t="shared" si="8"/>
        <v>22.5307</v>
      </c>
      <c r="H143" s="72">
        <v>5.81</v>
      </c>
      <c r="I143" s="74" t="s">
        <v>60</v>
      </c>
      <c r="J143" s="71">
        <f t="shared" si="11"/>
        <v>5.81</v>
      </c>
      <c r="K143" s="72">
        <v>7240</v>
      </c>
      <c r="L143" s="74" t="s">
        <v>58</v>
      </c>
      <c r="M143" s="70">
        <f t="shared" si="5"/>
        <v>0.72399999999999998</v>
      </c>
      <c r="N143" s="72">
        <v>8548</v>
      </c>
      <c r="O143" s="74" t="s">
        <v>58</v>
      </c>
      <c r="P143" s="70">
        <f t="shared" si="6"/>
        <v>0.8548</v>
      </c>
    </row>
    <row r="144" spans="1:16">
      <c r="B144" s="108">
        <v>150</v>
      </c>
      <c r="C144" s="74" t="s">
        <v>59</v>
      </c>
      <c r="D144" s="70">
        <f t="shared" si="10"/>
        <v>0.63025210084033612</v>
      </c>
      <c r="E144" s="110">
        <v>22.93</v>
      </c>
      <c r="F144" s="111">
        <v>0.6845</v>
      </c>
      <c r="G144" s="107">
        <f t="shared" si="8"/>
        <v>23.6145</v>
      </c>
      <c r="H144" s="72">
        <v>6.02</v>
      </c>
      <c r="I144" s="74" t="s">
        <v>60</v>
      </c>
      <c r="J144" s="71">
        <f t="shared" si="11"/>
        <v>6.02</v>
      </c>
      <c r="K144" s="72">
        <v>7310</v>
      </c>
      <c r="L144" s="74" t="s">
        <v>58</v>
      </c>
      <c r="M144" s="70">
        <f t="shared" si="5"/>
        <v>0.73099999999999998</v>
      </c>
      <c r="N144" s="72">
        <v>8697</v>
      </c>
      <c r="O144" s="74" t="s">
        <v>58</v>
      </c>
      <c r="P144" s="70">
        <f t="shared" si="6"/>
        <v>0.86969999999999992</v>
      </c>
    </row>
    <row r="145" spans="2:16">
      <c r="B145" s="108">
        <v>160</v>
      </c>
      <c r="C145" s="74" t="s">
        <v>59</v>
      </c>
      <c r="D145" s="70">
        <f t="shared" si="10"/>
        <v>0.67226890756302526</v>
      </c>
      <c r="E145" s="110">
        <v>23.98</v>
      </c>
      <c r="F145" s="111">
        <v>0.65210000000000001</v>
      </c>
      <c r="G145" s="107">
        <f t="shared" si="8"/>
        <v>24.632100000000001</v>
      </c>
      <c r="H145" s="72">
        <v>6.23</v>
      </c>
      <c r="I145" s="74" t="s">
        <v>60</v>
      </c>
      <c r="J145" s="71">
        <f t="shared" si="11"/>
        <v>6.23</v>
      </c>
      <c r="K145" s="72">
        <v>7372</v>
      </c>
      <c r="L145" s="74" t="s">
        <v>58</v>
      </c>
      <c r="M145" s="70">
        <f t="shared" si="5"/>
        <v>0.73719999999999997</v>
      </c>
      <c r="N145" s="72">
        <v>8831</v>
      </c>
      <c r="O145" s="74" t="s">
        <v>58</v>
      </c>
      <c r="P145" s="70">
        <f t="shared" si="6"/>
        <v>0.8831</v>
      </c>
    </row>
    <row r="146" spans="2:16">
      <c r="B146" s="108">
        <v>170</v>
      </c>
      <c r="C146" s="74" t="s">
        <v>59</v>
      </c>
      <c r="D146" s="70">
        <f t="shared" si="10"/>
        <v>0.7142857142857143</v>
      </c>
      <c r="E146" s="110">
        <v>24.97</v>
      </c>
      <c r="F146" s="111">
        <v>0.62290000000000001</v>
      </c>
      <c r="G146" s="107">
        <f t="shared" si="8"/>
        <v>25.5929</v>
      </c>
      <c r="H146" s="72">
        <v>6.44</v>
      </c>
      <c r="I146" s="74" t="s">
        <v>60</v>
      </c>
      <c r="J146" s="71">
        <f t="shared" si="11"/>
        <v>6.44</v>
      </c>
      <c r="K146" s="72">
        <v>7427</v>
      </c>
      <c r="L146" s="74" t="s">
        <v>58</v>
      </c>
      <c r="M146" s="70">
        <f t="shared" si="5"/>
        <v>0.74269999999999992</v>
      </c>
      <c r="N146" s="72">
        <v>8953</v>
      </c>
      <c r="O146" s="74" t="s">
        <v>58</v>
      </c>
      <c r="P146" s="71">
        <f t="shared" si="6"/>
        <v>0.89529999999999998</v>
      </c>
    </row>
    <row r="147" spans="2:16">
      <c r="B147" s="108">
        <v>180</v>
      </c>
      <c r="C147" s="74" t="s">
        <v>59</v>
      </c>
      <c r="D147" s="70">
        <f t="shared" si="10"/>
        <v>0.75630252100840334</v>
      </c>
      <c r="E147" s="110">
        <v>25.91</v>
      </c>
      <c r="F147" s="111">
        <v>0.59650000000000003</v>
      </c>
      <c r="G147" s="107">
        <f t="shared" si="8"/>
        <v>26.506499999999999</v>
      </c>
      <c r="H147" s="72">
        <v>6.63</v>
      </c>
      <c r="I147" s="74" t="s">
        <v>60</v>
      </c>
      <c r="J147" s="71">
        <f t="shared" si="11"/>
        <v>6.63</v>
      </c>
      <c r="K147" s="72">
        <v>7477</v>
      </c>
      <c r="L147" s="74" t="s">
        <v>58</v>
      </c>
      <c r="M147" s="70">
        <f t="shared" si="5"/>
        <v>0.74770000000000003</v>
      </c>
      <c r="N147" s="72">
        <v>9065</v>
      </c>
      <c r="O147" s="74" t="s">
        <v>58</v>
      </c>
      <c r="P147" s="71">
        <f t="shared" si="6"/>
        <v>0.90649999999999997</v>
      </c>
    </row>
    <row r="148" spans="2:16">
      <c r="B148" s="108">
        <v>200</v>
      </c>
      <c r="C148" s="74" t="s">
        <v>59</v>
      </c>
      <c r="D148" s="70">
        <f t="shared" si="10"/>
        <v>0.84033613445378152</v>
      </c>
      <c r="E148" s="110">
        <v>27.64</v>
      </c>
      <c r="F148" s="111">
        <v>0.5504</v>
      </c>
      <c r="G148" s="107">
        <f t="shared" si="8"/>
        <v>28.1904</v>
      </c>
      <c r="H148" s="72">
        <v>7</v>
      </c>
      <c r="I148" s="74" t="s">
        <v>60</v>
      </c>
      <c r="J148" s="71">
        <f t="shared" si="11"/>
        <v>7</v>
      </c>
      <c r="K148" s="72">
        <v>7573</v>
      </c>
      <c r="L148" s="74" t="s">
        <v>58</v>
      </c>
      <c r="M148" s="70">
        <f t="shared" ref="M148:M172" si="12">K148/1000/10</f>
        <v>0.75730000000000008</v>
      </c>
      <c r="N148" s="72">
        <v>9264</v>
      </c>
      <c r="O148" s="74" t="s">
        <v>58</v>
      </c>
      <c r="P148" s="71">
        <f t="shared" ref="P148:P152" si="13">N148/1000/10</f>
        <v>0.92639999999999989</v>
      </c>
    </row>
    <row r="149" spans="2:16">
      <c r="B149" s="108">
        <v>225</v>
      </c>
      <c r="C149" s="74" t="s">
        <v>59</v>
      </c>
      <c r="D149" s="70">
        <f t="shared" si="10"/>
        <v>0.94537815126050417</v>
      </c>
      <c r="E149" s="110">
        <v>29.56</v>
      </c>
      <c r="F149" s="111">
        <v>0.50280000000000002</v>
      </c>
      <c r="G149" s="107">
        <f t="shared" ref="G149:G212" si="14">E149+F149</f>
        <v>30.062799999999999</v>
      </c>
      <c r="H149" s="72">
        <v>7.44</v>
      </c>
      <c r="I149" s="74" t="s">
        <v>60</v>
      </c>
      <c r="J149" s="71">
        <f t="shared" si="11"/>
        <v>7.44</v>
      </c>
      <c r="K149" s="72">
        <v>7679</v>
      </c>
      <c r="L149" s="74" t="s">
        <v>58</v>
      </c>
      <c r="M149" s="70">
        <f t="shared" si="12"/>
        <v>0.76790000000000003</v>
      </c>
      <c r="N149" s="72">
        <v>9475</v>
      </c>
      <c r="O149" s="74" t="s">
        <v>58</v>
      </c>
      <c r="P149" s="71">
        <f t="shared" si="13"/>
        <v>0.94750000000000001</v>
      </c>
    </row>
    <row r="150" spans="2:16">
      <c r="B150" s="108">
        <v>250</v>
      </c>
      <c r="C150" s="74" t="s">
        <v>59</v>
      </c>
      <c r="D150" s="70">
        <f t="shared" si="10"/>
        <v>1.0504201680672269</v>
      </c>
      <c r="E150" s="110">
        <v>31.28</v>
      </c>
      <c r="F150" s="111">
        <v>0.46339999999999998</v>
      </c>
      <c r="G150" s="107">
        <f t="shared" si="14"/>
        <v>31.743400000000001</v>
      </c>
      <c r="H150" s="72">
        <v>7.86</v>
      </c>
      <c r="I150" s="74" t="s">
        <v>60</v>
      </c>
      <c r="J150" s="71">
        <f t="shared" si="11"/>
        <v>7.86</v>
      </c>
      <c r="K150" s="72">
        <v>7768</v>
      </c>
      <c r="L150" s="74" t="s">
        <v>58</v>
      </c>
      <c r="M150" s="70">
        <f t="shared" si="12"/>
        <v>0.77679999999999993</v>
      </c>
      <c r="N150" s="72">
        <v>9656</v>
      </c>
      <c r="O150" s="74" t="s">
        <v>58</v>
      </c>
      <c r="P150" s="71">
        <f t="shared" si="13"/>
        <v>0.96560000000000001</v>
      </c>
    </row>
    <row r="151" spans="2:16">
      <c r="B151" s="108">
        <v>275</v>
      </c>
      <c r="C151" s="74" t="s">
        <v>59</v>
      </c>
      <c r="D151" s="70">
        <f t="shared" ref="D151:D164" si="15">B151/$C$5</f>
        <v>1.1554621848739495</v>
      </c>
      <c r="E151" s="110">
        <v>32.81</v>
      </c>
      <c r="F151" s="111">
        <v>0.43030000000000002</v>
      </c>
      <c r="G151" s="107">
        <f t="shared" si="14"/>
        <v>33.240300000000005</v>
      </c>
      <c r="H151" s="72">
        <v>8.25</v>
      </c>
      <c r="I151" s="74" t="s">
        <v>60</v>
      </c>
      <c r="J151" s="71">
        <f t="shared" si="11"/>
        <v>8.25</v>
      </c>
      <c r="K151" s="72">
        <v>7845</v>
      </c>
      <c r="L151" s="74" t="s">
        <v>58</v>
      </c>
      <c r="M151" s="70">
        <f t="shared" si="12"/>
        <v>0.78449999999999998</v>
      </c>
      <c r="N151" s="72">
        <v>9813</v>
      </c>
      <c r="O151" s="74" t="s">
        <v>58</v>
      </c>
      <c r="P151" s="71">
        <f t="shared" si="13"/>
        <v>0.98130000000000006</v>
      </c>
    </row>
    <row r="152" spans="2:16">
      <c r="B152" s="108">
        <v>300</v>
      </c>
      <c r="C152" s="74" t="s">
        <v>59</v>
      </c>
      <c r="D152" s="70">
        <f t="shared" si="15"/>
        <v>1.2605042016806722</v>
      </c>
      <c r="E152" s="110">
        <v>34.19</v>
      </c>
      <c r="F152" s="111">
        <v>0.40189999999999998</v>
      </c>
      <c r="G152" s="107">
        <f t="shared" si="14"/>
        <v>34.591899999999995</v>
      </c>
      <c r="H152" s="72">
        <v>8.6300000000000008</v>
      </c>
      <c r="I152" s="74" t="s">
        <v>60</v>
      </c>
      <c r="J152" s="71">
        <f t="shared" si="11"/>
        <v>8.6300000000000008</v>
      </c>
      <c r="K152" s="72">
        <v>7912</v>
      </c>
      <c r="L152" s="74" t="s">
        <v>58</v>
      </c>
      <c r="M152" s="70">
        <f t="shared" si="12"/>
        <v>0.79120000000000001</v>
      </c>
      <c r="N152" s="72">
        <v>9952</v>
      </c>
      <c r="O152" s="74" t="s">
        <v>58</v>
      </c>
      <c r="P152" s="71">
        <f t="shared" si="13"/>
        <v>0.99519999999999997</v>
      </c>
    </row>
    <row r="153" spans="2:16">
      <c r="B153" s="108">
        <v>325</v>
      </c>
      <c r="C153" s="74" t="s">
        <v>59</v>
      </c>
      <c r="D153" s="70">
        <f t="shared" si="15"/>
        <v>1.365546218487395</v>
      </c>
      <c r="E153" s="110">
        <v>35.46</v>
      </c>
      <c r="F153" s="111">
        <v>0.37740000000000001</v>
      </c>
      <c r="G153" s="107">
        <f t="shared" si="14"/>
        <v>35.837400000000002</v>
      </c>
      <c r="H153" s="72">
        <v>8.99</v>
      </c>
      <c r="I153" s="74" t="s">
        <v>60</v>
      </c>
      <c r="J153" s="71">
        <f t="shared" si="11"/>
        <v>8.99</v>
      </c>
      <c r="K153" s="72">
        <v>7972</v>
      </c>
      <c r="L153" s="74" t="s">
        <v>58</v>
      </c>
      <c r="M153" s="70">
        <f t="shared" si="12"/>
        <v>0.79720000000000002</v>
      </c>
      <c r="N153" s="72">
        <v>1.01</v>
      </c>
      <c r="O153" s="73" t="s">
        <v>60</v>
      </c>
      <c r="P153" s="71">
        <f t="shared" ref="P153:P216" si="16">N153</f>
        <v>1.01</v>
      </c>
    </row>
    <row r="154" spans="2:16">
      <c r="B154" s="108">
        <v>350</v>
      </c>
      <c r="C154" s="74" t="s">
        <v>59</v>
      </c>
      <c r="D154" s="70">
        <f t="shared" si="15"/>
        <v>1.4705882352941178</v>
      </c>
      <c r="E154" s="110">
        <v>36.61</v>
      </c>
      <c r="F154" s="111">
        <v>0.35589999999999999</v>
      </c>
      <c r="G154" s="107">
        <f t="shared" si="14"/>
        <v>36.965899999999998</v>
      </c>
      <c r="H154" s="72">
        <v>9.34</v>
      </c>
      <c r="I154" s="74" t="s">
        <v>60</v>
      </c>
      <c r="J154" s="71">
        <f t="shared" si="11"/>
        <v>9.34</v>
      </c>
      <c r="K154" s="72">
        <v>8026</v>
      </c>
      <c r="L154" s="74" t="s">
        <v>58</v>
      </c>
      <c r="M154" s="70">
        <f t="shared" si="12"/>
        <v>0.80259999999999998</v>
      </c>
      <c r="N154" s="72">
        <v>1.02</v>
      </c>
      <c r="O154" s="74" t="s">
        <v>60</v>
      </c>
      <c r="P154" s="71">
        <f t="shared" si="16"/>
        <v>1.02</v>
      </c>
    </row>
    <row r="155" spans="2:16">
      <c r="B155" s="108">
        <v>375</v>
      </c>
      <c r="C155" s="74" t="s">
        <v>59</v>
      </c>
      <c r="D155" s="70">
        <f t="shared" si="15"/>
        <v>1.5756302521008403</v>
      </c>
      <c r="E155" s="110">
        <v>37.68</v>
      </c>
      <c r="F155" s="111">
        <v>0.33689999999999998</v>
      </c>
      <c r="G155" s="107">
        <f t="shared" si="14"/>
        <v>38.0169</v>
      </c>
      <c r="H155" s="72">
        <v>9.69</v>
      </c>
      <c r="I155" s="74" t="s">
        <v>60</v>
      </c>
      <c r="J155" s="71">
        <f t="shared" si="11"/>
        <v>9.69</v>
      </c>
      <c r="K155" s="72">
        <v>8075</v>
      </c>
      <c r="L155" s="74" t="s">
        <v>58</v>
      </c>
      <c r="M155" s="70">
        <f t="shared" si="12"/>
        <v>0.80749999999999988</v>
      </c>
      <c r="N155" s="72">
        <v>1.03</v>
      </c>
      <c r="O155" s="74" t="s">
        <v>60</v>
      </c>
      <c r="P155" s="71">
        <f t="shared" si="16"/>
        <v>1.03</v>
      </c>
    </row>
    <row r="156" spans="2:16">
      <c r="B156" s="108">
        <v>400</v>
      </c>
      <c r="C156" s="74" t="s">
        <v>59</v>
      </c>
      <c r="D156" s="70">
        <f t="shared" si="15"/>
        <v>1.680672268907563</v>
      </c>
      <c r="E156" s="110">
        <v>38.659999999999997</v>
      </c>
      <c r="F156" s="111">
        <v>0.3201</v>
      </c>
      <c r="G156" s="107">
        <f t="shared" si="14"/>
        <v>38.980099999999993</v>
      </c>
      <c r="H156" s="72">
        <v>10.02</v>
      </c>
      <c r="I156" s="74" t="s">
        <v>60</v>
      </c>
      <c r="J156" s="71">
        <f t="shared" si="11"/>
        <v>10.02</v>
      </c>
      <c r="K156" s="72">
        <v>8121</v>
      </c>
      <c r="L156" s="74" t="s">
        <v>58</v>
      </c>
      <c r="M156" s="70">
        <f t="shared" si="12"/>
        <v>0.81210000000000004</v>
      </c>
      <c r="N156" s="72">
        <v>1.04</v>
      </c>
      <c r="O156" s="74" t="s">
        <v>60</v>
      </c>
      <c r="P156" s="71">
        <f t="shared" si="16"/>
        <v>1.04</v>
      </c>
    </row>
    <row r="157" spans="2:16">
      <c r="B157" s="108">
        <v>450</v>
      </c>
      <c r="C157" s="74" t="s">
        <v>59</v>
      </c>
      <c r="D157" s="70">
        <f t="shared" si="15"/>
        <v>1.8907563025210083</v>
      </c>
      <c r="E157" s="110">
        <v>40.44</v>
      </c>
      <c r="F157" s="111">
        <v>0.2913</v>
      </c>
      <c r="G157" s="107">
        <f t="shared" si="14"/>
        <v>40.731299999999997</v>
      </c>
      <c r="H157" s="72">
        <v>10.67</v>
      </c>
      <c r="I157" s="74" t="s">
        <v>60</v>
      </c>
      <c r="J157" s="71">
        <f t="shared" si="11"/>
        <v>10.67</v>
      </c>
      <c r="K157" s="72">
        <v>8227</v>
      </c>
      <c r="L157" s="74" t="s">
        <v>58</v>
      </c>
      <c r="M157" s="70">
        <f t="shared" si="12"/>
        <v>0.82269999999999999</v>
      </c>
      <c r="N157" s="72">
        <v>1.06</v>
      </c>
      <c r="O157" s="74" t="s">
        <v>60</v>
      </c>
      <c r="P157" s="71">
        <f t="shared" si="16"/>
        <v>1.06</v>
      </c>
    </row>
    <row r="158" spans="2:16">
      <c r="B158" s="108">
        <v>500</v>
      </c>
      <c r="C158" s="74" t="s">
        <v>59</v>
      </c>
      <c r="D158" s="70">
        <f t="shared" si="15"/>
        <v>2.1008403361344539</v>
      </c>
      <c r="E158" s="110">
        <v>42.14</v>
      </c>
      <c r="F158" s="111">
        <v>0.2676</v>
      </c>
      <c r="G158" s="107">
        <f t="shared" si="14"/>
        <v>42.407600000000002</v>
      </c>
      <c r="H158" s="72">
        <v>11.29</v>
      </c>
      <c r="I158" s="74" t="s">
        <v>60</v>
      </c>
      <c r="J158" s="71">
        <f t="shared" si="11"/>
        <v>11.29</v>
      </c>
      <c r="K158" s="72">
        <v>8320</v>
      </c>
      <c r="L158" s="74" t="s">
        <v>58</v>
      </c>
      <c r="M158" s="70">
        <f t="shared" si="12"/>
        <v>0.83200000000000007</v>
      </c>
      <c r="N158" s="72">
        <v>1.07</v>
      </c>
      <c r="O158" s="74" t="s">
        <v>60</v>
      </c>
      <c r="P158" s="71">
        <f t="shared" si="16"/>
        <v>1.07</v>
      </c>
    </row>
    <row r="159" spans="2:16">
      <c r="B159" s="108">
        <v>550</v>
      </c>
      <c r="C159" s="74" t="s">
        <v>59</v>
      </c>
      <c r="D159" s="70">
        <f t="shared" si="15"/>
        <v>2.3109243697478989</v>
      </c>
      <c r="E159" s="110">
        <v>43.62</v>
      </c>
      <c r="F159" s="111">
        <v>0.24779999999999999</v>
      </c>
      <c r="G159" s="107">
        <f t="shared" si="14"/>
        <v>43.867799999999995</v>
      </c>
      <c r="H159" s="72">
        <v>11.88</v>
      </c>
      <c r="I159" s="74" t="s">
        <v>60</v>
      </c>
      <c r="J159" s="71">
        <f t="shared" si="11"/>
        <v>11.88</v>
      </c>
      <c r="K159" s="72">
        <v>8403</v>
      </c>
      <c r="L159" s="74" t="s">
        <v>58</v>
      </c>
      <c r="M159" s="70">
        <f t="shared" si="12"/>
        <v>0.84030000000000005</v>
      </c>
      <c r="N159" s="72">
        <v>1.08</v>
      </c>
      <c r="O159" s="74" t="s">
        <v>60</v>
      </c>
      <c r="P159" s="71">
        <f t="shared" si="16"/>
        <v>1.08</v>
      </c>
    </row>
    <row r="160" spans="2:16">
      <c r="B160" s="108">
        <v>600</v>
      </c>
      <c r="C160" s="74" t="s">
        <v>59</v>
      </c>
      <c r="D160" s="70">
        <f t="shared" si="15"/>
        <v>2.5210084033613445</v>
      </c>
      <c r="E160" s="110">
        <v>44.81</v>
      </c>
      <c r="F160" s="111">
        <v>0.23089999999999999</v>
      </c>
      <c r="G160" s="107">
        <f t="shared" si="14"/>
        <v>45.040900000000001</v>
      </c>
      <c r="H160" s="72">
        <v>12.46</v>
      </c>
      <c r="I160" s="74" t="s">
        <v>60</v>
      </c>
      <c r="J160" s="71">
        <f t="shared" si="11"/>
        <v>12.46</v>
      </c>
      <c r="K160" s="72">
        <v>8479</v>
      </c>
      <c r="L160" s="74" t="s">
        <v>58</v>
      </c>
      <c r="M160" s="70">
        <f t="shared" si="12"/>
        <v>0.84789999999999988</v>
      </c>
      <c r="N160" s="72">
        <v>1.0900000000000001</v>
      </c>
      <c r="O160" s="74" t="s">
        <v>60</v>
      </c>
      <c r="P160" s="71">
        <f t="shared" si="16"/>
        <v>1.0900000000000001</v>
      </c>
    </row>
    <row r="161" spans="2:16">
      <c r="B161" s="108">
        <v>650</v>
      </c>
      <c r="C161" s="74" t="s">
        <v>59</v>
      </c>
      <c r="D161" s="70">
        <f t="shared" si="15"/>
        <v>2.73109243697479</v>
      </c>
      <c r="E161" s="110">
        <v>45.92</v>
      </c>
      <c r="F161" s="111">
        <v>0.21629999999999999</v>
      </c>
      <c r="G161" s="107">
        <f t="shared" si="14"/>
        <v>46.136299999999999</v>
      </c>
      <c r="H161" s="72">
        <v>13.03</v>
      </c>
      <c r="I161" s="74" t="s">
        <v>60</v>
      </c>
      <c r="J161" s="71">
        <f t="shared" si="11"/>
        <v>13.03</v>
      </c>
      <c r="K161" s="72">
        <v>8549</v>
      </c>
      <c r="L161" s="74" t="s">
        <v>58</v>
      </c>
      <c r="M161" s="70">
        <f t="shared" si="12"/>
        <v>0.85489999999999999</v>
      </c>
      <c r="N161" s="72">
        <v>1.1100000000000001</v>
      </c>
      <c r="O161" s="74" t="s">
        <v>60</v>
      </c>
      <c r="P161" s="71">
        <f t="shared" si="16"/>
        <v>1.1100000000000001</v>
      </c>
    </row>
    <row r="162" spans="2:16">
      <c r="B162" s="108">
        <v>700</v>
      </c>
      <c r="C162" s="74" t="s">
        <v>59</v>
      </c>
      <c r="D162" s="70">
        <f t="shared" si="15"/>
        <v>2.9411764705882355</v>
      </c>
      <c r="E162" s="110">
        <v>46.91</v>
      </c>
      <c r="F162" s="111">
        <v>0.2036</v>
      </c>
      <c r="G162" s="107">
        <f t="shared" si="14"/>
        <v>47.113599999999998</v>
      </c>
      <c r="H162" s="72">
        <v>13.58</v>
      </c>
      <c r="I162" s="74" t="s">
        <v>60</v>
      </c>
      <c r="J162" s="71">
        <f t="shared" si="11"/>
        <v>13.58</v>
      </c>
      <c r="K162" s="72">
        <v>8614</v>
      </c>
      <c r="L162" s="74" t="s">
        <v>58</v>
      </c>
      <c r="M162" s="70">
        <f t="shared" si="12"/>
        <v>0.86140000000000005</v>
      </c>
      <c r="N162" s="72">
        <v>1.1200000000000001</v>
      </c>
      <c r="O162" s="74" t="s">
        <v>60</v>
      </c>
      <c r="P162" s="71">
        <f t="shared" si="16"/>
        <v>1.1200000000000001</v>
      </c>
    </row>
    <row r="163" spans="2:16">
      <c r="B163" s="108">
        <v>800</v>
      </c>
      <c r="C163" s="74" t="s">
        <v>59</v>
      </c>
      <c r="D163" s="70">
        <f t="shared" si="15"/>
        <v>3.3613445378151261</v>
      </c>
      <c r="E163" s="110">
        <v>48.63</v>
      </c>
      <c r="F163" s="111">
        <v>0.1825</v>
      </c>
      <c r="G163" s="107">
        <f t="shared" si="14"/>
        <v>48.8125</v>
      </c>
      <c r="H163" s="72">
        <v>14.66</v>
      </c>
      <c r="I163" s="74" t="s">
        <v>60</v>
      </c>
      <c r="J163" s="71">
        <f t="shared" si="11"/>
        <v>14.66</v>
      </c>
      <c r="K163" s="72">
        <v>8799</v>
      </c>
      <c r="L163" s="74" t="s">
        <v>58</v>
      </c>
      <c r="M163" s="70">
        <f t="shared" si="12"/>
        <v>0.8798999999999999</v>
      </c>
      <c r="N163" s="72">
        <v>1.1299999999999999</v>
      </c>
      <c r="O163" s="74" t="s">
        <v>60</v>
      </c>
      <c r="P163" s="71">
        <f t="shared" si="16"/>
        <v>1.1299999999999999</v>
      </c>
    </row>
    <row r="164" spans="2:16">
      <c r="B164" s="108">
        <v>900</v>
      </c>
      <c r="C164" s="74" t="s">
        <v>59</v>
      </c>
      <c r="D164" s="70">
        <f t="shared" si="15"/>
        <v>3.7815126050420167</v>
      </c>
      <c r="E164" s="110">
        <v>50.07</v>
      </c>
      <c r="F164" s="111">
        <v>0.1656</v>
      </c>
      <c r="G164" s="107">
        <f t="shared" si="14"/>
        <v>50.235599999999998</v>
      </c>
      <c r="H164" s="72">
        <v>15.7</v>
      </c>
      <c r="I164" s="74" t="s">
        <v>60</v>
      </c>
      <c r="J164" s="71">
        <f t="shared" si="11"/>
        <v>15.7</v>
      </c>
      <c r="K164" s="72">
        <v>8965</v>
      </c>
      <c r="L164" s="74" t="s">
        <v>58</v>
      </c>
      <c r="M164" s="70">
        <f t="shared" si="12"/>
        <v>0.89649999999999996</v>
      </c>
      <c r="N164" s="72">
        <v>1.1499999999999999</v>
      </c>
      <c r="O164" s="74" t="s">
        <v>60</v>
      </c>
      <c r="P164" s="71">
        <f t="shared" si="16"/>
        <v>1.1499999999999999</v>
      </c>
    </row>
    <row r="165" spans="2:16">
      <c r="B165" s="108">
        <v>1</v>
      </c>
      <c r="C165" s="73" t="s">
        <v>61</v>
      </c>
      <c r="D165" s="70">
        <f t="shared" ref="D165:D228" si="17">B165*1000/$C$5</f>
        <v>4.2016806722689077</v>
      </c>
      <c r="E165" s="110">
        <v>51.28</v>
      </c>
      <c r="F165" s="111">
        <v>0.15179999999999999</v>
      </c>
      <c r="G165" s="107">
        <f t="shared" si="14"/>
        <v>51.431800000000003</v>
      </c>
      <c r="H165" s="72">
        <v>16.72</v>
      </c>
      <c r="I165" s="74" t="s">
        <v>60</v>
      </c>
      <c r="J165" s="71">
        <f t="shared" si="11"/>
        <v>16.72</v>
      </c>
      <c r="K165" s="72">
        <v>9118</v>
      </c>
      <c r="L165" s="74" t="s">
        <v>58</v>
      </c>
      <c r="M165" s="70">
        <f t="shared" si="12"/>
        <v>0.91180000000000005</v>
      </c>
      <c r="N165" s="72">
        <v>1.1599999999999999</v>
      </c>
      <c r="O165" s="74" t="s">
        <v>60</v>
      </c>
      <c r="P165" s="71">
        <f t="shared" si="16"/>
        <v>1.1599999999999999</v>
      </c>
    </row>
    <row r="166" spans="2:16">
      <c r="B166" s="108">
        <v>1.1000000000000001</v>
      </c>
      <c r="C166" s="74" t="s">
        <v>61</v>
      </c>
      <c r="D166" s="70">
        <f t="shared" si="17"/>
        <v>4.6218487394957979</v>
      </c>
      <c r="E166" s="110">
        <v>52.32</v>
      </c>
      <c r="F166" s="111">
        <v>0.14019999999999999</v>
      </c>
      <c r="G166" s="107">
        <f t="shared" si="14"/>
        <v>52.4602</v>
      </c>
      <c r="H166" s="72">
        <v>17.71</v>
      </c>
      <c r="I166" s="74" t="s">
        <v>60</v>
      </c>
      <c r="J166" s="71">
        <f t="shared" si="11"/>
        <v>17.71</v>
      </c>
      <c r="K166" s="72">
        <v>9260</v>
      </c>
      <c r="L166" s="74" t="s">
        <v>58</v>
      </c>
      <c r="M166" s="71">
        <f t="shared" si="12"/>
        <v>0.92599999999999993</v>
      </c>
      <c r="N166" s="72">
        <v>1.17</v>
      </c>
      <c r="O166" s="74" t="s">
        <v>60</v>
      </c>
      <c r="P166" s="71">
        <f t="shared" si="16"/>
        <v>1.17</v>
      </c>
    </row>
    <row r="167" spans="2:16">
      <c r="B167" s="108">
        <v>1.2</v>
      </c>
      <c r="C167" s="74" t="s">
        <v>61</v>
      </c>
      <c r="D167" s="70">
        <f t="shared" si="17"/>
        <v>5.0420168067226889</v>
      </c>
      <c r="E167" s="110">
        <v>53.21</v>
      </c>
      <c r="F167" s="111">
        <v>0.13039999999999999</v>
      </c>
      <c r="G167" s="107">
        <f t="shared" si="14"/>
        <v>53.340400000000002</v>
      </c>
      <c r="H167" s="72">
        <v>18.690000000000001</v>
      </c>
      <c r="I167" s="74" t="s">
        <v>60</v>
      </c>
      <c r="J167" s="71">
        <f t="shared" si="11"/>
        <v>18.690000000000001</v>
      </c>
      <c r="K167" s="72">
        <v>9394</v>
      </c>
      <c r="L167" s="74" t="s">
        <v>58</v>
      </c>
      <c r="M167" s="71">
        <f t="shared" si="12"/>
        <v>0.93940000000000001</v>
      </c>
      <c r="N167" s="72">
        <v>1.19</v>
      </c>
      <c r="O167" s="74" t="s">
        <v>60</v>
      </c>
      <c r="P167" s="71">
        <f t="shared" si="16"/>
        <v>1.19</v>
      </c>
    </row>
    <row r="168" spans="2:16">
      <c r="B168" s="108">
        <v>1.3</v>
      </c>
      <c r="C168" s="74" t="s">
        <v>61</v>
      </c>
      <c r="D168" s="70">
        <f t="shared" si="17"/>
        <v>5.46218487394958</v>
      </c>
      <c r="E168" s="110">
        <v>53.96</v>
      </c>
      <c r="F168" s="111">
        <v>0.122</v>
      </c>
      <c r="G168" s="107">
        <f t="shared" si="14"/>
        <v>54.082000000000001</v>
      </c>
      <c r="H168" s="72">
        <v>19.649999999999999</v>
      </c>
      <c r="I168" s="74" t="s">
        <v>60</v>
      </c>
      <c r="J168" s="71">
        <f t="shared" si="11"/>
        <v>19.649999999999999</v>
      </c>
      <c r="K168" s="72">
        <v>9520</v>
      </c>
      <c r="L168" s="74" t="s">
        <v>58</v>
      </c>
      <c r="M168" s="71">
        <f t="shared" si="12"/>
        <v>0.95199999999999996</v>
      </c>
      <c r="N168" s="72">
        <v>1.2</v>
      </c>
      <c r="O168" s="74" t="s">
        <v>60</v>
      </c>
      <c r="P168" s="71">
        <f t="shared" si="16"/>
        <v>1.2</v>
      </c>
    </row>
    <row r="169" spans="2:16">
      <c r="B169" s="108">
        <v>1.4</v>
      </c>
      <c r="C169" s="74" t="s">
        <v>61</v>
      </c>
      <c r="D169" s="70">
        <f t="shared" si="17"/>
        <v>5.882352941176471</v>
      </c>
      <c r="E169" s="110">
        <v>54.61</v>
      </c>
      <c r="F169" s="111">
        <v>0.11459999999999999</v>
      </c>
      <c r="G169" s="107">
        <f t="shared" si="14"/>
        <v>54.724600000000002</v>
      </c>
      <c r="H169" s="72">
        <v>20.6</v>
      </c>
      <c r="I169" s="74" t="s">
        <v>60</v>
      </c>
      <c r="J169" s="71">
        <f t="shared" si="11"/>
        <v>20.6</v>
      </c>
      <c r="K169" s="72">
        <v>9641</v>
      </c>
      <c r="L169" s="74" t="s">
        <v>58</v>
      </c>
      <c r="M169" s="71">
        <f t="shared" si="12"/>
        <v>0.96409999999999996</v>
      </c>
      <c r="N169" s="72">
        <v>1.21</v>
      </c>
      <c r="O169" s="74" t="s">
        <v>60</v>
      </c>
      <c r="P169" s="71">
        <f t="shared" si="16"/>
        <v>1.21</v>
      </c>
    </row>
    <row r="170" spans="2:16">
      <c r="B170" s="108">
        <v>1.5</v>
      </c>
      <c r="C170" s="74" t="s">
        <v>61</v>
      </c>
      <c r="D170" s="70">
        <f t="shared" si="17"/>
        <v>6.3025210084033612</v>
      </c>
      <c r="E170" s="110">
        <v>55.16</v>
      </c>
      <c r="F170" s="111">
        <v>0.1082</v>
      </c>
      <c r="G170" s="107">
        <f t="shared" si="14"/>
        <v>55.268199999999993</v>
      </c>
      <c r="H170" s="72">
        <v>21.54</v>
      </c>
      <c r="I170" s="74" t="s">
        <v>60</v>
      </c>
      <c r="J170" s="71">
        <f t="shared" si="11"/>
        <v>21.54</v>
      </c>
      <c r="K170" s="72">
        <v>9757</v>
      </c>
      <c r="L170" s="74" t="s">
        <v>58</v>
      </c>
      <c r="M170" s="71">
        <f t="shared" si="12"/>
        <v>0.97570000000000001</v>
      </c>
      <c r="N170" s="72">
        <v>1.22</v>
      </c>
      <c r="O170" s="74" t="s">
        <v>60</v>
      </c>
      <c r="P170" s="71">
        <f t="shared" si="16"/>
        <v>1.22</v>
      </c>
    </row>
    <row r="171" spans="2:16">
      <c r="B171" s="108">
        <v>1.6</v>
      </c>
      <c r="C171" s="74" t="s">
        <v>61</v>
      </c>
      <c r="D171" s="70">
        <f t="shared" si="17"/>
        <v>6.7226890756302522</v>
      </c>
      <c r="E171" s="110">
        <v>55.63</v>
      </c>
      <c r="F171" s="111">
        <v>0.10249999999999999</v>
      </c>
      <c r="G171" s="107">
        <f t="shared" si="14"/>
        <v>55.732500000000002</v>
      </c>
      <c r="H171" s="72">
        <v>22.48</v>
      </c>
      <c r="I171" s="74" t="s">
        <v>60</v>
      </c>
      <c r="J171" s="71">
        <f t="shared" si="11"/>
        <v>22.48</v>
      </c>
      <c r="K171" s="72">
        <v>9868</v>
      </c>
      <c r="L171" s="74" t="s">
        <v>58</v>
      </c>
      <c r="M171" s="71">
        <f t="shared" si="12"/>
        <v>0.98680000000000001</v>
      </c>
      <c r="N171" s="72">
        <v>1.23</v>
      </c>
      <c r="O171" s="74" t="s">
        <v>60</v>
      </c>
      <c r="P171" s="71">
        <f t="shared" si="16"/>
        <v>1.23</v>
      </c>
    </row>
    <row r="172" spans="2:16">
      <c r="B172" s="108">
        <v>1.7</v>
      </c>
      <c r="C172" s="74" t="s">
        <v>61</v>
      </c>
      <c r="D172" s="70">
        <f t="shared" si="17"/>
        <v>7.1428571428571432</v>
      </c>
      <c r="E172" s="110">
        <v>56.02</v>
      </c>
      <c r="F172" s="111">
        <v>9.7350000000000006E-2</v>
      </c>
      <c r="G172" s="107">
        <f t="shared" si="14"/>
        <v>56.117350000000002</v>
      </c>
      <c r="H172" s="72">
        <v>23.4</v>
      </c>
      <c r="I172" s="74" t="s">
        <v>60</v>
      </c>
      <c r="J172" s="71">
        <f t="shared" si="11"/>
        <v>23.4</v>
      </c>
      <c r="K172" s="72">
        <v>9977</v>
      </c>
      <c r="L172" s="74" t="s">
        <v>58</v>
      </c>
      <c r="M172" s="71">
        <f t="shared" si="12"/>
        <v>0.99770000000000003</v>
      </c>
      <c r="N172" s="72">
        <v>1.23</v>
      </c>
      <c r="O172" s="74" t="s">
        <v>60</v>
      </c>
      <c r="P172" s="71">
        <f t="shared" si="16"/>
        <v>1.23</v>
      </c>
    </row>
    <row r="173" spans="2:16">
      <c r="B173" s="108">
        <v>1.8</v>
      </c>
      <c r="C173" s="74" t="s">
        <v>61</v>
      </c>
      <c r="D173" s="70">
        <f t="shared" si="17"/>
        <v>7.5630252100840334</v>
      </c>
      <c r="E173" s="110">
        <v>56.34</v>
      </c>
      <c r="F173" s="111">
        <v>9.2759999999999995E-2</v>
      </c>
      <c r="G173" s="107">
        <f t="shared" si="14"/>
        <v>56.432760000000002</v>
      </c>
      <c r="H173" s="72">
        <v>24.32</v>
      </c>
      <c r="I173" s="74" t="s">
        <v>60</v>
      </c>
      <c r="J173" s="71">
        <f t="shared" si="11"/>
        <v>24.32</v>
      </c>
      <c r="K173" s="72">
        <v>1.01</v>
      </c>
      <c r="L173" s="73" t="s">
        <v>60</v>
      </c>
      <c r="M173" s="71">
        <f t="shared" ref="M173:M228" si="18">K173</f>
        <v>1.01</v>
      </c>
      <c r="N173" s="72">
        <v>1.24</v>
      </c>
      <c r="O173" s="74" t="s">
        <v>60</v>
      </c>
      <c r="P173" s="71">
        <f t="shared" si="16"/>
        <v>1.24</v>
      </c>
    </row>
    <row r="174" spans="2:16">
      <c r="B174" s="108">
        <v>2</v>
      </c>
      <c r="C174" s="74" t="s">
        <v>61</v>
      </c>
      <c r="D174" s="70">
        <f t="shared" si="17"/>
        <v>8.4033613445378155</v>
      </c>
      <c r="E174" s="110">
        <v>56.79</v>
      </c>
      <c r="F174" s="111">
        <v>8.4849999999999995E-2</v>
      </c>
      <c r="G174" s="107">
        <f t="shared" si="14"/>
        <v>56.874850000000002</v>
      </c>
      <c r="H174" s="72">
        <v>26.15</v>
      </c>
      <c r="I174" s="74" t="s">
        <v>60</v>
      </c>
      <c r="J174" s="71">
        <f t="shared" si="11"/>
        <v>26.15</v>
      </c>
      <c r="K174" s="72">
        <v>1.04</v>
      </c>
      <c r="L174" s="74" t="s">
        <v>60</v>
      </c>
      <c r="M174" s="71">
        <f t="shared" si="18"/>
        <v>1.04</v>
      </c>
      <c r="N174" s="72">
        <v>1.26</v>
      </c>
      <c r="O174" s="74" t="s">
        <v>60</v>
      </c>
      <c r="P174" s="71">
        <f t="shared" si="16"/>
        <v>1.26</v>
      </c>
    </row>
    <row r="175" spans="2:16">
      <c r="B175" s="108">
        <v>2.25</v>
      </c>
      <c r="C175" s="74" t="s">
        <v>61</v>
      </c>
      <c r="D175" s="70">
        <f t="shared" si="17"/>
        <v>9.4537815126050422</v>
      </c>
      <c r="E175" s="110">
        <v>57.06</v>
      </c>
      <c r="F175" s="111">
        <v>7.6770000000000005E-2</v>
      </c>
      <c r="G175" s="107">
        <f t="shared" si="14"/>
        <v>57.136770000000006</v>
      </c>
      <c r="H175" s="72">
        <v>28.41</v>
      </c>
      <c r="I175" s="74" t="s">
        <v>60</v>
      </c>
      <c r="J175" s="71">
        <f t="shared" si="11"/>
        <v>28.41</v>
      </c>
      <c r="K175" s="72">
        <v>1.1000000000000001</v>
      </c>
      <c r="L175" s="74" t="s">
        <v>60</v>
      </c>
      <c r="M175" s="71">
        <f t="shared" si="18"/>
        <v>1.1000000000000001</v>
      </c>
      <c r="N175" s="72">
        <v>1.28</v>
      </c>
      <c r="O175" s="74" t="s">
        <v>60</v>
      </c>
      <c r="P175" s="71">
        <f t="shared" si="16"/>
        <v>1.28</v>
      </c>
    </row>
    <row r="176" spans="2:16">
      <c r="B176" s="108">
        <v>2.5</v>
      </c>
      <c r="C176" s="74" t="s">
        <v>61</v>
      </c>
      <c r="D176" s="70">
        <f t="shared" si="17"/>
        <v>10.504201680672269</v>
      </c>
      <c r="E176" s="110">
        <v>57.07</v>
      </c>
      <c r="F176" s="111">
        <v>7.0180000000000006E-2</v>
      </c>
      <c r="G176" s="107">
        <f t="shared" si="14"/>
        <v>57.140180000000001</v>
      </c>
      <c r="H176" s="72">
        <v>30.68</v>
      </c>
      <c r="I176" s="74" t="s">
        <v>60</v>
      </c>
      <c r="J176" s="71">
        <f t="shared" si="11"/>
        <v>30.68</v>
      </c>
      <c r="K176" s="72">
        <v>1.1499999999999999</v>
      </c>
      <c r="L176" s="74" t="s">
        <v>60</v>
      </c>
      <c r="M176" s="71">
        <f t="shared" si="18"/>
        <v>1.1499999999999999</v>
      </c>
      <c r="N176" s="72">
        <v>1.29</v>
      </c>
      <c r="O176" s="74" t="s">
        <v>60</v>
      </c>
      <c r="P176" s="71">
        <f t="shared" si="16"/>
        <v>1.29</v>
      </c>
    </row>
    <row r="177" spans="1:16">
      <c r="A177" s="4"/>
      <c r="B177" s="108">
        <v>2.75</v>
      </c>
      <c r="C177" s="74" t="s">
        <v>61</v>
      </c>
      <c r="D177" s="70">
        <f t="shared" si="17"/>
        <v>11.554621848739496</v>
      </c>
      <c r="E177" s="110">
        <v>56.86</v>
      </c>
      <c r="F177" s="111">
        <v>6.4699999999999994E-2</v>
      </c>
      <c r="G177" s="107">
        <f t="shared" si="14"/>
        <v>56.924700000000001</v>
      </c>
      <c r="H177" s="72">
        <v>32.950000000000003</v>
      </c>
      <c r="I177" s="74" t="s">
        <v>60</v>
      </c>
      <c r="J177" s="71">
        <f t="shared" si="11"/>
        <v>32.950000000000003</v>
      </c>
      <c r="K177" s="72">
        <v>1.19</v>
      </c>
      <c r="L177" s="74" t="s">
        <v>60</v>
      </c>
      <c r="M177" s="71">
        <f t="shared" si="18"/>
        <v>1.19</v>
      </c>
      <c r="N177" s="72">
        <v>1.31</v>
      </c>
      <c r="O177" s="74" t="s">
        <v>60</v>
      </c>
      <c r="P177" s="71">
        <f t="shared" si="16"/>
        <v>1.31</v>
      </c>
    </row>
    <row r="178" spans="1:16">
      <c r="B178" s="72">
        <v>3</v>
      </c>
      <c r="C178" s="74" t="s">
        <v>61</v>
      </c>
      <c r="D178" s="70">
        <f t="shared" si="17"/>
        <v>12.605042016806722</v>
      </c>
      <c r="E178" s="110">
        <v>56.5</v>
      </c>
      <c r="F178" s="111">
        <v>6.0049999999999999E-2</v>
      </c>
      <c r="G178" s="107">
        <f t="shared" si="14"/>
        <v>56.560049999999997</v>
      </c>
      <c r="H178" s="72">
        <v>35.229999999999997</v>
      </c>
      <c r="I178" s="74" t="s">
        <v>60</v>
      </c>
      <c r="J178" s="71">
        <f t="shared" si="11"/>
        <v>35.229999999999997</v>
      </c>
      <c r="K178" s="72">
        <v>1.24</v>
      </c>
      <c r="L178" s="74" t="s">
        <v>60</v>
      </c>
      <c r="M178" s="71">
        <f t="shared" si="18"/>
        <v>1.24</v>
      </c>
      <c r="N178" s="72">
        <v>1.32</v>
      </c>
      <c r="O178" s="74" t="s">
        <v>60</v>
      </c>
      <c r="P178" s="71">
        <f t="shared" si="16"/>
        <v>1.32</v>
      </c>
    </row>
    <row r="179" spans="1:16">
      <c r="B179" s="108">
        <v>3.25</v>
      </c>
      <c r="C179" s="109" t="s">
        <v>61</v>
      </c>
      <c r="D179" s="70">
        <f t="shared" si="17"/>
        <v>13.655462184873949</v>
      </c>
      <c r="E179" s="110">
        <v>56</v>
      </c>
      <c r="F179" s="111">
        <v>5.6070000000000002E-2</v>
      </c>
      <c r="G179" s="107">
        <f t="shared" si="14"/>
        <v>56.056069999999998</v>
      </c>
      <c r="H179" s="72">
        <v>37.53</v>
      </c>
      <c r="I179" s="74" t="s">
        <v>60</v>
      </c>
      <c r="J179" s="71">
        <f t="shared" si="11"/>
        <v>37.53</v>
      </c>
      <c r="K179" s="72">
        <v>1.29</v>
      </c>
      <c r="L179" s="74" t="s">
        <v>60</v>
      </c>
      <c r="M179" s="71">
        <f t="shared" si="18"/>
        <v>1.29</v>
      </c>
      <c r="N179" s="72">
        <v>1.34</v>
      </c>
      <c r="O179" s="74" t="s">
        <v>60</v>
      </c>
      <c r="P179" s="71">
        <f t="shared" si="16"/>
        <v>1.34</v>
      </c>
    </row>
    <row r="180" spans="1:16">
      <c r="B180" s="108">
        <v>3.5</v>
      </c>
      <c r="C180" s="109" t="s">
        <v>61</v>
      </c>
      <c r="D180" s="70">
        <f t="shared" si="17"/>
        <v>14.705882352941176</v>
      </c>
      <c r="E180" s="110">
        <v>55.41</v>
      </c>
      <c r="F180" s="111">
        <v>5.2609999999999997E-2</v>
      </c>
      <c r="G180" s="107">
        <f t="shared" si="14"/>
        <v>55.462609999999998</v>
      </c>
      <c r="H180" s="72">
        <v>39.85</v>
      </c>
      <c r="I180" s="74" t="s">
        <v>60</v>
      </c>
      <c r="J180" s="71">
        <f t="shared" si="11"/>
        <v>39.85</v>
      </c>
      <c r="K180" s="72">
        <v>1.33</v>
      </c>
      <c r="L180" s="74" t="s">
        <v>60</v>
      </c>
      <c r="M180" s="71">
        <f t="shared" si="18"/>
        <v>1.33</v>
      </c>
      <c r="N180" s="72">
        <v>1.35</v>
      </c>
      <c r="O180" s="74" t="s">
        <v>60</v>
      </c>
      <c r="P180" s="71">
        <f t="shared" si="16"/>
        <v>1.35</v>
      </c>
    </row>
    <row r="181" spans="1:16">
      <c r="B181" s="108">
        <v>3.75</v>
      </c>
      <c r="C181" s="109" t="s">
        <v>61</v>
      </c>
      <c r="D181" s="70">
        <f t="shared" si="17"/>
        <v>15.756302521008404</v>
      </c>
      <c r="E181" s="110">
        <v>54.75</v>
      </c>
      <c r="F181" s="111">
        <v>4.9579999999999999E-2</v>
      </c>
      <c r="G181" s="107">
        <f t="shared" si="14"/>
        <v>54.799579999999999</v>
      </c>
      <c r="H181" s="72">
        <v>42.19</v>
      </c>
      <c r="I181" s="74" t="s">
        <v>60</v>
      </c>
      <c r="J181" s="71">
        <f t="shared" ref="J181:J210" si="19">H181</f>
        <v>42.19</v>
      </c>
      <c r="K181" s="72">
        <v>1.37</v>
      </c>
      <c r="L181" s="74" t="s">
        <v>60</v>
      </c>
      <c r="M181" s="71">
        <f t="shared" si="18"/>
        <v>1.37</v>
      </c>
      <c r="N181" s="72">
        <v>1.37</v>
      </c>
      <c r="O181" s="74" t="s">
        <v>60</v>
      </c>
      <c r="P181" s="71">
        <f t="shared" si="16"/>
        <v>1.37</v>
      </c>
    </row>
    <row r="182" spans="1:16">
      <c r="B182" s="108">
        <v>4</v>
      </c>
      <c r="C182" s="109" t="s">
        <v>61</v>
      </c>
      <c r="D182" s="70">
        <f t="shared" si="17"/>
        <v>16.806722689075631</v>
      </c>
      <c r="E182" s="110">
        <v>54.04</v>
      </c>
      <c r="F182" s="111">
        <v>4.6899999999999997E-2</v>
      </c>
      <c r="G182" s="107">
        <f t="shared" si="14"/>
        <v>54.0869</v>
      </c>
      <c r="H182" s="72">
        <v>44.57</v>
      </c>
      <c r="I182" s="74" t="s">
        <v>60</v>
      </c>
      <c r="J182" s="71">
        <f t="shared" si="19"/>
        <v>44.57</v>
      </c>
      <c r="K182" s="72">
        <v>1.42</v>
      </c>
      <c r="L182" s="74" t="s">
        <v>60</v>
      </c>
      <c r="M182" s="71">
        <f t="shared" si="18"/>
        <v>1.42</v>
      </c>
      <c r="N182" s="72">
        <v>1.38</v>
      </c>
      <c r="O182" s="74" t="s">
        <v>60</v>
      </c>
      <c r="P182" s="71">
        <f t="shared" si="16"/>
        <v>1.38</v>
      </c>
    </row>
    <row r="183" spans="1:16">
      <c r="B183" s="108">
        <v>4.5</v>
      </c>
      <c r="C183" s="109" t="s">
        <v>61</v>
      </c>
      <c r="D183" s="70">
        <f t="shared" si="17"/>
        <v>18.907563025210084</v>
      </c>
      <c r="E183" s="110">
        <v>52.56</v>
      </c>
      <c r="F183" s="111">
        <v>4.2360000000000002E-2</v>
      </c>
      <c r="G183" s="107">
        <f t="shared" si="14"/>
        <v>52.602360000000004</v>
      </c>
      <c r="H183" s="72">
        <v>49.42</v>
      </c>
      <c r="I183" s="74" t="s">
        <v>60</v>
      </c>
      <c r="J183" s="71">
        <f t="shared" si="19"/>
        <v>49.42</v>
      </c>
      <c r="K183" s="72">
        <v>1.58</v>
      </c>
      <c r="L183" s="74" t="s">
        <v>60</v>
      </c>
      <c r="M183" s="71">
        <f t="shared" si="18"/>
        <v>1.58</v>
      </c>
      <c r="N183" s="72">
        <v>1.41</v>
      </c>
      <c r="O183" s="74" t="s">
        <v>60</v>
      </c>
      <c r="P183" s="71">
        <f t="shared" si="16"/>
        <v>1.41</v>
      </c>
    </row>
    <row r="184" spans="1:16">
      <c r="B184" s="108">
        <v>5</v>
      </c>
      <c r="C184" s="109" t="s">
        <v>61</v>
      </c>
      <c r="D184" s="70">
        <f t="shared" si="17"/>
        <v>21.008403361344538</v>
      </c>
      <c r="E184" s="110">
        <v>51.08</v>
      </c>
      <c r="F184" s="111">
        <v>3.8670000000000003E-2</v>
      </c>
      <c r="G184" s="107">
        <f t="shared" si="14"/>
        <v>51.118670000000002</v>
      </c>
      <c r="H184" s="72">
        <v>54.42</v>
      </c>
      <c r="I184" s="74" t="s">
        <v>60</v>
      </c>
      <c r="J184" s="71">
        <f t="shared" si="19"/>
        <v>54.42</v>
      </c>
      <c r="K184" s="72">
        <v>1.73</v>
      </c>
      <c r="L184" s="74" t="s">
        <v>60</v>
      </c>
      <c r="M184" s="71">
        <f t="shared" si="18"/>
        <v>1.73</v>
      </c>
      <c r="N184" s="72">
        <v>1.44</v>
      </c>
      <c r="O184" s="74" t="s">
        <v>60</v>
      </c>
      <c r="P184" s="71">
        <f t="shared" si="16"/>
        <v>1.44</v>
      </c>
    </row>
    <row r="185" spans="1:16">
      <c r="B185" s="108">
        <v>5.5</v>
      </c>
      <c r="C185" s="109" t="s">
        <v>61</v>
      </c>
      <c r="D185" s="70">
        <f t="shared" si="17"/>
        <v>23.109243697478991</v>
      </c>
      <c r="E185" s="110">
        <v>49.68</v>
      </c>
      <c r="F185" s="111">
        <v>3.56E-2</v>
      </c>
      <c r="G185" s="107">
        <f t="shared" si="14"/>
        <v>49.715600000000002</v>
      </c>
      <c r="H185" s="72">
        <v>59.55</v>
      </c>
      <c r="I185" s="74" t="s">
        <v>60</v>
      </c>
      <c r="J185" s="71">
        <f t="shared" si="19"/>
        <v>59.55</v>
      </c>
      <c r="K185" s="72">
        <v>1.89</v>
      </c>
      <c r="L185" s="74" t="s">
        <v>60</v>
      </c>
      <c r="M185" s="71">
        <f t="shared" si="18"/>
        <v>1.89</v>
      </c>
      <c r="N185" s="72">
        <v>1.47</v>
      </c>
      <c r="O185" s="74" t="s">
        <v>60</v>
      </c>
      <c r="P185" s="71">
        <f t="shared" si="16"/>
        <v>1.47</v>
      </c>
    </row>
    <row r="186" spans="1:16">
      <c r="B186" s="108">
        <v>6</v>
      </c>
      <c r="C186" s="109" t="s">
        <v>61</v>
      </c>
      <c r="D186" s="70">
        <f t="shared" si="17"/>
        <v>25.210084033613445</v>
      </c>
      <c r="E186" s="110">
        <v>48.42</v>
      </c>
      <c r="F186" s="111">
        <v>3.3000000000000002E-2</v>
      </c>
      <c r="G186" s="107">
        <f t="shared" si="14"/>
        <v>48.453000000000003</v>
      </c>
      <c r="H186" s="72">
        <v>64.83</v>
      </c>
      <c r="I186" s="74" t="s">
        <v>60</v>
      </c>
      <c r="J186" s="71">
        <f t="shared" si="19"/>
        <v>64.83</v>
      </c>
      <c r="K186" s="72">
        <v>2.0299999999999998</v>
      </c>
      <c r="L186" s="74" t="s">
        <v>60</v>
      </c>
      <c r="M186" s="71">
        <f t="shared" si="18"/>
        <v>2.0299999999999998</v>
      </c>
      <c r="N186" s="72">
        <v>1.5</v>
      </c>
      <c r="O186" s="74" t="s">
        <v>60</v>
      </c>
      <c r="P186" s="71">
        <f t="shared" si="16"/>
        <v>1.5</v>
      </c>
    </row>
    <row r="187" spans="1:16">
      <c r="B187" s="108">
        <v>6.5</v>
      </c>
      <c r="C187" s="109" t="s">
        <v>61</v>
      </c>
      <c r="D187" s="70">
        <f t="shared" si="17"/>
        <v>27.310924369747898</v>
      </c>
      <c r="E187" s="110">
        <v>47.33</v>
      </c>
      <c r="F187" s="111">
        <v>3.0779999999999998E-2</v>
      </c>
      <c r="G187" s="107">
        <f t="shared" si="14"/>
        <v>47.360779999999998</v>
      </c>
      <c r="H187" s="72">
        <v>70.23</v>
      </c>
      <c r="I187" s="74" t="s">
        <v>60</v>
      </c>
      <c r="J187" s="71">
        <f t="shared" si="19"/>
        <v>70.23</v>
      </c>
      <c r="K187" s="72">
        <v>2.1800000000000002</v>
      </c>
      <c r="L187" s="74" t="s">
        <v>60</v>
      </c>
      <c r="M187" s="71">
        <f t="shared" si="18"/>
        <v>2.1800000000000002</v>
      </c>
      <c r="N187" s="72">
        <v>1.53</v>
      </c>
      <c r="O187" s="74" t="s">
        <v>60</v>
      </c>
      <c r="P187" s="71">
        <f t="shared" si="16"/>
        <v>1.53</v>
      </c>
    </row>
    <row r="188" spans="1:16">
      <c r="B188" s="108">
        <v>7</v>
      </c>
      <c r="C188" s="109" t="s">
        <v>61</v>
      </c>
      <c r="D188" s="70">
        <f t="shared" si="17"/>
        <v>29.411764705882351</v>
      </c>
      <c r="E188" s="110">
        <v>46.43</v>
      </c>
      <c r="F188" s="111">
        <v>2.886E-2</v>
      </c>
      <c r="G188" s="107">
        <f t="shared" si="14"/>
        <v>46.458860000000001</v>
      </c>
      <c r="H188" s="72">
        <v>75.75</v>
      </c>
      <c r="I188" s="74" t="s">
        <v>60</v>
      </c>
      <c r="J188" s="71">
        <f t="shared" si="19"/>
        <v>75.75</v>
      </c>
      <c r="K188" s="72">
        <v>2.3199999999999998</v>
      </c>
      <c r="L188" s="74" t="s">
        <v>60</v>
      </c>
      <c r="M188" s="71">
        <f t="shared" si="18"/>
        <v>2.3199999999999998</v>
      </c>
      <c r="N188" s="72">
        <v>1.55</v>
      </c>
      <c r="O188" s="74" t="s">
        <v>60</v>
      </c>
      <c r="P188" s="71">
        <f t="shared" si="16"/>
        <v>1.55</v>
      </c>
    </row>
    <row r="189" spans="1:16">
      <c r="B189" s="108">
        <v>8</v>
      </c>
      <c r="C189" s="109" t="s">
        <v>61</v>
      </c>
      <c r="D189" s="70">
        <f t="shared" si="17"/>
        <v>33.613445378151262</v>
      </c>
      <c r="E189" s="110">
        <v>44.2</v>
      </c>
      <c r="F189" s="111">
        <v>2.5680000000000001E-2</v>
      </c>
      <c r="G189" s="107">
        <f t="shared" si="14"/>
        <v>44.225680000000004</v>
      </c>
      <c r="H189" s="72">
        <v>87.18</v>
      </c>
      <c r="I189" s="74" t="s">
        <v>60</v>
      </c>
      <c r="J189" s="71">
        <f t="shared" si="19"/>
        <v>87.18</v>
      </c>
      <c r="K189" s="72">
        <v>2.83</v>
      </c>
      <c r="L189" s="74" t="s">
        <v>60</v>
      </c>
      <c r="M189" s="71">
        <f t="shared" si="18"/>
        <v>2.83</v>
      </c>
      <c r="N189" s="72">
        <v>1.61</v>
      </c>
      <c r="O189" s="74" t="s">
        <v>60</v>
      </c>
      <c r="P189" s="71">
        <f t="shared" si="16"/>
        <v>1.61</v>
      </c>
    </row>
    <row r="190" spans="1:16">
      <c r="B190" s="108">
        <v>9</v>
      </c>
      <c r="C190" s="109" t="s">
        <v>61</v>
      </c>
      <c r="D190" s="70">
        <f t="shared" si="17"/>
        <v>37.815126050420169</v>
      </c>
      <c r="E190" s="110">
        <v>42.08</v>
      </c>
      <c r="F190" s="111">
        <v>2.316E-2</v>
      </c>
      <c r="G190" s="107">
        <f t="shared" si="14"/>
        <v>42.103159999999995</v>
      </c>
      <c r="H190" s="72">
        <v>99.18</v>
      </c>
      <c r="I190" s="74" t="s">
        <v>60</v>
      </c>
      <c r="J190" s="71">
        <f t="shared" si="19"/>
        <v>99.18</v>
      </c>
      <c r="K190" s="72">
        <v>3.31</v>
      </c>
      <c r="L190" s="74" t="s">
        <v>60</v>
      </c>
      <c r="M190" s="71">
        <f t="shared" si="18"/>
        <v>3.31</v>
      </c>
      <c r="N190" s="72">
        <v>1.68</v>
      </c>
      <c r="O190" s="74" t="s">
        <v>60</v>
      </c>
      <c r="P190" s="71">
        <f t="shared" si="16"/>
        <v>1.68</v>
      </c>
    </row>
    <row r="191" spans="1:16">
      <c r="B191" s="108">
        <v>10</v>
      </c>
      <c r="C191" s="109" t="s">
        <v>61</v>
      </c>
      <c r="D191" s="70">
        <f t="shared" si="17"/>
        <v>42.016806722689076</v>
      </c>
      <c r="E191" s="110">
        <v>40.19</v>
      </c>
      <c r="F191" s="111">
        <v>2.112E-2</v>
      </c>
      <c r="G191" s="107">
        <f t="shared" si="14"/>
        <v>40.211120000000001</v>
      </c>
      <c r="H191" s="72">
        <v>111.77</v>
      </c>
      <c r="I191" s="74" t="s">
        <v>60</v>
      </c>
      <c r="J191" s="71">
        <f t="shared" si="19"/>
        <v>111.77</v>
      </c>
      <c r="K191" s="72">
        <v>3.76</v>
      </c>
      <c r="L191" s="74" t="s">
        <v>60</v>
      </c>
      <c r="M191" s="71">
        <f t="shared" si="18"/>
        <v>3.76</v>
      </c>
      <c r="N191" s="72">
        <v>1.74</v>
      </c>
      <c r="O191" s="74" t="s">
        <v>60</v>
      </c>
      <c r="P191" s="71">
        <f t="shared" si="16"/>
        <v>1.74</v>
      </c>
    </row>
    <row r="192" spans="1:16">
      <c r="B192" s="108">
        <v>11</v>
      </c>
      <c r="C192" s="109" t="s">
        <v>61</v>
      </c>
      <c r="D192" s="70">
        <f t="shared" si="17"/>
        <v>46.218487394957982</v>
      </c>
      <c r="E192" s="110">
        <v>38.479999999999997</v>
      </c>
      <c r="F192" s="111">
        <v>1.942E-2</v>
      </c>
      <c r="G192" s="107">
        <f t="shared" si="14"/>
        <v>38.499419999999994</v>
      </c>
      <c r="H192" s="72">
        <v>124.93</v>
      </c>
      <c r="I192" s="74" t="s">
        <v>60</v>
      </c>
      <c r="J192" s="71">
        <f t="shared" si="19"/>
        <v>124.93</v>
      </c>
      <c r="K192" s="72">
        <v>4.2</v>
      </c>
      <c r="L192" s="74" t="s">
        <v>60</v>
      </c>
      <c r="M192" s="71">
        <f t="shared" si="18"/>
        <v>4.2</v>
      </c>
      <c r="N192" s="72">
        <v>1.81</v>
      </c>
      <c r="O192" s="74" t="s">
        <v>60</v>
      </c>
      <c r="P192" s="71">
        <f t="shared" si="16"/>
        <v>1.81</v>
      </c>
    </row>
    <row r="193" spans="2:16">
      <c r="B193" s="108">
        <v>12</v>
      </c>
      <c r="C193" s="109" t="s">
        <v>61</v>
      </c>
      <c r="D193" s="70">
        <f t="shared" si="17"/>
        <v>50.420168067226889</v>
      </c>
      <c r="E193" s="110">
        <v>36.94</v>
      </c>
      <c r="F193" s="111">
        <v>1.7989999999999999E-2</v>
      </c>
      <c r="G193" s="107">
        <f t="shared" si="14"/>
        <v>36.957989999999995</v>
      </c>
      <c r="H193" s="72">
        <v>138.66</v>
      </c>
      <c r="I193" s="74" t="s">
        <v>60</v>
      </c>
      <c r="J193" s="71">
        <f t="shared" si="19"/>
        <v>138.66</v>
      </c>
      <c r="K193" s="72">
        <v>4.6399999999999997</v>
      </c>
      <c r="L193" s="74" t="s">
        <v>60</v>
      </c>
      <c r="M193" s="71">
        <f t="shared" si="18"/>
        <v>4.6399999999999997</v>
      </c>
      <c r="N193" s="72">
        <v>1.88</v>
      </c>
      <c r="O193" s="74" t="s">
        <v>60</v>
      </c>
      <c r="P193" s="71">
        <f t="shared" si="16"/>
        <v>1.88</v>
      </c>
    </row>
    <row r="194" spans="2:16">
      <c r="B194" s="108">
        <v>13</v>
      </c>
      <c r="C194" s="109" t="s">
        <v>61</v>
      </c>
      <c r="D194" s="70">
        <f t="shared" si="17"/>
        <v>54.621848739495796</v>
      </c>
      <c r="E194" s="110">
        <v>35.53</v>
      </c>
      <c r="F194" s="111">
        <v>1.6760000000000001E-2</v>
      </c>
      <c r="G194" s="107">
        <f t="shared" si="14"/>
        <v>35.546759999999999</v>
      </c>
      <c r="H194" s="72">
        <v>152.94999999999999</v>
      </c>
      <c r="I194" s="74" t="s">
        <v>60</v>
      </c>
      <c r="J194" s="71">
        <f t="shared" si="19"/>
        <v>152.94999999999999</v>
      </c>
      <c r="K194" s="72">
        <v>5.07</v>
      </c>
      <c r="L194" s="74" t="s">
        <v>60</v>
      </c>
      <c r="M194" s="71">
        <f t="shared" si="18"/>
        <v>5.07</v>
      </c>
      <c r="N194" s="72">
        <v>1.96</v>
      </c>
      <c r="O194" s="74" t="s">
        <v>60</v>
      </c>
      <c r="P194" s="71">
        <f t="shared" si="16"/>
        <v>1.96</v>
      </c>
    </row>
    <row r="195" spans="2:16">
      <c r="B195" s="108">
        <v>14</v>
      </c>
      <c r="C195" s="109" t="s">
        <v>61</v>
      </c>
      <c r="D195" s="70">
        <f t="shared" si="17"/>
        <v>58.823529411764703</v>
      </c>
      <c r="E195" s="110">
        <v>34.26</v>
      </c>
      <c r="F195" s="111">
        <v>1.5699999999999999E-2</v>
      </c>
      <c r="G195" s="107">
        <f t="shared" si="14"/>
        <v>34.275700000000001</v>
      </c>
      <c r="H195" s="72">
        <v>167.79</v>
      </c>
      <c r="I195" s="74" t="s">
        <v>60</v>
      </c>
      <c r="J195" s="71">
        <f t="shared" si="19"/>
        <v>167.79</v>
      </c>
      <c r="K195" s="72">
        <v>5.49</v>
      </c>
      <c r="L195" s="74" t="s">
        <v>60</v>
      </c>
      <c r="M195" s="71">
        <f t="shared" si="18"/>
        <v>5.49</v>
      </c>
      <c r="N195" s="72">
        <v>2.04</v>
      </c>
      <c r="O195" s="74" t="s">
        <v>60</v>
      </c>
      <c r="P195" s="71">
        <f t="shared" si="16"/>
        <v>2.04</v>
      </c>
    </row>
    <row r="196" spans="2:16">
      <c r="B196" s="108">
        <v>15</v>
      </c>
      <c r="C196" s="109" t="s">
        <v>61</v>
      </c>
      <c r="D196" s="70">
        <f t="shared" si="17"/>
        <v>63.025210084033617</v>
      </c>
      <c r="E196" s="110">
        <v>33.090000000000003</v>
      </c>
      <c r="F196" s="111">
        <v>1.477E-2</v>
      </c>
      <c r="G196" s="107">
        <f t="shared" si="14"/>
        <v>33.104770000000002</v>
      </c>
      <c r="H196" s="72">
        <v>183.17</v>
      </c>
      <c r="I196" s="74" t="s">
        <v>60</v>
      </c>
      <c r="J196" s="71">
        <f t="shared" si="19"/>
        <v>183.17</v>
      </c>
      <c r="K196" s="72">
        <v>5.91</v>
      </c>
      <c r="L196" s="74" t="s">
        <v>60</v>
      </c>
      <c r="M196" s="71">
        <f t="shared" si="18"/>
        <v>5.91</v>
      </c>
      <c r="N196" s="72">
        <v>2.12</v>
      </c>
      <c r="O196" s="74" t="s">
        <v>60</v>
      </c>
      <c r="P196" s="71">
        <f t="shared" si="16"/>
        <v>2.12</v>
      </c>
    </row>
    <row r="197" spans="2:16">
      <c r="B197" s="108">
        <v>16</v>
      </c>
      <c r="C197" s="109" t="s">
        <v>61</v>
      </c>
      <c r="D197" s="70">
        <f t="shared" si="17"/>
        <v>67.226890756302524</v>
      </c>
      <c r="E197" s="110">
        <v>32.01</v>
      </c>
      <c r="F197" s="111">
        <v>1.3950000000000001E-2</v>
      </c>
      <c r="G197" s="107">
        <f t="shared" si="14"/>
        <v>32.023949999999999</v>
      </c>
      <c r="H197" s="72">
        <v>199.07</v>
      </c>
      <c r="I197" s="74" t="s">
        <v>60</v>
      </c>
      <c r="J197" s="71">
        <f t="shared" si="19"/>
        <v>199.07</v>
      </c>
      <c r="K197" s="72">
        <v>6.33</v>
      </c>
      <c r="L197" s="74" t="s">
        <v>60</v>
      </c>
      <c r="M197" s="71">
        <f t="shared" si="18"/>
        <v>6.33</v>
      </c>
      <c r="N197" s="72">
        <v>2.2000000000000002</v>
      </c>
      <c r="O197" s="74" t="s">
        <v>60</v>
      </c>
      <c r="P197" s="71">
        <f t="shared" si="16"/>
        <v>2.2000000000000002</v>
      </c>
    </row>
    <row r="198" spans="2:16">
      <c r="B198" s="108">
        <v>17</v>
      </c>
      <c r="C198" s="109" t="s">
        <v>61</v>
      </c>
      <c r="D198" s="70">
        <f t="shared" si="17"/>
        <v>71.428571428571431</v>
      </c>
      <c r="E198" s="110">
        <v>31.02</v>
      </c>
      <c r="F198" s="111">
        <v>1.3220000000000001E-2</v>
      </c>
      <c r="G198" s="107">
        <f t="shared" si="14"/>
        <v>31.03322</v>
      </c>
      <c r="H198" s="72">
        <v>215.5</v>
      </c>
      <c r="I198" s="74" t="s">
        <v>60</v>
      </c>
      <c r="J198" s="71">
        <f t="shared" si="19"/>
        <v>215.5</v>
      </c>
      <c r="K198" s="72">
        <v>6.75</v>
      </c>
      <c r="L198" s="74" t="s">
        <v>60</v>
      </c>
      <c r="M198" s="71">
        <f t="shared" si="18"/>
        <v>6.75</v>
      </c>
      <c r="N198" s="72">
        <v>2.29</v>
      </c>
      <c r="O198" s="74" t="s">
        <v>60</v>
      </c>
      <c r="P198" s="71">
        <f t="shared" si="16"/>
        <v>2.29</v>
      </c>
    </row>
    <row r="199" spans="2:16">
      <c r="B199" s="108">
        <v>18</v>
      </c>
      <c r="C199" s="109" t="s">
        <v>61</v>
      </c>
      <c r="D199" s="70">
        <f t="shared" si="17"/>
        <v>75.630252100840337</v>
      </c>
      <c r="E199" s="110">
        <v>30.11</v>
      </c>
      <c r="F199" s="111">
        <v>1.257E-2</v>
      </c>
      <c r="G199" s="107">
        <f t="shared" si="14"/>
        <v>30.12257</v>
      </c>
      <c r="H199" s="72">
        <v>232.44</v>
      </c>
      <c r="I199" s="74" t="s">
        <v>60</v>
      </c>
      <c r="J199" s="71">
        <f t="shared" si="19"/>
        <v>232.44</v>
      </c>
      <c r="K199" s="72">
        <v>7.17</v>
      </c>
      <c r="L199" s="74" t="s">
        <v>60</v>
      </c>
      <c r="M199" s="71">
        <f t="shared" si="18"/>
        <v>7.17</v>
      </c>
      <c r="N199" s="72">
        <v>2.38</v>
      </c>
      <c r="O199" s="74" t="s">
        <v>60</v>
      </c>
      <c r="P199" s="71">
        <f t="shared" si="16"/>
        <v>2.38</v>
      </c>
    </row>
    <row r="200" spans="2:16">
      <c r="B200" s="108">
        <v>20</v>
      </c>
      <c r="C200" s="109" t="s">
        <v>61</v>
      </c>
      <c r="D200" s="70">
        <f t="shared" si="17"/>
        <v>84.033613445378151</v>
      </c>
      <c r="E200" s="110">
        <v>28.48</v>
      </c>
      <c r="F200" s="111">
        <v>1.145E-2</v>
      </c>
      <c r="G200" s="107">
        <f t="shared" si="14"/>
        <v>28.49145</v>
      </c>
      <c r="H200" s="72">
        <v>267.8</v>
      </c>
      <c r="I200" s="74" t="s">
        <v>60</v>
      </c>
      <c r="J200" s="71">
        <f t="shared" si="19"/>
        <v>267.8</v>
      </c>
      <c r="K200" s="72">
        <v>8.76</v>
      </c>
      <c r="L200" s="74" t="s">
        <v>60</v>
      </c>
      <c r="M200" s="71">
        <f t="shared" si="18"/>
        <v>8.76</v>
      </c>
      <c r="N200" s="72">
        <v>2.57</v>
      </c>
      <c r="O200" s="74" t="s">
        <v>60</v>
      </c>
      <c r="P200" s="71">
        <f t="shared" si="16"/>
        <v>2.57</v>
      </c>
    </row>
    <row r="201" spans="2:16">
      <c r="B201" s="108">
        <v>22.5</v>
      </c>
      <c r="C201" s="109" t="s">
        <v>61</v>
      </c>
      <c r="D201" s="70">
        <f t="shared" si="17"/>
        <v>94.537815126050418</v>
      </c>
      <c r="E201" s="110">
        <v>26.73</v>
      </c>
      <c r="F201" s="111">
        <v>1.031E-2</v>
      </c>
      <c r="G201" s="107">
        <f t="shared" si="14"/>
        <v>26.740310000000001</v>
      </c>
      <c r="H201" s="72">
        <v>314.72000000000003</v>
      </c>
      <c r="I201" s="74" t="s">
        <v>60</v>
      </c>
      <c r="J201" s="71">
        <f t="shared" si="19"/>
        <v>314.72000000000003</v>
      </c>
      <c r="K201" s="72">
        <v>11</v>
      </c>
      <c r="L201" s="74" t="s">
        <v>60</v>
      </c>
      <c r="M201" s="71">
        <f t="shared" si="18"/>
        <v>11</v>
      </c>
      <c r="N201" s="72">
        <v>2.83</v>
      </c>
      <c r="O201" s="74" t="s">
        <v>60</v>
      </c>
      <c r="P201" s="71">
        <f t="shared" si="16"/>
        <v>2.83</v>
      </c>
    </row>
    <row r="202" spans="2:16">
      <c r="B202" s="108">
        <v>25</v>
      </c>
      <c r="C202" s="109" t="s">
        <v>61</v>
      </c>
      <c r="D202" s="70">
        <f t="shared" si="17"/>
        <v>105.04201680672269</v>
      </c>
      <c r="E202" s="110">
        <v>25.25</v>
      </c>
      <c r="F202" s="111">
        <v>9.3860000000000002E-3</v>
      </c>
      <c r="G202" s="107">
        <f t="shared" si="14"/>
        <v>25.259385999999999</v>
      </c>
      <c r="H202" s="72">
        <v>364.56</v>
      </c>
      <c r="I202" s="74" t="s">
        <v>60</v>
      </c>
      <c r="J202" s="71">
        <f t="shared" si="19"/>
        <v>364.56</v>
      </c>
      <c r="K202" s="72">
        <v>13.08</v>
      </c>
      <c r="L202" s="74" t="s">
        <v>60</v>
      </c>
      <c r="M202" s="71">
        <f t="shared" si="18"/>
        <v>13.08</v>
      </c>
      <c r="N202" s="72">
        <v>3.1</v>
      </c>
      <c r="O202" s="74" t="s">
        <v>60</v>
      </c>
      <c r="P202" s="71">
        <f t="shared" si="16"/>
        <v>3.1</v>
      </c>
    </row>
    <row r="203" spans="2:16">
      <c r="B203" s="108">
        <v>27.5</v>
      </c>
      <c r="C203" s="109" t="s">
        <v>61</v>
      </c>
      <c r="D203" s="70">
        <f t="shared" si="17"/>
        <v>115.54621848739495</v>
      </c>
      <c r="E203" s="110">
        <v>23.97</v>
      </c>
      <c r="F203" s="111">
        <v>8.6219999999999995E-3</v>
      </c>
      <c r="G203" s="107">
        <f t="shared" si="14"/>
        <v>23.978621999999998</v>
      </c>
      <c r="H203" s="72">
        <v>417.18</v>
      </c>
      <c r="I203" s="74" t="s">
        <v>60</v>
      </c>
      <c r="J203" s="71">
        <f t="shared" si="19"/>
        <v>417.18</v>
      </c>
      <c r="K203" s="72">
        <v>15.06</v>
      </c>
      <c r="L203" s="74" t="s">
        <v>60</v>
      </c>
      <c r="M203" s="71">
        <f t="shared" si="18"/>
        <v>15.06</v>
      </c>
      <c r="N203" s="72">
        <v>3.39</v>
      </c>
      <c r="O203" s="74" t="s">
        <v>60</v>
      </c>
      <c r="P203" s="71">
        <f t="shared" si="16"/>
        <v>3.39</v>
      </c>
    </row>
    <row r="204" spans="2:16">
      <c r="B204" s="108">
        <v>30</v>
      </c>
      <c r="C204" s="109" t="s">
        <v>61</v>
      </c>
      <c r="D204" s="70">
        <f t="shared" si="17"/>
        <v>126.05042016806723</v>
      </c>
      <c r="E204" s="110">
        <v>22.86</v>
      </c>
      <c r="F204" s="111">
        <v>7.9769999999999997E-3</v>
      </c>
      <c r="G204" s="107">
        <f t="shared" si="14"/>
        <v>22.867977</v>
      </c>
      <c r="H204" s="72">
        <v>472.49</v>
      </c>
      <c r="I204" s="74" t="s">
        <v>60</v>
      </c>
      <c r="J204" s="71">
        <f t="shared" si="19"/>
        <v>472.49</v>
      </c>
      <c r="K204" s="72">
        <v>16.989999999999998</v>
      </c>
      <c r="L204" s="74" t="s">
        <v>60</v>
      </c>
      <c r="M204" s="71">
        <f t="shared" si="18"/>
        <v>16.989999999999998</v>
      </c>
      <c r="N204" s="72">
        <v>3.69</v>
      </c>
      <c r="O204" s="74" t="s">
        <v>60</v>
      </c>
      <c r="P204" s="71">
        <f t="shared" si="16"/>
        <v>3.69</v>
      </c>
    </row>
    <row r="205" spans="2:16">
      <c r="B205" s="108">
        <v>32.5</v>
      </c>
      <c r="C205" s="109" t="s">
        <v>61</v>
      </c>
      <c r="D205" s="70">
        <f t="shared" si="17"/>
        <v>136.55462184873949</v>
      </c>
      <c r="E205" s="110">
        <v>21.88</v>
      </c>
      <c r="F205" s="111">
        <v>7.4269999999999996E-3</v>
      </c>
      <c r="G205" s="107">
        <f t="shared" si="14"/>
        <v>21.887426999999999</v>
      </c>
      <c r="H205" s="72">
        <v>530.37</v>
      </c>
      <c r="I205" s="74" t="s">
        <v>60</v>
      </c>
      <c r="J205" s="71">
        <f t="shared" si="19"/>
        <v>530.37</v>
      </c>
      <c r="K205" s="72">
        <v>18.87</v>
      </c>
      <c r="L205" s="74" t="s">
        <v>60</v>
      </c>
      <c r="M205" s="71">
        <f t="shared" si="18"/>
        <v>18.87</v>
      </c>
      <c r="N205" s="72">
        <v>4.01</v>
      </c>
      <c r="O205" s="74" t="s">
        <v>60</v>
      </c>
      <c r="P205" s="71">
        <f t="shared" si="16"/>
        <v>4.01</v>
      </c>
    </row>
    <row r="206" spans="2:16">
      <c r="B206" s="108">
        <v>35</v>
      </c>
      <c r="C206" s="109" t="s">
        <v>61</v>
      </c>
      <c r="D206" s="70">
        <f t="shared" si="17"/>
        <v>147.05882352941177</v>
      </c>
      <c r="E206" s="110">
        <v>21.02</v>
      </c>
      <c r="F206" s="111">
        <v>6.9509999999999997E-3</v>
      </c>
      <c r="G206" s="107">
        <f t="shared" si="14"/>
        <v>21.026951</v>
      </c>
      <c r="H206" s="72">
        <v>590.72</v>
      </c>
      <c r="I206" s="74" t="s">
        <v>60</v>
      </c>
      <c r="J206" s="71">
        <f t="shared" si="19"/>
        <v>590.72</v>
      </c>
      <c r="K206" s="72">
        <v>20.73</v>
      </c>
      <c r="L206" s="74" t="s">
        <v>60</v>
      </c>
      <c r="M206" s="71">
        <f t="shared" si="18"/>
        <v>20.73</v>
      </c>
      <c r="N206" s="72">
        <v>4.34</v>
      </c>
      <c r="O206" s="74" t="s">
        <v>60</v>
      </c>
      <c r="P206" s="71">
        <f t="shared" si="16"/>
        <v>4.34</v>
      </c>
    </row>
    <row r="207" spans="2:16">
      <c r="B207" s="108">
        <v>37.5</v>
      </c>
      <c r="C207" s="109" t="s">
        <v>61</v>
      </c>
      <c r="D207" s="70">
        <f t="shared" si="17"/>
        <v>157.56302521008402</v>
      </c>
      <c r="E207" s="110">
        <v>20.25</v>
      </c>
      <c r="F207" s="111">
        <v>6.5339999999999999E-3</v>
      </c>
      <c r="G207" s="107">
        <f t="shared" si="14"/>
        <v>20.256533999999998</v>
      </c>
      <c r="H207" s="72">
        <v>653.46</v>
      </c>
      <c r="I207" s="74" t="s">
        <v>60</v>
      </c>
      <c r="J207" s="71">
        <f t="shared" si="19"/>
        <v>653.46</v>
      </c>
      <c r="K207" s="72">
        <v>22.56</v>
      </c>
      <c r="L207" s="74" t="s">
        <v>60</v>
      </c>
      <c r="M207" s="71">
        <f t="shared" si="18"/>
        <v>22.56</v>
      </c>
      <c r="N207" s="72">
        <v>4.68</v>
      </c>
      <c r="O207" s="74" t="s">
        <v>60</v>
      </c>
      <c r="P207" s="71">
        <f t="shared" si="16"/>
        <v>4.68</v>
      </c>
    </row>
    <row r="208" spans="2:16">
      <c r="B208" s="108">
        <v>40</v>
      </c>
      <c r="C208" s="109" t="s">
        <v>61</v>
      </c>
      <c r="D208" s="70">
        <f t="shared" si="17"/>
        <v>168.0672268907563</v>
      </c>
      <c r="E208" s="110">
        <v>19.559999999999999</v>
      </c>
      <c r="F208" s="111">
        <v>6.1669999999999997E-3</v>
      </c>
      <c r="G208" s="107">
        <f t="shared" si="14"/>
        <v>19.566167</v>
      </c>
      <c r="H208" s="72">
        <v>718.49</v>
      </c>
      <c r="I208" s="74" t="s">
        <v>60</v>
      </c>
      <c r="J208" s="71">
        <f t="shared" si="19"/>
        <v>718.49</v>
      </c>
      <c r="K208" s="72">
        <v>24.38</v>
      </c>
      <c r="L208" s="74" t="s">
        <v>60</v>
      </c>
      <c r="M208" s="71">
        <f t="shared" si="18"/>
        <v>24.38</v>
      </c>
      <c r="N208" s="72">
        <v>5.03</v>
      </c>
      <c r="O208" s="74" t="s">
        <v>60</v>
      </c>
      <c r="P208" s="71">
        <f t="shared" si="16"/>
        <v>5.03</v>
      </c>
    </row>
    <row r="209" spans="2:16">
      <c r="B209" s="108">
        <v>45</v>
      </c>
      <c r="C209" s="109" t="s">
        <v>61</v>
      </c>
      <c r="D209" s="70">
        <f t="shared" si="17"/>
        <v>189.07563025210084</v>
      </c>
      <c r="E209" s="110">
        <v>18.38</v>
      </c>
      <c r="F209" s="111">
        <v>5.5490000000000001E-3</v>
      </c>
      <c r="G209" s="107">
        <f t="shared" si="14"/>
        <v>18.385548999999997</v>
      </c>
      <c r="H209" s="72">
        <v>855.03</v>
      </c>
      <c r="I209" s="74" t="s">
        <v>60</v>
      </c>
      <c r="J209" s="71">
        <f t="shared" si="19"/>
        <v>855.03</v>
      </c>
      <c r="K209" s="72">
        <v>31.13</v>
      </c>
      <c r="L209" s="74" t="s">
        <v>60</v>
      </c>
      <c r="M209" s="71">
        <f t="shared" si="18"/>
        <v>31.13</v>
      </c>
      <c r="N209" s="72">
        <v>5.76</v>
      </c>
      <c r="O209" s="74" t="s">
        <v>60</v>
      </c>
      <c r="P209" s="71">
        <f t="shared" si="16"/>
        <v>5.76</v>
      </c>
    </row>
    <row r="210" spans="2:16">
      <c r="B210" s="108">
        <v>50</v>
      </c>
      <c r="C210" s="109" t="s">
        <v>61</v>
      </c>
      <c r="D210" s="70">
        <f t="shared" si="17"/>
        <v>210.08403361344537</v>
      </c>
      <c r="E210" s="110">
        <v>17.399999999999999</v>
      </c>
      <c r="F210" s="111">
        <v>5.0480000000000004E-3</v>
      </c>
      <c r="G210" s="107">
        <f t="shared" si="14"/>
        <v>17.405047999999997</v>
      </c>
      <c r="H210" s="72">
        <v>999.8</v>
      </c>
      <c r="I210" s="74" t="s">
        <v>60</v>
      </c>
      <c r="J210" s="75">
        <f t="shared" si="19"/>
        <v>999.8</v>
      </c>
      <c r="K210" s="72">
        <v>37.29</v>
      </c>
      <c r="L210" s="74" t="s">
        <v>60</v>
      </c>
      <c r="M210" s="71">
        <f t="shared" si="18"/>
        <v>37.29</v>
      </c>
      <c r="N210" s="72">
        <v>6.53</v>
      </c>
      <c r="O210" s="74" t="s">
        <v>60</v>
      </c>
      <c r="P210" s="71">
        <f t="shared" si="16"/>
        <v>6.53</v>
      </c>
    </row>
    <row r="211" spans="2:16">
      <c r="B211" s="108">
        <v>55</v>
      </c>
      <c r="C211" s="109" t="s">
        <v>61</v>
      </c>
      <c r="D211" s="70">
        <f t="shared" si="17"/>
        <v>231.0924369747899</v>
      </c>
      <c r="E211" s="110">
        <v>16.579999999999998</v>
      </c>
      <c r="F211" s="111">
        <v>4.633E-3</v>
      </c>
      <c r="G211" s="107">
        <f t="shared" si="14"/>
        <v>16.584632999999997</v>
      </c>
      <c r="H211" s="72">
        <v>1.1499999999999999</v>
      </c>
      <c r="I211" s="73" t="s">
        <v>12</v>
      </c>
      <c r="J211" s="75">
        <f t="shared" ref="J211:J228" si="20">H211*1000</f>
        <v>1150</v>
      </c>
      <c r="K211" s="72">
        <v>43.1</v>
      </c>
      <c r="L211" s="74" t="s">
        <v>60</v>
      </c>
      <c r="M211" s="71">
        <f t="shared" si="18"/>
        <v>43.1</v>
      </c>
      <c r="N211" s="72">
        <v>7.33</v>
      </c>
      <c r="O211" s="74" t="s">
        <v>60</v>
      </c>
      <c r="P211" s="71">
        <f t="shared" si="16"/>
        <v>7.33</v>
      </c>
    </row>
    <row r="212" spans="2:16">
      <c r="B212" s="108">
        <v>60</v>
      </c>
      <c r="C212" s="109" t="s">
        <v>61</v>
      </c>
      <c r="D212" s="70">
        <f t="shared" si="17"/>
        <v>252.10084033613447</v>
      </c>
      <c r="E212" s="110">
        <v>15.88</v>
      </c>
      <c r="F212" s="111">
        <v>4.2839999999999996E-3</v>
      </c>
      <c r="G212" s="107">
        <f t="shared" si="14"/>
        <v>15.884284000000001</v>
      </c>
      <c r="H212" s="72">
        <v>1.31</v>
      </c>
      <c r="I212" s="74" t="s">
        <v>12</v>
      </c>
      <c r="J212" s="75">
        <f t="shared" si="20"/>
        <v>1310</v>
      </c>
      <c r="K212" s="72">
        <v>48.68</v>
      </c>
      <c r="L212" s="74" t="s">
        <v>60</v>
      </c>
      <c r="M212" s="71">
        <f t="shared" si="18"/>
        <v>48.68</v>
      </c>
      <c r="N212" s="72">
        <v>8.15</v>
      </c>
      <c r="O212" s="74" t="s">
        <v>60</v>
      </c>
      <c r="P212" s="71">
        <f t="shared" si="16"/>
        <v>8.15</v>
      </c>
    </row>
    <row r="213" spans="2:16">
      <c r="B213" s="108">
        <v>65</v>
      </c>
      <c r="C213" s="109" t="s">
        <v>61</v>
      </c>
      <c r="D213" s="70">
        <f t="shared" si="17"/>
        <v>273.10924369747897</v>
      </c>
      <c r="E213" s="110">
        <v>15.28</v>
      </c>
      <c r="F213" s="111">
        <v>3.986E-3</v>
      </c>
      <c r="G213" s="107">
        <f t="shared" ref="G213:G228" si="21">E213+F213</f>
        <v>15.283985999999999</v>
      </c>
      <c r="H213" s="72">
        <v>1.48</v>
      </c>
      <c r="I213" s="74" t="s">
        <v>12</v>
      </c>
      <c r="J213" s="75">
        <f t="shared" si="20"/>
        <v>1480</v>
      </c>
      <c r="K213" s="72">
        <v>54.09</v>
      </c>
      <c r="L213" s="74" t="s">
        <v>60</v>
      </c>
      <c r="M213" s="71">
        <f t="shared" si="18"/>
        <v>54.09</v>
      </c>
      <c r="N213" s="72">
        <v>9</v>
      </c>
      <c r="O213" s="74" t="s">
        <v>60</v>
      </c>
      <c r="P213" s="71">
        <f t="shared" si="16"/>
        <v>9</v>
      </c>
    </row>
    <row r="214" spans="2:16">
      <c r="B214" s="108">
        <v>70</v>
      </c>
      <c r="C214" s="109" t="s">
        <v>61</v>
      </c>
      <c r="D214" s="70">
        <f t="shared" si="17"/>
        <v>294.11764705882354</v>
      </c>
      <c r="E214" s="110">
        <v>14.75</v>
      </c>
      <c r="F214" s="111">
        <v>3.7290000000000001E-3</v>
      </c>
      <c r="G214" s="107">
        <f t="shared" si="21"/>
        <v>14.753729</v>
      </c>
      <c r="H214" s="72">
        <v>1.65</v>
      </c>
      <c r="I214" s="74" t="s">
        <v>12</v>
      </c>
      <c r="J214" s="75">
        <f t="shared" si="20"/>
        <v>1650</v>
      </c>
      <c r="K214" s="72">
        <v>59.37</v>
      </c>
      <c r="L214" s="74" t="s">
        <v>60</v>
      </c>
      <c r="M214" s="71">
        <f t="shared" si="18"/>
        <v>59.37</v>
      </c>
      <c r="N214" s="72">
        <v>9.8800000000000008</v>
      </c>
      <c r="O214" s="74" t="s">
        <v>60</v>
      </c>
      <c r="P214" s="71">
        <f t="shared" si="16"/>
        <v>9.8800000000000008</v>
      </c>
    </row>
    <row r="215" spans="2:16">
      <c r="B215" s="108">
        <v>80</v>
      </c>
      <c r="C215" s="109" t="s">
        <v>61</v>
      </c>
      <c r="D215" s="70">
        <f t="shared" si="17"/>
        <v>336.1344537815126</v>
      </c>
      <c r="E215" s="110">
        <v>13.89</v>
      </c>
      <c r="F215" s="111">
        <v>3.3050000000000002E-3</v>
      </c>
      <c r="G215" s="107">
        <f t="shared" si="21"/>
        <v>13.893305</v>
      </c>
      <c r="H215" s="72">
        <v>2.0099999999999998</v>
      </c>
      <c r="I215" s="74" t="s">
        <v>12</v>
      </c>
      <c r="J215" s="75">
        <f t="shared" si="20"/>
        <v>2009.9999999999998</v>
      </c>
      <c r="K215" s="72">
        <v>78.430000000000007</v>
      </c>
      <c r="L215" s="74" t="s">
        <v>60</v>
      </c>
      <c r="M215" s="71">
        <f t="shared" si="18"/>
        <v>78.430000000000007</v>
      </c>
      <c r="N215" s="72">
        <v>11.68</v>
      </c>
      <c r="O215" s="74" t="s">
        <v>60</v>
      </c>
      <c r="P215" s="71">
        <f t="shared" si="16"/>
        <v>11.68</v>
      </c>
    </row>
    <row r="216" spans="2:16">
      <c r="B216" s="108">
        <v>90</v>
      </c>
      <c r="C216" s="109" t="s">
        <v>61</v>
      </c>
      <c r="D216" s="70">
        <f t="shared" si="17"/>
        <v>378.15126050420167</v>
      </c>
      <c r="E216" s="110">
        <v>13.2</v>
      </c>
      <c r="F216" s="111">
        <v>2.9710000000000001E-3</v>
      </c>
      <c r="G216" s="107">
        <f t="shared" si="21"/>
        <v>13.202971</v>
      </c>
      <c r="H216" s="72">
        <v>2.39</v>
      </c>
      <c r="I216" s="74" t="s">
        <v>12</v>
      </c>
      <c r="J216" s="75">
        <f t="shared" si="20"/>
        <v>2390</v>
      </c>
      <c r="K216" s="72">
        <v>95.33</v>
      </c>
      <c r="L216" s="74" t="s">
        <v>60</v>
      </c>
      <c r="M216" s="71">
        <f t="shared" si="18"/>
        <v>95.33</v>
      </c>
      <c r="N216" s="72">
        <v>13.54</v>
      </c>
      <c r="O216" s="74" t="s">
        <v>60</v>
      </c>
      <c r="P216" s="71">
        <f t="shared" si="16"/>
        <v>13.54</v>
      </c>
    </row>
    <row r="217" spans="2:16">
      <c r="B217" s="108">
        <v>100</v>
      </c>
      <c r="C217" s="109" t="s">
        <v>61</v>
      </c>
      <c r="D217" s="70">
        <f t="shared" si="17"/>
        <v>420.16806722689074</v>
      </c>
      <c r="E217" s="110">
        <v>12.65</v>
      </c>
      <c r="F217" s="111">
        <v>2.7009999999999998E-3</v>
      </c>
      <c r="G217" s="107">
        <f t="shared" si="21"/>
        <v>12.652701</v>
      </c>
      <c r="H217" s="72">
        <v>2.8</v>
      </c>
      <c r="I217" s="74" t="s">
        <v>12</v>
      </c>
      <c r="J217" s="75">
        <f t="shared" si="20"/>
        <v>2800</v>
      </c>
      <c r="K217" s="72">
        <v>110.95</v>
      </c>
      <c r="L217" s="74" t="s">
        <v>60</v>
      </c>
      <c r="M217" s="71">
        <f t="shared" si="18"/>
        <v>110.95</v>
      </c>
      <c r="N217" s="72">
        <v>15.46</v>
      </c>
      <c r="O217" s="74" t="s">
        <v>60</v>
      </c>
      <c r="P217" s="71">
        <f t="shared" ref="P217:P228" si="22">N217</f>
        <v>15.46</v>
      </c>
    </row>
    <row r="218" spans="2:16">
      <c r="B218" s="108">
        <v>110</v>
      </c>
      <c r="C218" s="109" t="s">
        <v>61</v>
      </c>
      <c r="D218" s="70">
        <f t="shared" si="17"/>
        <v>462.18487394957981</v>
      </c>
      <c r="E218" s="110">
        <v>12.2</v>
      </c>
      <c r="F218" s="111">
        <v>2.4780000000000002E-3</v>
      </c>
      <c r="G218" s="107">
        <f t="shared" si="21"/>
        <v>12.202477999999999</v>
      </c>
      <c r="H218" s="72">
        <v>3.21</v>
      </c>
      <c r="I218" s="74" t="s">
        <v>12</v>
      </c>
      <c r="J218" s="75">
        <f t="shared" si="20"/>
        <v>3210</v>
      </c>
      <c r="K218" s="72">
        <v>125.69</v>
      </c>
      <c r="L218" s="74" t="s">
        <v>60</v>
      </c>
      <c r="M218" s="71">
        <f t="shared" si="18"/>
        <v>125.69</v>
      </c>
      <c r="N218" s="72">
        <v>17.399999999999999</v>
      </c>
      <c r="O218" s="74" t="s">
        <v>60</v>
      </c>
      <c r="P218" s="71">
        <f t="shared" si="22"/>
        <v>17.399999999999999</v>
      </c>
    </row>
    <row r="219" spans="2:16">
      <c r="B219" s="108">
        <v>120</v>
      </c>
      <c r="C219" s="109" t="s">
        <v>61</v>
      </c>
      <c r="D219" s="70">
        <f t="shared" si="17"/>
        <v>504.20168067226894</v>
      </c>
      <c r="E219" s="110">
        <v>11.83</v>
      </c>
      <c r="F219" s="111">
        <v>2.2899999999999999E-3</v>
      </c>
      <c r="G219" s="107">
        <f t="shared" si="21"/>
        <v>11.83229</v>
      </c>
      <c r="H219" s="72">
        <v>3.64</v>
      </c>
      <c r="I219" s="74" t="s">
        <v>12</v>
      </c>
      <c r="J219" s="75">
        <f t="shared" si="20"/>
        <v>3640</v>
      </c>
      <c r="K219" s="72">
        <v>139.75</v>
      </c>
      <c r="L219" s="74" t="s">
        <v>60</v>
      </c>
      <c r="M219" s="71">
        <f t="shared" si="18"/>
        <v>139.75</v>
      </c>
      <c r="N219" s="72">
        <v>19.38</v>
      </c>
      <c r="O219" s="74" t="s">
        <v>60</v>
      </c>
      <c r="P219" s="71">
        <f t="shared" si="22"/>
        <v>19.38</v>
      </c>
    </row>
    <row r="220" spans="2:16">
      <c r="B220" s="108">
        <v>130</v>
      </c>
      <c r="C220" s="109" t="s">
        <v>61</v>
      </c>
      <c r="D220" s="70">
        <f t="shared" si="17"/>
        <v>546.21848739495795</v>
      </c>
      <c r="E220" s="110">
        <v>11.51</v>
      </c>
      <c r="F220" s="111">
        <v>2.1289999999999998E-3</v>
      </c>
      <c r="G220" s="107">
        <f t="shared" si="21"/>
        <v>11.512129</v>
      </c>
      <c r="H220" s="72">
        <v>4.09</v>
      </c>
      <c r="I220" s="74" t="s">
        <v>12</v>
      </c>
      <c r="J220" s="75">
        <f t="shared" si="20"/>
        <v>4090</v>
      </c>
      <c r="K220" s="72">
        <v>153.25</v>
      </c>
      <c r="L220" s="74" t="s">
        <v>60</v>
      </c>
      <c r="M220" s="71">
        <f t="shared" si="18"/>
        <v>153.25</v>
      </c>
      <c r="N220" s="72">
        <v>21.38</v>
      </c>
      <c r="O220" s="74" t="s">
        <v>60</v>
      </c>
      <c r="P220" s="71">
        <f t="shared" si="22"/>
        <v>21.38</v>
      </c>
    </row>
    <row r="221" spans="2:16">
      <c r="B221" s="108">
        <v>140</v>
      </c>
      <c r="C221" s="109" t="s">
        <v>61</v>
      </c>
      <c r="D221" s="70">
        <f t="shared" si="17"/>
        <v>588.23529411764707</v>
      </c>
      <c r="E221" s="110">
        <v>11.25</v>
      </c>
      <c r="F221" s="111">
        <v>1.9910000000000001E-3</v>
      </c>
      <c r="G221" s="107">
        <f t="shared" si="21"/>
        <v>11.251991</v>
      </c>
      <c r="H221" s="72">
        <v>4.54</v>
      </c>
      <c r="I221" s="74" t="s">
        <v>12</v>
      </c>
      <c r="J221" s="75">
        <f t="shared" si="20"/>
        <v>4540</v>
      </c>
      <c r="K221" s="72">
        <v>166.27</v>
      </c>
      <c r="L221" s="74" t="s">
        <v>60</v>
      </c>
      <c r="M221" s="71">
        <f t="shared" si="18"/>
        <v>166.27</v>
      </c>
      <c r="N221" s="72">
        <v>23.39</v>
      </c>
      <c r="O221" s="74" t="s">
        <v>60</v>
      </c>
      <c r="P221" s="71">
        <f t="shared" si="22"/>
        <v>23.39</v>
      </c>
    </row>
    <row r="222" spans="2:16">
      <c r="B222" s="108">
        <v>150</v>
      </c>
      <c r="C222" s="109" t="s">
        <v>61</v>
      </c>
      <c r="D222" s="70">
        <f t="shared" si="17"/>
        <v>630.25210084033608</v>
      </c>
      <c r="E222" s="110">
        <v>11.02</v>
      </c>
      <c r="F222" s="111">
        <v>1.8699999999999999E-3</v>
      </c>
      <c r="G222" s="107">
        <f t="shared" si="21"/>
        <v>11.02187</v>
      </c>
      <c r="H222" s="72">
        <v>5.01</v>
      </c>
      <c r="I222" s="74" t="s">
        <v>12</v>
      </c>
      <c r="J222" s="75">
        <f t="shared" si="20"/>
        <v>5010</v>
      </c>
      <c r="K222" s="72">
        <v>178.86</v>
      </c>
      <c r="L222" s="74" t="s">
        <v>60</v>
      </c>
      <c r="M222" s="71">
        <f t="shared" si="18"/>
        <v>178.86</v>
      </c>
      <c r="N222" s="72">
        <v>25.41</v>
      </c>
      <c r="O222" s="74" t="s">
        <v>60</v>
      </c>
      <c r="P222" s="71">
        <f t="shared" si="22"/>
        <v>25.41</v>
      </c>
    </row>
    <row r="223" spans="2:16">
      <c r="B223" s="108">
        <v>160</v>
      </c>
      <c r="C223" s="109" t="s">
        <v>61</v>
      </c>
      <c r="D223" s="70">
        <f t="shared" si="17"/>
        <v>672.26890756302521</v>
      </c>
      <c r="E223" s="110">
        <v>10.82</v>
      </c>
      <c r="F223" s="111">
        <v>1.763E-3</v>
      </c>
      <c r="G223" s="107">
        <f t="shared" si="21"/>
        <v>10.821763000000001</v>
      </c>
      <c r="H223" s="72">
        <v>5.48</v>
      </c>
      <c r="I223" s="74" t="s">
        <v>12</v>
      </c>
      <c r="J223" s="75">
        <f t="shared" si="20"/>
        <v>5480</v>
      </c>
      <c r="K223" s="72">
        <v>191.08</v>
      </c>
      <c r="L223" s="74" t="s">
        <v>60</v>
      </c>
      <c r="M223" s="71">
        <f t="shared" si="18"/>
        <v>191.08</v>
      </c>
      <c r="N223" s="72">
        <v>27.43</v>
      </c>
      <c r="O223" s="74" t="s">
        <v>60</v>
      </c>
      <c r="P223" s="71">
        <f t="shared" si="22"/>
        <v>27.43</v>
      </c>
    </row>
    <row r="224" spans="2:16">
      <c r="B224" s="108">
        <v>170</v>
      </c>
      <c r="C224" s="109" t="s">
        <v>61</v>
      </c>
      <c r="D224" s="70">
        <f t="shared" si="17"/>
        <v>714.28571428571433</v>
      </c>
      <c r="E224" s="110">
        <v>10.65</v>
      </c>
      <c r="F224" s="111">
        <v>1.6689999999999999E-3</v>
      </c>
      <c r="G224" s="107">
        <f t="shared" si="21"/>
        <v>10.651669</v>
      </c>
      <c r="H224" s="72">
        <v>5.96</v>
      </c>
      <c r="I224" s="74" t="s">
        <v>12</v>
      </c>
      <c r="J224" s="75">
        <f t="shared" si="20"/>
        <v>5960</v>
      </c>
      <c r="K224" s="72">
        <v>202.94</v>
      </c>
      <c r="L224" s="74" t="s">
        <v>60</v>
      </c>
      <c r="M224" s="71">
        <f t="shared" si="18"/>
        <v>202.94</v>
      </c>
      <c r="N224" s="72">
        <v>29.45</v>
      </c>
      <c r="O224" s="74" t="s">
        <v>60</v>
      </c>
      <c r="P224" s="71">
        <f t="shared" si="22"/>
        <v>29.45</v>
      </c>
    </row>
    <row r="225" spans="1:16">
      <c r="B225" s="108">
        <v>180</v>
      </c>
      <c r="C225" s="109" t="s">
        <v>61</v>
      </c>
      <c r="D225" s="70">
        <f t="shared" si="17"/>
        <v>756.30252100840335</v>
      </c>
      <c r="E225" s="110">
        <v>10.5</v>
      </c>
      <c r="F225" s="111">
        <v>1.5839999999999999E-3</v>
      </c>
      <c r="G225" s="107">
        <f t="shared" si="21"/>
        <v>10.501583999999999</v>
      </c>
      <c r="H225" s="72">
        <v>6.45</v>
      </c>
      <c r="I225" s="74" t="s">
        <v>12</v>
      </c>
      <c r="J225" s="75">
        <f t="shared" si="20"/>
        <v>6450</v>
      </c>
      <c r="K225" s="72">
        <v>214.48</v>
      </c>
      <c r="L225" s="74" t="s">
        <v>60</v>
      </c>
      <c r="M225" s="71">
        <f t="shared" si="18"/>
        <v>214.48</v>
      </c>
      <c r="N225" s="72">
        <v>31.47</v>
      </c>
      <c r="O225" s="74" t="s">
        <v>60</v>
      </c>
      <c r="P225" s="71">
        <f t="shared" si="22"/>
        <v>31.47</v>
      </c>
    </row>
    <row r="226" spans="1:16">
      <c r="B226" s="108">
        <v>200</v>
      </c>
      <c r="C226" s="109" t="s">
        <v>61</v>
      </c>
      <c r="D226" s="70">
        <f t="shared" si="17"/>
        <v>840.33613445378148</v>
      </c>
      <c r="E226" s="110">
        <v>10.26</v>
      </c>
      <c r="F226" s="111">
        <v>1.439E-3</v>
      </c>
      <c r="G226" s="107">
        <f t="shared" si="21"/>
        <v>10.261438999999999</v>
      </c>
      <c r="H226" s="72">
        <v>7.45</v>
      </c>
      <c r="I226" s="74" t="s">
        <v>12</v>
      </c>
      <c r="J226" s="75">
        <f t="shared" si="20"/>
        <v>7450</v>
      </c>
      <c r="K226" s="72">
        <v>256.82</v>
      </c>
      <c r="L226" s="74" t="s">
        <v>60</v>
      </c>
      <c r="M226" s="71">
        <f t="shared" si="18"/>
        <v>256.82</v>
      </c>
      <c r="N226" s="72">
        <v>35.49</v>
      </c>
      <c r="O226" s="74" t="s">
        <v>60</v>
      </c>
      <c r="P226" s="71">
        <f t="shared" si="22"/>
        <v>35.49</v>
      </c>
    </row>
    <row r="227" spans="1:16">
      <c r="B227" s="108">
        <v>225</v>
      </c>
      <c r="C227" s="109" t="s">
        <v>61</v>
      </c>
      <c r="D227" s="70">
        <f t="shared" si="17"/>
        <v>945.37815126050418</v>
      </c>
      <c r="E227" s="110">
        <v>10.029999999999999</v>
      </c>
      <c r="F227" s="111">
        <v>1.292E-3</v>
      </c>
      <c r="G227" s="107">
        <f t="shared" si="21"/>
        <v>10.031291999999999</v>
      </c>
      <c r="H227" s="72">
        <v>8.73</v>
      </c>
      <c r="I227" s="74" t="s">
        <v>12</v>
      </c>
      <c r="J227" s="75">
        <f t="shared" si="20"/>
        <v>8730</v>
      </c>
      <c r="K227" s="72">
        <v>314</v>
      </c>
      <c r="L227" s="74" t="s">
        <v>60</v>
      </c>
      <c r="M227" s="71">
        <f t="shared" si="18"/>
        <v>314</v>
      </c>
      <c r="N227" s="72">
        <v>40.47</v>
      </c>
      <c r="O227" s="74" t="s">
        <v>60</v>
      </c>
      <c r="P227" s="71">
        <f t="shared" si="22"/>
        <v>40.47</v>
      </c>
    </row>
    <row r="228" spans="1:16">
      <c r="A228" s="4">
        <v>228</v>
      </c>
      <c r="B228" s="108">
        <v>238</v>
      </c>
      <c r="C228" s="109" t="s">
        <v>61</v>
      </c>
      <c r="D228" s="70">
        <f t="shared" si="17"/>
        <v>1000</v>
      </c>
      <c r="E228" s="110">
        <v>9.9440000000000008</v>
      </c>
      <c r="F228" s="111">
        <v>1.2279999999999999E-3</v>
      </c>
      <c r="G228" s="107">
        <f t="shared" si="21"/>
        <v>9.9452280000000002</v>
      </c>
      <c r="H228" s="72">
        <v>9.4</v>
      </c>
      <c r="I228" s="74" t="s">
        <v>12</v>
      </c>
      <c r="J228" s="75">
        <f t="shared" si="20"/>
        <v>9400</v>
      </c>
      <c r="K228" s="72">
        <v>328.2</v>
      </c>
      <c r="L228" s="74" t="s">
        <v>60</v>
      </c>
      <c r="M228" s="71">
        <f t="shared" si="18"/>
        <v>328.2</v>
      </c>
      <c r="N228" s="72">
        <v>43.02</v>
      </c>
      <c r="O228" s="74" t="s">
        <v>60</v>
      </c>
      <c r="P228" s="71">
        <f t="shared" si="22"/>
        <v>43.02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tabSelected="1" zoomScale="70" zoomScaleNormal="70" workbookViewId="0">
      <selection activeCell="R11" sqref="R11"/>
    </sheetView>
  </sheetViews>
  <sheetFormatPr defaultColWidth="9"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91</v>
      </c>
      <c r="M2" s="8"/>
      <c r="N2" s="9" t="s">
        <v>14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15</v>
      </c>
      <c r="C3" s="13" t="s">
        <v>16</v>
      </c>
      <c r="E3" s="12" t="s">
        <v>105</v>
      </c>
      <c r="F3" s="182"/>
      <c r="G3" s="14" t="s">
        <v>17</v>
      </c>
      <c r="H3" s="14"/>
      <c r="I3" s="14"/>
      <c r="K3" s="15"/>
      <c r="L3" s="5" t="s">
        <v>92</v>
      </c>
      <c r="M3" s="16"/>
      <c r="N3" s="9" t="s">
        <v>93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94</v>
      </c>
      <c r="C4" s="20">
        <v>92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19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20</v>
      </c>
      <c r="C5" s="20">
        <v>238</v>
      </c>
      <c r="D5" s="21" t="s">
        <v>21</v>
      </c>
      <c r="F5" s="14" t="s">
        <v>0</v>
      </c>
      <c r="G5" s="14" t="s">
        <v>22</v>
      </c>
      <c r="H5" s="14" t="s">
        <v>23</v>
      </c>
      <c r="I5" s="14" t="s">
        <v>23</v>
      </c>
      <c r="J5" s="24" t="s">
        <v>24</v>
      </c>
      <c r="K5" s="5" t="s">
        <v>25</v>
      </c>
      <c r="L5" s="14"/>
      <c r="M5" s="14"/>
      <c r="N5" s="9"/>
      <c r="O5" s="15" t="s">
        <v>104</v>
      </c>
      <c r="P5" s="1" t="str">
        <f ca="1">RIGHT(CELL("filename",A1),LEN(CELL("filename",A1))-FIND("]",CELL("filename",A1)))</f>
        <v>srim238U_C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63</v>
      </c>
      <c r="C6" s="26" t="s">
        <v>4</v>
      </c>
      <c r="D6" s="21" t="s">
        <v>28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95</v>
      </c>
      <c r="M6" s="9"/>
      <c r="N6" s="9"/>
      <c r="O6" s="15" t="s">
        <v>103</v>
      </c>
      <c r="P6" s="131" t="s">
        <v>107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106</v>
      </c>
      <c r="F7" s="32"/>
      <c r="G7" s="33"/>
      <c r="H7" s="33"/>
      <c r="I7" s="34"/>
      <c r="J7" s="4">
        <v>2</v>
      </c>
      <c r="K7" s="35">
        <v>225.29</v>
      </c>
      <c r="L7" s="22" t="s">
        <v>96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30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31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32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33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34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35</v>
      </c>
      <c r="D11" s="7" t="s">
        <v>36</v>
      </c>
      <c r="F11" s="32"/>
      <c r="G11" s="33"/>
      <c r="H11" s="33"/>
      <c r="I11" s="34"/>
      <c r="J11" s="4">
        <v>6</v>
      </c>
      <c r="K11" s="35">
        <v>1000</v>
      </c>
      <c r="L11" s="22" t="s">
        <v>37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38</v>
      </c>
      <c r="C12" s="44">
        <v>20</v>
      </c>
      <c r="D12" s="45">
        <f>$C$5/100</f>
        <v>2.38</v>
      </c>
      <c r="E12" s="21" t="s">
        <v>88</v>
      </c>
      <c r="F12" s="32"/>
      <c r="G12" s="33"/>
      <c r="H12" s="33"/>
      <c r="I12" s="34"/>
      <c r="J12" s="4">
        <v>7</v>
      </c>
      <c r="K12" s="35">
        <v>19.945</v>
      </c>
      <c r="L12" s="22" t="s">
        <v>100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40</v>
      </c>
      <c r="C13" s="48">
        <v>228</v>
      </c>
      <c r="D13" s="45">
        <f>$C$5*1000000</f>
        <v>238000000</v>
      </c>
      <c r="E13" s="21" t="s">
        <v>71</v>
      </c>
      <c r="F13" s="49"/>
      <c r="G13" s="50"/>
      <c r="H13" s="50"/>
      <c r="I13" s="51"/>
      <c r="J13" s="4">
        <v>8</v>
      </c>
      <c r="K13" s="52">
        <v>2.1829000000000001E-2</v>
      </c>
      <c r="L13" s="22" t="s">
        <v>72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226</v>
      </c>
      <c r="C14" s="81"/>
      <c r="D14" s="21" t="s">
        <v>227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42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180</v>
      </c>
      <c r="C15" s="82"/>
      <c r="D15" s="80" t="s">
        <v>228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>
      <c r="A16" s="1">
        <v>16</v>
      </c>
      <c r="B16" s="21"/>
      <c r="C16" s="56"/>
      <c r="D16" s="57"/>
      <c r="F16" s="61" t="s">
        <v>43</v>
      </c>
      <c r="G16" s="100"/>
      <c r="H16" s="62"/>
      <c r="I16" s="58"/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44</v>
      </c>
      <c r="C17" s="11"/>
      <c r="D17" s="10"/>
      <c r="E17" s="63" t="s">
        <v>101</v>
      </c>
      <c r="F17" s="64" t="s">
        <v>46</v>
      </c>
      <c r="G17" s="65" t="s">
        <v>47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</row>
    <row r="18" spans="1:16">
      <c r="A18" s="1">
        <v>18</v>
      </c>
      <c r="B18" s="68" t="s">
        <v>51</v>
      </c>
      <c r="C18" s="25"/>
      <c r="D18" s="132" t="s">
        <v>52</v>
      </c>
      <c r="E18" s="183" t="s">
        <v>102</v>
      </c>
      <c r="F18" s="184"/>
      <c r="G18" s="185"/>
      <c r="H18" s="68" t="s">
        <v>54</v>
      </c>
      <c r="I18" s="25"/>
      <c r="J18" s="132" t="s">
        <v>55</v>
      </c>
      <c r="K18" s="68" t="s">
        <v>56</v>
      </c>
      <c r="L18" s="69"/>
      <c r="M18" s="132" t="s">
        <v>55</v>
      </c>
      <c r="N18" s="68" t="s">
        <v>56</v>
      </c>
      <c r="O18" s="25"/>
      <c r="P18" s="132" t="s">
        <v>55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2.5</v>
      </c>
      <c r="C20" s="104" t="s">
        <v>57</v>
      </c>
      <c r="D20" s="117">
        <f>B20/1000/$C$5</f>
        <v>1.0504201680672269E-5</v>
      </c>
      <c r="E20" s="105">
        <v>0.66339999999999999</v>
      </c>
      <c r="F20" s="106">
        <v>3.694</v>
      </c>
      <c r="G20" s="107">
        <f>E20+F20</f>
        <v>4.3574000000000002</v>
      </c>
      <c r="H20" s="103">
        <v>56</v>
      </c>
      <c r="I20" s="104" t="s">
        <v>58</v>
      </c>
      <c r="J20" s="76">
        <f>H20/1000/10</f>
        <v>5.5999999999999999E-3</v>
      </c>
      <c r="K20" s="103">
        <v>9</v>
      </c>
      <c r="L20" s="104" t="s">
        <v>58</v>
      </c>
      <c r="M20" s="76">
        <f t="shared" ref="M20:M83" si="0">K20/1000/10</f>
        <v>8.9999999999999998E-4</v>
      </c>
      <c r="N20" s="103">
        <v>6</v>
      </c>
      <c r="O20" s="104" t="s">
        <v>58</v>
      </c>
      <c r="P20" s="76">
        <f t="shared" ref="P20:P83" si="1">N20/1000/10</f>
        <v>6.0000000000000006E-4</v>
      </c>
    </row>
    <row r="21" spans="1:16">
      <c r="B21" s="108">
        <v>2.75</v>
      </c>
      <c r="C21" s="109" t="s">
        <v>57</v>
      </c>
      <c r="D21" s="95">
        <f t="shared" ref="D21:D84" si="2">B21/1000/$C$5</f>
        <v>1.1554621848739495E-5</v>
      </c>
      <c r="E21" s="110">
        <v>0.69579999999999997</v>
      </c>
      <c r="F21" s="111">
        <v>3.8780000000000001</v>
      </c>
      <c r="G21" s="107">
        <f t="shared" ref="G21:G84" si="3">E21+F21</f>
        <v>4.5738000000000003</v>
      </c>
      <c r="H21" s="108">
        <v>59</v>
      </c>
      <c r="I21" s="109" t="s">
        <v>58</v>
      </c>
      <c r="J21" s="70">
        <f t="shared" ref="J21:J84" si="4">H21/1000/10</f>
        <v>5.8999999999999999E-3</v>
      </c>
      <c r="K21" s="108">
        <v>10</v>
      </c>
      <c r="L21" s="109" t="s">
        <v>58</v>
      </c>
      <c r="M21" s="70">
        <f t="shared" si="0"/>
        <v>1E-3</v>
      </c>
      <c r="N21" s="108">
        <v>7</v>
      </c>
      <c r="O21" s="109" t="s">
        <v>58</v>
      </c>
      <c r="P21" s="70">
        <f t="shared" si="1"/>
        <v>6.9999999999999999E-4</v>
      </c>
    </row>
    <row r="22" spans="1:16">
      <c r="B22" s="108">
        <v>3</v>
      </c>
      <c r="C22" s="109" t="s">
        <v>57</v>
      </c>
      <c r="D22" s="95">
        <f t="shared" si="2"/>
        <v>1.2605042016806723E-5</v>
      </c>
      <c r="E22" s="110">
        <v>0.7268</v>
      </c>
      <c r="F22" s="111">
        <v>4.0510000000000002</v>
      </c>
      <c r="G22" s="107">
        <f t="shared" si="3"/>
        <v>4.7778</v>
      </c>
      <c r="H22" s="108">
        <v>61</v>
      </c>
      <c r="I22" s="109" t="s">
        <v>58</v>
      </c>
      <c r="J22" s="70">
        <f t="shared" si="4"/>
        <v>6.0999999999999995E-3</v>
      </c>
      <c r="K22" s="108">
        <v>10</v>
      </c>
      <c r="L22" s="109" t="s">
        <v>58</v>
      </c>
      <c r="M22" s="70">
        <f t="shared" si="0"/>
        <v>1E-3</v>
      </c>
      <c r="N22" s="108">
        <v>7</v>
      </c>
      <c r="O22" s="109" t="s">
        <v>58</v>
      </c>
      <c r="P22" s="70">
        <f t="shared" si="1"/>
        <v>6.9999999999999999E-4</v>
      </c>
    </row>
    <row r="23" spans="1:16">
      <c r="B23" s="108">
        <v>3.25</v>
      </c>
      <c r="C23" s="109" t="s">
        <v>57</v>
      </c>
      <c r="D23" s="95">
        <f t="shared" si="2"/>
        <v>1.3655462184873949E-5</v>
      </c>
      <c r="E23" s="110">
        <v>0.75639999999999996</v>
      </c>
      <c r="F23" s="111">
        <v>4.2160000000000002</v>
      </c>
      <c r="G23" s="107">
        <f t="shared" si="3"/>
        <v>4.9724000000000004</v>
      </c>
      <c r="H23" s="108">
        <v>63</v>
      </c>
      <c r="I23" s="109" t="s">
        <v>58</v>
      </c>
      <c r="J23" s="70">
        <f t="shared" si="4"/>
        <v>6.3E-3</v>
      </c>
      <c r="K23" s="108">
        <v>10</v>
      </c>
      <c r="L23" s="109" t="s">
        <v>58</v>
      </c>
      <c r="M23" s="70">
        <f t="shared" si="0"/>
        <v>1E-3</v>
      </c>
      <c r="N23" s="108">
        <v>7</v>
      </c>
      <c r="O23" s="109" t="s">
        <v>58</v>
      </c>
      <c r="P23" s="70">
        <f t="shared" si="1"/>
        <v>6.9999999999999999E-4</v>
      </c>
    </row>
    <row r="24" spans="1:16">
      <c r="B24" s="108">
        <v>3.5</v>
      </c>
      <c r="C24" s="109" t="s">
        <v>57</v>
      </c>
      <c r="D24" s="95">
        <f t="shared" si="2"/>
        <v>1.4705882352941177E-5</v>
      </c>
      <c r="E24" s="110">
        <v>0.78500000000000003</v>
      </c>
      <c r="F24" s="111">
        <v>4.3739999999999997</v>
      </c>
      <c r="G24" s="107">
        <f t="shared" si="3"/>
        <v>5.1589999999999998</v>
      </c>
      <c r="H24" s="108">
        <v>65</v>
      </c>
      <c r="I24" s="109" t="s">
        <v>58</v>
      </c>
      <c r="J24" s="70">
        <f t="shared" si="4"/>
        <v>6.5000000000000006E-3</v>
      </c>
      <c r="K24" s="108">
        <v>11</v>
      </c>
      <c r="L24" s="109" t="s">
        <v>58</v>
      </c>
      <c r="M24" s="70">
        <f t="shared" si="0"/>
        <v>1.0999999999999998E-3</v>
      </c>
      <c r="N24" s="108">
        <v>7</v>
      </c>
      <c r="O24" s="109" t="s">
        <v>58</v>
      </c>
      <c r="P24" s="70">
        <f t="shared" si="1"/>
        <v>6.9999999999999999E-4</v>
      </c>
    </row>
    <row r="25" spans="1:16">
      <c r="B25" s="108">
        <v>3.75</v>
      </c>
      <c r="C25" s="109" t="s">
        <v>57</v>
      </c>
      <c r="D25" s="95">
        <f t="shared" si="2"/>
        <v>1.5756302521008403E-5</v>
      </c>
      <c r="E25" s="110">
        <v>0.8125</v>
      </c>
      <c r="F25" s="111">
        <v>4.524</v>
      </c>
      <c r="G25" s="107">
        <f t="shared" si="3"/>
        <v>5.3365</v>
      </c>
      <c r="H25" s="108">
        <v>67</v>
      </c>
      <c r="I25" s="109" t="s">
        <v>58</v>
      </c>
      <c r="J25" s="70">
        <f t="shared" si="4"/>
        <v>6.7000000000000002E-3</v>
      </c>
      <c r="K25" s="108">
        <v>11</v>
      </c>
      <c r="L25" s="109" t="s">
        <v>58</v>
      </c>
      <c r="M25" s="70">
        <f t="shared" si="0"/>
        <v>1.0999999999999998E-3</v>
      </c>
      <c r="N25" s="108">
        <v>8</v>
      </c>
      <c r="O25" s="109" t="s">
        <v>58</v>
      </c>
      <c r="P25" s="70">
        <f t="shared" si="1"/>
        <v>8.0000000000000004E-4</v>
      </c>
    </row>
    <row r="26" spans="1:16">
      <c r="B26" s="108">
        <v>4</v>
      </c>
      <c r="C26" s="109" t="s">
        <v>57</v>
      </c>
      <c r="D26" s="95">
        <f t="shared" si="2"/>
        <v>1.6806722689075631E-5</v>
      </c>
      <c r="E26" s="110">
        <v>0.83919999999999995</v>
      </c>
      <c r="F26" s="111">
        <v>4.6680000000000001</v>
      </c>
      <c r="G26" s="107">
        <f t="shared" si="3"/>
        <v>5.5072000000000001</v>
      </c>
      <c r="H26" s="108">
        <v>69</v>
      </c>
      <c r="I26" s="109" t="s">
        <v>58</v>
      </c>
      <c r="J26" s="70">
        <f t="shared" si="4"/>
        <v>6.9000000000000008E-3</v>
      </c>
      <c r="K26" s="108">
        <v>11</v>
      </c>
      <c r="L26" s="109" t="s">
        <v>58</v>
      </c>
      <c r="M26" s="70">
        <f t="shared" si="0"/>
        <v>1.0999999999999998E-3</v>
      </c>
      <c r="N26" s="108">
        <v>8</v>
      </c>
      <c r="O26" s="109" t="s">
        <v>58</v>
      </c>
      <c r="P26" s="70">
        <f t="shared" si="1"/>
        <v>8.0000000000000004E-4</v>
      </c>
    </row>
    <row r="27" spans="1:16">
      <c r="B27" s="108">
        <v>4.5</v>
      </c>
      <c r="C27" s="109" t="s">
        <v>57</v>
      </c>
      <c r="D27" s="95">
        <f t="shared" si="2"/>
        <v>1.8907563025210083E-5</v>
      </c>
      <c r="E27" s="110">
        <v>0.8901</v>
      </c>
      <c r="F27" s="111">
        <v>4.9409999999999998</v>
      </c>
      <c r="G27" s="107">
        <f t="shared" si="3"/>
        <v>5.8311000000000002</v>
      </c>
      <c r="H27" s="108">
        <v>73</v>
      </c>
      <c r="I27" s="109" t="s">
        <v>58</v>
      </c>
      <c r="J27" s="70">
        <f t="shared" si="4"/>
        <v>7.2999999999999992E-3</v>
      </c>
      <c r="K27" s="108">
        <v>12</v>
      </c>
      <c r="L27" s="109" t="s">
        <v>58</v>
      </c>
      <c r="M27" s="70">
        <f t="shared" si="0"/>
        <v>1.2000000000000001E-3</v>
      </c>
      <c r="N27" s="108">
        <v>8</v>
      </c>
      <c r="O27" s="109" t="s">
        <v>58</v>
      </c>
      <c r="P27" s="70">
        <f t="shared" si="1"/>
        <v>8.0000000000000004E-4</v>
      </c>
    </row>
    <row r="28" spans="1:16">
      <c r="B28" s="108">
        <v>5</v>
      </c>
      <c r="C28" s="109" t="s">
        <v>57</v>
      </c>
      <c r="D28" s="95">
        <f t="shared" si="2"/>
        <v>2.1008403361344538E-5</v>
      </c>
      <c r="E28" s="110">
        <v>0.93820000000000003</v>
      </c>
      <c r="F28" s="111">
        <v>5.194</v>
      </c>
      <c r="G28" s="107">
        <f t="shared" si="3"/>
        <v>6.1322000000000001</v>
      </c>
      <c r="H28" s="108">
        <v>77</v>
      </c>
      <c r="I28" s="109" t="s">
        <v>58</v>
      </c>
      <c r="J28" s="70">
        <f t="shared" si="4"/>
        <v>7.7000000000000002E-3</v>
      </c>
      <c r="K28" s="108">
        <v>12</v>
      </c>
      <c r="L28" s="109" t="s">
        <v>58</v>
      </c>
      <c r="M28" s="70">
        <f t="shared" si="0"/>
        <v>1.2000000000000001E-3</v>
      </c>
      <c r="N28" s="108">
        <v>9</v>
      </c>
      <c r="O28" s="109" t="s">
        <v>58</v>
      </c>
      <c r="P28" s="70">
        <f t="shared" si="1"/>
        <v>8.9999999999999998E-4</v>
      </c>
    </row>
    <row r="29" spans="1:16">
      <c r="B29" s="108">
        <v>5.5</v>
      </c>
      <c r="C29" s="109" t="s">
        <v>57</v>
      </c>
      <c r="D29" s="95">
        <f t="shared" si="2"/>
        <v>2.3109243697478991E-5</v>
      </c>
      <c r="E29" s="110">
        <v>0.98399999999999999</v>
      </c>
      <c r="F29" s="111">
        <v>5.43</v>
      </c>
      <c r="G29" s="107">
        <f t="shared" si="3"/>
        <v>6.4139999999999997</v>
      </c>
      <c r="H29" s="108">
        <v>80</v>
      </c>
      <c r="I29" s="109" t="s">
        <v>58</v>
      </c>
      <c r="J29" s="70">
        <f t="shared" si="4"/>
        <v>8.0000000000000002E-3</v>
      </c>
      <c r="K29" s="108">
        <v>13</v>
      </c>
      <c r="L29" s="109" t="s">
        <v>58</v>
      </c>
      <c r="M29" s="70">
        <f t="shared" si="0"/>
        <v>1.2999999999999999E-3</v>
      </c>
      <c r="N29" s="108">
        <v>9</v>
      </c>
      <c r="O29" s="109" t="s">
        <v>58</v>
      </c>
      <c r="P29" s="70">
        <f t="shared" si="1"/>
        <v>8.9999999999999998E-4</v>
      </c>
    </row>
    <row r="30" spans="1:16">
      <c r="B30" s="108">
        <v>6</v>
      </c>
      <c r="C30" s="109" t="s">
        <v>57</v>
      </c>
      <c r="D30" s="95">
        <f t="shared" si="2"/>
        <v>2.5210084033613446E-5</v>
      </c>
      <c r="E30" s="110">
        <v>1.028</v>
      </c>
      <c r="F30" s="111">
        <v>5.6529999999999996</v>
      </c>
      <c r="G30" s="107">
        <f t="shared" si="3"/>
        <v>6.6809999999999992</v>
      </c>
      <c r="H30" s="108">
        <v>83</v>
      </c>
      <c r="I30" s="109" t="s">
        <v>58</v>
      </c>
      <c r="J30" s="70">
        <f t="shared" si="4"/>
        <v>8.3000000000000001E-3</v>
      </c>
      <c r="K30" s="108">
        <v>13</v>
      </c>
      <c r="L30" s="109" t="s">
        <v>58</v>
      </c>
      <c r="M30" s="70">
        <f t="shared" si="0"/>
        <v>1.2999999999999999E-3</v>
      </c>
      <c r="N30" s="108">
        <v>9</v>
      </c>
      <c r="O30" s="109" t="s">
        <v>58</v>
      </c>
      <c r="P30" s="70">
        <f t="shared" si="1"/>
        <v>8.9999999999999998E-4</v>
      </c>
    </row>
    <row r="31" spans="1:16">
      <c r="B31" s="108">
        <v>6.5</v>
      </c>
      <c r="C31" s="109" t="s">
        <v>57</v>
      </c>
      <c r="D31" s="95">
        <f t="shared" si="2"/>
        <v>2.7310924369747898E-5</v>
      </c>
      <c r="E31" s="110">
        <v>1.07</v>
      </c>
      <c r="F31" s="111">
        <v>5.8630000000000004</v>
      </c>
      <c r="G31" s="107">
        <f t="shared" si="3"/>
        <v>6.9330000000000007</v>
      </c>
      <c r="H31" s="108">
        <v>86</v>
      </c>
      <c r="I31" s="109" t="s">
        <v>58</v>
      </c>
      <c r="J31" s="70">
        <f t="shared" si="4"/>
        <v>8.6E-3</v>
      </c>
      <c r="K31" s="108">
        <v>14</v>
      </c>
      <c r="L31" s="109" t="s">
        <v>58</v>
      </c>
      <c r="M31" s="70">
        <f t="shared" si="0"/>
        <v>1.4E-3</v>
      </c>
      <c r="N31" s="108">
        <v>10</v>
      </c>
      <c r="O31" s="109" t="s">
        <v>58</v>
      </c>
      <c r="P31" s="70">
        <f t="shared" si="1"/>
        <v>1E-3</v>
      </c>
    </row>
    <row r="32" spans="1:16">
      <c r="B32" s="108">
        <v>7</v>
      </c>
      <c r="C32" s="109" t="s">
        <v>57</v>
      </c>
      <c r="D32" s="95">
        <f t="shared" si="2"/>
        <v>2.9411764705882354E-5</v>
      </c>
      <c r="E32" s="110">
        <v>1.1100000000000001</v>
      </c>
      <c r="F32" s="111">
        <v>6.0629999999999997</v>
      </c>
      <c r="G32" s="107">
        <f t="shared" si="3"/>
        <v>7.173</v>
      </c>
      <c r="H32" s="108">
        <v>89</v>
      </c>
      <c r="I32" s="109" t="s">
        <v>58</v>
      </c>
      <c r="J32" s="70">
        <f t="shared" si="4"/>
        <v>8.8999999999999999E-3</v>
      </c>
      <c r="K32" s="108">
        <v>14</v>
      </c>
      <c r="L32" s="109" t="s">
        <v>58</v>
      </c>
      <c r="M32" s="70">
        <f t="shared" si="0"/>
        <v>1.4E-3</v>
      </c>
      <c r="N32" s="108">
        <v>10</v>
      </c>
      <c r="O32" s="109" t="s">
        <v>58</v>
      </c>
      <c r="P32" s="70">
        <f t="shared" si="1"/>
        <v>1E-3</v>
      </c>
    </row>
    <row r="33" spans="2:16">
      <c r="B33" s="108">
        <v>8</v>
      </c>
      <c r="C33" s="109" t="s">
        <v>57</v>
      </c>
      <c r="D33" s="95">
        <f t="shared" si="2"/>
        <v>3.3613445378151261E-5</v>
      </c>
      <c r="E33" s="110">
        <v>1.1870000000000001</v>
      </c>
      <c r="F33" s="111">
        <v>6.4329999999999998</v>
      </c>
      <c r="G33" s="107">
        <f t="shared" si="3"/>
        <v>7.62</v>
      </c>
      <c r="H33" s="108">
        <v>95</v>
      </c>
      <c r="I33" s="109" t="s">
        <v>58</v>
      </c>
      <c r="J33" s="70">
        <f t="shared" si="4"/>
        <v>9.4999999999999998E-3</v>
      </c>
      <c r="K33" s="108">
        <v>15</v>
      </c>
      <c r="L33" s="109" t="s">
        <v>58</v>
      </c>
      <c r="M33" s="70">
        <f t="shared" si="0"/>
        <v>1.5E-3</v>
      </c>
      <c r="N33" s="108">
        <v>11</v>
      </c>
      <c r="O33" s="109" t="s">
        <v>58</v>
      </c>
      <c r="P33" s="70">
        <f t="shared" si="1"/>
        <v>1.0999999999999998E-3</v>
      </c>
    </row>
    <row r="34" spans="2:16">
      <c r="B34" s="108">
        <v>9</v>
      </c>
      <c r="C34" s="109" t="s">
        <v>57</v>
      </c>
      <c r="D34" s="95">
        <f t="shared" si="2"/>
        <v>3.7815126050420166E-5</v>
      </c>
      <c r="E34" s="110">
        <v>1.2589999999999999</v>
      </c>
      <c r="F34" s="111">
        <v>6.7709999999999999</v>
      </c>
      <c r="G34" s="107">
        <f t="shared" si="3"/>
        <v>8.0299999999999994</v>
      </c>
      <c r="H34" s="108">
        <v>100</v>
      </c>
      <c r="I34" s="109" t="s">
        <v>58</v>
      </c>
      <c r="J34" s="70">
        <f t="shared" si="4"/>
        <v>0.01</v>
      </c>
      <c r="K34" s="108">
        <v>16</v>
      </c>
      <c r="L34" s="109" t="s">
        <v>58</v>
      </c>
      <c r="M34" s="70">
        <f t="shared" si="0"/>
        <v>1.6000000000000001E-3</v>
      </c>
      <c r="N34" s="108">
        <v>11</v>
      </c>
      <c r="O34" s="109" t="s">
        <v>58</v>
      </c>
      <c r="P34" s="70">
        <f t="shared" si="1"/>
        <v>1.0999999999999998E-3</v>
      </c>
    </row>
    <row r="35" spans="2:16">
      <c r="B35" s="108">
        <v>10</v>
      </c>
      <c r="C35" s="109" t="s">
        <v>57</v>
      </c>
      <c r="D35" s="95">
        <f t="shared" si="2"/>
        <v>4.2016806722689077E-5</v>
      </c>
      <c r="E35" s="110">
        <v>1.327</v>
      </c>
      <c r="F35" s="111">
        <v>7.0830000000000002</v>
      </c>
      <c r="G35" s="107">
        <f t="shared" si="3"/>
        <v>8.41</v>
      </c>
      <c r="H35" s="108">
        <v>106</v>
      </c>
      <c r="I35" s="109" t="s">
        <v>58</v>
      </c>
      <c r="J35" s="70">
        <f t="shared" si="4"/>
        <v>1.06E-2</v>
      </c>
      <c r="K35" s="108">
        <v>17</v>
      </c>
      <c r="L35" s="109" t="s">
        <v>58</v>
      </c>
      <c r="M35" s="70">
        <f t="shared" si="0"/>
        <v>1.7000000000000001E-3</v>
      </c>
      <c r="N35" s="108">
        <v>12</v>
      </c>
      <c r="O35" s="109" t="s">
        <v>58</v>
      </c>
      <c r="P35" s="70">
        <f t="shared" si="1"/>
        <v>1.2000000000000001E-3</v>
      </c>
    </row>
    <row r="36" spans="2:16">
      <c r="B36" s="108">
        <v>11</v>
      </c>
      <c r="C36" s="109" t="s">
        <v>57</v>
      </c>
      <c r="D36" s="95">
        <f t="shared" si="2"/>
        <v>4.6218487394957981E-5</v>
      </c>
      <c r="E36" s="110">
        <v>1.3919999999999999</v>
      </c>
      <c r="F36" s="111">
        <v>7.3730000000000002</v>
      </c>
      <c r="G36" s="107">
        <f t="shared" si="3"/>
        <v>8.7650000000000006</v>
      </c>
      <c r="H36" s="108">
        <v>111</v>
      </c>
      <c r="I36" s="109" t="s">
        <v>58</v>
      </c>
      <c r="J36" s="70">
        <f t="shared" si="4"/>
        <v>1.11E-2</v>
      </c>
      <c r="K36" s="108">
        <v>17</v>
      </c>
      <c r="L36" s="109" t="s">
        <v>58</v>
      </c>
      <c r="M36" s="70">
        <f t="shared" si="0"/>
        <v>1.7000000000000001E-3</v>
      </c>
      <c r="N36" s="108">
        <v>12</v>
      </c>
      <c r="O36" s="109" t="s">
        <v>58</v>
      </c>
      <c r="P36" s="70">
        <f t="shared" si="1"/>
        <v>1.2000000000000001E-3</v>
      </c>
    </row>
    <row r="37" spans="2:16">
      <c r="B37" s="108">
        <v>12</v>
      </c>
      <c r="C37" s="109" t="s">
        <v>57</v>
      </c>
      <c r="D37" s="95">
        <f t="shared" si="2"/>
        <v>5.0420168067226892E-5</v>
      </c>
      <c r="E37" s="110">
        <v>1.454</v>
      </c>
      <c r="F37" s="111">
        <v>7.6429999999999998</v>
      </c>
      <c r="G37" s="107">
        <f t="shared" si="3"/>
        <v>9.0969999999999995</v>
      </c>
      <c r="H37" s="108">
        <v>115</v>
      </c>
      <c r="I37" s="109" t="s">
        <v>58</v>
      </c>
      <c r="J37" s="70">
        <f t="shared" si="4"/>
        <v>1.15E-2</v>
      </c>
      <c r="K37" s="108">
        <v>18</v>
      </c>
      <c r="L37" s="109" t="s">
        <v>58</v>
      </c>
      <c r="M37" s="70">
        <f t="shared" si="0"/>
        <v>1.8E-3</v>
      </c>
      <c r="N37" s="108">
        <v>13</v>
      </c>
      <c r="O37" s="109" t="s">
        <v>58</v>
      </c>
      <c r="P37" s="70">
        <f t="shared" si="1"/>
        <v>1.2999999999999999E-3</v>
      </c>
    </row>
    <row r="38" spans="2:16">
      <c r="B38" s="108">
        <v>13</v>
      </c>
      <c r="C38" s="109" t="s">
        <v>57</v>
      </c>
      <c r="D38" s="95">
        <f t="shared" si="2"/>
        <v>5.4621848739495796E-5</v>
      </c>
      <c r="E38" s="110">
        <v>1.5129999999999999</v>
      </c>
      <c r="F38" s="111">
        <v>7.8959999999999999</v>
      </c>
      <c r="G38" s="107">
        <f t="shared" si="3"/>
        <v>9.4089999999999989</v>
      </c>
      <c r="H38" s="108">
        <v>120</v>
      </c>
      <c r="I38" s="109" t="s">
        <v>58</v>
      </c>
      <c r="J38" s="70">
        <f t="shared" si="4"/>
        <v>1.2E-2</v>
      </c>
      <c r="K38" s="108">
        <v>18</v>
      </c>
      <c r="L38" s="109" t="s">
        <v>58</v>
      </c>
      <c r="M38" s="70">
        <f t="shared" si="0"/>
        <v>1.8E-3</v>
      </c>
      <c r="N38" s="108">
        <v>13</v>
      </c>
      <c r="O38" s="109" t="s">
        <v>58</v>
      </c>
      <c r="P38" s="70">
        <f t="shared" si="1"/>
        <v>1.2999999999999999E-3</v>
      </c>
    </row>
    <row r="39" spans="2:16">
      <c r="B39" s="108">
        <v>14</v>
      </c>
      <c r="C39" s="109" t="s">
        <v>57</v>
      </c>
      <c r="D39" s="95">
        <f t="shared" si="2"/>
        <v>5.8823529411764708E-5</v>
      </c>
      <c r="E39" s="110">
        <v>1.57</v>
      </c>
      <c r="F39" s="111">
        <v>8.1340000000000003</v>
      </c>
      <c r="G39" s="107">
        <f t="shared" si="3"/>
        <v>9.7040000000000006</v>
      </c>
      <c r="H39" s="108">
        <v>124</v>
      </c>
      <c r="I39" s="109" t="s">
        <v>58</v>
      </c>
      <c r="J39" s="70">
        <f t="shared" si="4"/>
        <v>1.24E-2</v>
      </c>
      <c r="K39" s="108">
        <v>19</v>
      </c>
      <c r="L39" s="109" t="s">
        <v>58</v>
      </c>
      <c r="M39" s="70">
        <f t="shared" si="0"/>
        <v>1.9E-3</v>
      </c>
      <c r="N39" s="108">
        <v>14</v>
      </c>
      <c r="O39" s="109" t="s">
        <v>58</v>
      </c>
      <c r="P39" s="70">
        <f t="shared" si="1"/>
        <v>1.4E-3</v>
      </c>
    </row>
    <row r="40" spans="2:16">
      <c r="B40" s="108">
        <v>15</v>
      </c>
      <c r="C40" s="109" t="s">
        <v>57</v>
      </c>
      <c r="D40" s="95">
        <f t="shared" si="2"/>
        <v>6.3025210084033612E-5</v>
      </c>
      <c r="E40" s="110">
        <v>1.625</v>
      </c>
      <c r="F40" s="111">
        <v>8.359</v>
      </c>
      <c r="G40" s="107">
        <f t="shared" si="3"/>
        <v>9.984</v>
      </c>
      <c r="H40" s="108">
        <v>129</v>
      </c>
      <c r="I40" s="109" t="s">
        <v>58</v>
      </c>
      <c r="J40" s="70">
        <f t="shared" si="4"/>
        <v>1.29E-2</v>
      </c>
      <c r="K40" s="108">
        <v>20</v>
      </c>
      <c r="L40" s="109" t="s">
        <v>58</v>
      </c>
      <c r="M40" s="70">
        <f t="shared" si="0"/>
        <v>2E-3</v>
      </c>
      <c r="N40" s="108">
        <v>14</v>
      </c>
      <c r="O40" s="109" t="s">
        <v>58</v>
      </c>
      <c r="P40" s="70">
        <f t="shared" si="1"/>
        <v>1.4E-3</v>
      </c>
    </row>
    <row r="41" spans="2:16">
      <c r="B41" s="108">
        <v>16</v>
      </c>
      <c r="C41" s="109" t="s">
        <v>57</v>
      </c>
      <c r="D41" s="95">
        <f t="shared" si="2"/>
        <v>6.7226890756302523E-5</v>
      </c>
      <c r="E41" s="110">
        <v>1.6779999999999999</v>
      </c>
      <c r="F41" s="111">
        <v>8.5719999999999992</v>
      </c>
      <c r="G41" s="107">
        <f t="shared" si="3"/>
        <v>10.25</v>
      </c>
      <c r="H41" s="108">
        <v>133</v>
      </c>
      <c r="I41" s="109" t="s">
        <v>58</v>
      </c>
      <c r="J41" s="70">
        <f t="shared" si="4"/>
        <v>1.3300000000000001E-2</v>
      </c>
      <c r="K41" s="108">
        <v>20</v>
      </c>
      <c r="L41" s="109" t="s">
        <v>58</v>
      </c>
      <c r="M41" s="70">
        <f t="shared" si="0"/>
        <v>2E-3</v>
      </c>
      <c r="N41" s="108">
        <v>15</v>
      </c>
      <c r="O41" s="109" t="s">
        <v>58</v>
      </c>
      <c r="P41" s="70">
        <f t="shared" si="1"/>
        <v>1.5E-3</v>
      </c>
    </row>
    <row r="42" spans="2:16">
      <c r="B42" s="108">
        <v>17</v>
      </c>
      <c r="C42" s="109" t="s">
        <v>57</v>
      </c>
      <c r="D42" s="95">
        <f t="shared" si="2"/>
        <v>7.1428571428571434E-5</v>
      </c>
      <c r="E42" s="110">
        <v>1.73</v>
      </c>
      <c r="F42" s="111">
        <v>8.7750000000000004</v>
      </c>
      <c r="G42" s="107">
        <f t="shared" si="3"/>
        <v>10.505000000000001</v>
      </c>
      <c r="H42" s="108">
        <v>137</v>
      </c>
      <c r="I42" s="109" t="s">
        <v>58</v>
      </c>
      <c r="J42" s="70">
        <f t="shared" si="4"/>
        <v>1.37E-2</v>
      </c>
      <c r="K42" s="108">
        <v>21</v>
      </c>
      <c r="L42" s="109" t="s">
        <v>58</v>
      </c>
      <c r="M42" s="70">
        <f t="shared" si="0"/>
        <v>2.1000000000000003E-3</v>
      </c>
      <c r="N42" s="108">
        <v>15</v>
      </c>
      <c r="O42" s="109" t="s">
        <v>58</v>
      </c>
      <c r="P42" s="70">
        <f t="shared" si="1"/>
        <v>1.5E-3</v>
      </c>
    </row>
    <row r="43" spans="2:16">
      <c r="B43" s="108">
        <v>18</v>
      </c>
      <c r="C43" s="109" t="s">
        <v>57</v>
      </c>
      <c r="D43" s="95">
        <f t="shared" si="2"/>
        <v>7.5630252100840331E-5</v>
      </c>
      <c r="E43" s="110">
        <v>1.78</v>
      </c>
      <c r="F43" s="111">
        <v>8.968</v>
      </c>
      <c r="G43" s="107">
        <f t="shared" si="3"/>
        <v>10.747999999999999</v>
      </c>
      <c r="H43" s="108">
        <v>141</v>
      </c>
      <c r="I43" s="109" t="s">
        <v>58</v>
      </c>
      <c r="J43" s="70">
        <f t="shared" si="4"/>
        <v>1.4099999999999998E-2</v>
      </c>
      <c r="K43" s="108">
        <v>21</v>
      </c>
      <c r="L43" s="109" t="s">
        <v>58</v>
      </c>
      <c r="M43" s="70">
        <f t="shared" si="0"/>
        <v>2.1000000000000003E-3</v>
      </c>
      <c r="N43" s="108">
        <v>15</v>
      </c>
      <c r="O43" s="109" t="s">
        <v>58</v>
      </c>
      <c r="P43" s="70">
        <f t="shared" si="1"/>
        <v>1.5E-3</v>
      </c>
    </row>
    <row r="44" spans="2:16">
      <c r="B44" s="108">
        <v>20</v>
      </c>
      <c r="C44" s="109" t="s">
        <v>57</v>
      </c>
      <c r="D44" s="95">
        <f t="shared" si="2"/>
        <v>8.4033613445378154E-5</v>
      </c>
      <c r="E44" s="110">
        <v>1.8759999999999999</v>
      </c>
      <c r="F44" s="111">
        <v>9.3279999999999994</v>
      </c>
      <c r="G44" s="107">
        <f t="shared" si="3"/>
        <v>11.203999999999999</v>
      </c>
      <c r="H44" s="108">
        <v>149</v>
      </c>
      <c r="I44" s="109" t="s">
        <v>58</v>
      </c>
      <c r="J44" s="70">
        <f t="shared" si="4"/>
        <v>1.49E-2</v>
      </c>
      <c r="K44" s="108">
        <v>22</v>
      </c>
      <c r="L44" s="109" t="s">
        <v>58</v>
      </c>
      <c r="M44" s="70">
        <f t="shared" si="0"/>
        <v>2.1999999999999997E-3</v>
      </c>
      <c r="N44" s="108">
        <v>16</v>
      </c>
      <c r="O44" s="109" t="s">
        <v>58</v>
      </c>
      <c r="P44" s="70">
        <f t="shared" si="1"/>
        <v>1.6000000000000001E-3</v>
      </c>
    </row>
    <row r="45" spans="2:16">
      <c r="B45" s="108">
        <v>22.5</v>
      </c>
      <c r="C45" s="109" t="s">
        <v>57</v>
      </c>
      <c r="D45" s="95">
        <f t="shared" si="2"/>
        <v>9.4537815126050418E-5</v>
      </c>
      <c r="E45" s="110">
        <v>1.99</v>
      </c>
      <c r="F45" s="111">
        <v>9.7370000000000001</v>
      </c>
      <c r="G45" s="107">
        <f t="shared" si="3"/>
        <v>11.727</v>
      </c>
      <c r="H45" s="108">
        <v>158</v>
      </c>
      <c r="I45" s="109" t="s">
        <v>58</v>
      </c>
      <c r="J45" s="70">
        <f t="shared" si="4"/>
        <v>1.5800000000000002E-2</v>
      </c>
      <c r="K45" s="108">
        <v>23</v>
      </c>
      <c r="L45" s="109" t="s">
        <v>58</v>
      </c>
      <c r="M45" s="70">
        <f t="shared" si="0"/>
        <v>2.3E-3</v>
      </c>
      <c r="N45" s="108">
        <v>17</v>
      </c>
      <c r="O45" s="109" t="s">
        <v>58</v>
      </c>
      <c r="P45" s="70">
        <f t="shared" si="1"/>
        <v>1.7000000000000001E-3</v>
      </c>
    </row>
    <row r="46" spans="2:16">
      <c r="B46" s="108">
        <v>25</v>
      </c>
      <c r="C46" s="109" t="s">
        <v>57</v>
      </c>
      <c r="D46" s="95">
        <f t="shared" si="2"/>
        <v>1.050420168067227E-4</v>
      </c>
      <c r="E46" s="110">
        <v>2.0979999999999999</v>
      </c>
      <c r="F46" s="111">
        <v>10.11</v>
      </c>
      <c r="G46" s="107">
        <f t="shared" si="3"/>
        <v>12.207999999999998</v>
      </c>
      <c r="H46" s="108">
        <v>167</v>
      </c>
      <c r="I46" s="109" t="s">
        <v>58</v>
      </c>
      <c r="J46" s="70">
        <f t="shared" si="4"/>
        <v>1.67E-2</v>
      </c>
      <c r="K46" s="108">
        <v>24</v>
      </c>
      <c r="L46" s="109" t="s">
        <v>58</v>
      </c>
      <c r="M46" s="70">
        <f t="shared" si="0"/>
        <v>2.4000000000000002E-3</v>
      </c>
      <c r="N46" s="108">
        <v>18</v>
      </c>
      <c r="O46" s="109" t="s">
        <v>58</v>
      </c>
      <c r="P46" s="70">
        <f t="shared" si="1"/>
        <v>1.8E-3</v>
      </c>
    </row>
    <row r="47" spans="2:16">
      <c r="B47" s="108">
        <v>27.5</v>
      </c>
      <c r="C47" s="109" t="s">
        <v>57</v>
      </c>
      <c r="D47" s="95">
        <f t="shared" si="2"/>
        <v>1.1554621848739496E-4</v>
      </c>
      <c r="E47" s="110">
        <v>2.2000000000000002</v>
      </c>
      <c r="F47" s="111">
        <v>10.45</v>
      </c>
      <c r="G47" s="107">
        <f t="shared" si="3"/>
        <v>12.649999999999999</v>
      </c>
      <c r="H47" s="108">
        <v>176</v>
      </c>
      <c r="I47" s="109" t="s">
        <v>58</v>
      </c>
      <c r="J47" s="70">
        <f t="shared" si="4"/>
        <v>1.7599999999999998E-2</v>
      </c>
      <c r="K47" s="108">
        <v>25</v>
      </c>
      <c r="L47" s="109" t="s">
        <v>58</v>
      </c>
      <c r="M47" s="70">
        <f t="shared" si="0"/>
        <v>2.5000000000000001E-3</v>
      </c>
      <c r="N47" s="108">
        <v>19</v>
      </c>
      <c r="O47" s="109" t="s">
        <v>58</v>
      </c>
      <c r="P47" s="70">
        <f t="shared" si="1"/>
        <v>1.9E-3</v>
      </c>
    </row>
    <row r="48" spans="2:16">
      <c r="B48" s="108">
        <v>30</v>
      </c>
      <c r="C48" s="109" t="s">
        <v>57</v>
      </c>
      <c r="D48" s="95">
        <f t="shared" si="2"/>
        <v>1.2605042016806722E-4</v>
      </c>
      <c r="E48" s="110">
        <v>2.298</v>
      </c>
      <c r="F48" s="111">
        <v>10.76</v>
      </c>
      <c r="G48" s="107">
        <f t="shared" si="3"/>
        <v>13.058</v>
      </c>
      <c r="H48" s="108">
        <v>184</v>
      </c>
      <c r="I48" s="109" t="s">
        <v>58</v>
      </c>
      <c r="J48" s="70">
        <f t="shared" si="4"/>
        <v>1.84E-2</v>
      </c>
      <c r="K48" s="108">
        <v>26</v>
      </c>
      <c r="L48" s="109" t="s">
        <v>58</v>
      </c>
      <c r="M48" s="70">
        <f t="shared" si="0"/>
        <v>2.5999999999999999E-3</v>
      </c>
      <c r="N48" s="108">
        <v>20</v>
      </c>
      <c r="O48" s="109" t="s">
        <v>58</v>
      </c>
      <c r="P48" s="70">
        <f t="shared" si="1"/>
        <v>2E-3</v>
      </c>
    </row>
    <row r="49" spans="2:16">
      <c r="B49" s="108">
        <v>32.5</v>
      </c>
      <c r="C49" s="109" t="s">
        <v>57</v>
      </c>
      <c r="D49" s="95">
        <f t="shared" si="2"/>
        <v>1.3655462184873949E-4</v>
      </c>
      <c r="E49" s="110">
        <v>2.3919999999999999</v>
      </c>
      <c r="F49" s="111">
        <v>11.05</v>
      </c>
      <c r="G49" s="107">
        <f t="shared" si="3"/>
        <v>13.442</v>
      </c>
      <c r="H49" s="108">
        <v>192</v>
      </c>
      <c r="I49" s="109" t="s">
        <v>58</v>
      </c>
      <c r="J49" s="70">
        <f t="shared" si="4"/>
        <v>1.9200000000000002E-2</v>
      </c>
      <c r="K49" s="108">
        <v>27</v>
      </c>
      <c r="L49" s="109" t="s">
        <v>58</v>
      </c>
      <c r="M49" s="70">
        <f t="shared" si="0"/>
        <v>2.7000000000000001E-3</v>
      </c>
      <c r="N49" s="108">
        <v>21</v>
      </c>
      <c r="O49" s="109" t="s">
        <v>58</v>
      </c>
      <c r="P49" s="70">
        <f t="shared" si="1"/>
        <v>2.1000000000000003E-3</v>
      </c>
    </row>
    <row r="50" spans="2:16">
      <c r="B50" s="108">
        <v>35</v>
      </c>
      <c r="C50" s="109" t="s">
        <v>57</v>
      </c>
      <c r="D50" s="95">
        <f t="shared" si="2"/>
        <v>1.4705882352941178E-4</v>
      </c>
      <c r="E50" s="110">
        <v>2.4820000000000002</v>
      </c>
      <c r="F50" s="111">
        <v>11.32</v>
      </c>
      <c r="G50" s="107">
        <f t="shared" si="3"/>
        <v>13.802</v>
      </c>
      <c r="H50" s="108">
        <v>200</v>
      </c>
      <c r="I50" s="109" t="s">
        <v>58</v>
      </c>
      <c r="J50" s="70">
        <f t="shared" si="4"/>
        <v>0.02</v>
      </c>
      <c r="K50" s="108">
        <v>28</v>
      </c>
      <c r="L50" s="109" t="s">
        <v>58</v>
      </c>
      <c r="M50" s="70">
        <f t="shared" si="0"/>
        <v>2.8E-3</v>
      </c>
      <c r="N50" s="108">
        <v>21</v>
      </c>
      <c r="O50" s="109" t="s">
        <v>58</v>
      </c>
      <c r="P50" s="70">
        <f t="shared" si="1"/>
        <v>2.1000000000000003E-3</v>
      </c>
    </row>
    <row r="51" spans="2:16">
      <c r="B51" s="108">
        <v>37.5</v>
      </c>
      <c r="C51" s="109" t="s">
        <v>57</v>
      </c>
      <c r="D51" s="95">
        <f t="shared" si="2"/>
        <v>1.5756302521008402E-4</v>
      </c>
      <c r="E51" s="110">
        <v>2.57</v>
      </c>
      <c r="F51" s="111">
        <v>11.57</v>
      </c>
      <c r="G51" s="107">
        <f t="shared" si="3"/>
        <v>14.14</v>
      </c>
      <c r="H51" s="108">
        <v>207</v>
      </c>
      <c r="I51" s="109" t="s">
        <v>58</v>
      </c>
      <c r="J51" s="70">
        <f t="shared" si="4"/>
        <v>2.07E-2</v>
      </c>
      <c r="K51" s="108">
        <v>29</v>
      </c>
      <c r="L51" s="109" t="s">
        <v>58</v>
      </c>
      <c r="M51" s="70">
        <f t="shared" si="0"/>
        <v>2.9000000000000002E-3</v>
      </c>
      <c r="N51" s="108">
        <v>22</v>
      </c>
      <c r="O51" s="109" t="s">
        <v>58</v>
      </c>
      <c r="P51" s="70">
        <f t="shared" si="1"/>
        <v>2.1999999999999997E-3</v>
      </c>
    </row>
    <row r="52" spans="2:16">
      <c r="B52" s="108">
        <v>40</v>
      </c>
      <c r="C52" s="109" t="s">
        <v>57</v>
      </c>
      <c r="D52" s="95">
        <f t="shared" si="2"/>
        <v>1.6806722689075631E-4</v>
      </c>
      <c r="E52" s="110">
        <v>2.6539999999999999</v>
      </c>
      <c r="F52" s="111">
        <v>11.8</v>
      </c>
      <c r="G52" s="107">
        <f t="shared" si="3"/>
        <v>14.454000000000001</v>
      </c>
      <c r="H52" s="108">
        <v>215</v>
      </c>
      <c r="I52" s="109" t="s">
        <v>58</v>
      </c>
      <c r="J52" s="70">
        <f t="shared" si="4"/>
        <v>2.1499999999999998E-2</v>
      </c>
      <c r="K52" s="108">
        <v>30</v>
      </c>
      <c r="L52" s="109" t="s">
        <v>58</v>
      </c>
      <c r="M52" s="70">
        <f t="shared" si="0"/>
        <v>3.0000000000000001E-3</v>
      </c>
      <c r="N52" s="108">
        <v>23</v>
      </c>
      <c r="O52" s="109" t="s">
        <v>58</v>
      </c>
      <c r="P52" s="70">
        <f t="shared" si="1"/>
        <v>2.3E-3</v>
      </c>
    </row>
    <row r="53" spans="2:16">
      <c r="B53" s="108">
        <v>45</v>
      </c>
      <c r="C53" s="109" t="s">
        <v>57</v>
      </c>
      <c r="D53" s="95">
        <f t="shared" si="2"/>
        <v>1.8907563025210084E-4</v>
      </c>
      <c r="E53" s="110">
        <v>2.8149999999999999</v>
      </c>
      <c r="F53" s="111">
        <v>12.23</v>
      </c>
      <c r="G53" s="107">
        <f t="shared" si="3"/>
        <v>15.045</v>
      </c>
      <c r="H53" s="108">
        <v>229</v>
      </c>
      <c r="I53" s="109" t="s">
        <v>58</v>
      </c>
      <c r="J53" s="70">
        <f t="shared" si="4"/>
        <v>2.29E-2</v>
      </c>
      <c r="K53" s="108">
        <v>32</v>
      </c>
      <c r="L53" s="109" t="s">
        <v>58</v>
      </c>
      <c r="M53" s="70">
        <f t="shared" si="0"/>
        <v>3.2000000000000002E-3</v>
      </c>
      <c r="N53" s="108">
        <v>24</v>
      </c>
      <c r="O53" s="109" t="s">
        <v>58</v>
      </c>
      <c r="P53" s="70">
        <f t="shared" si="1"/>
        <v>2.4000000000000002E-3</v>
      </c>
    </row>
    <row r="54" spans="2:16">
      <c r="B54" s="108">
        <v>50</v>
      </c>
      <c r="C54" s="109" t="s">
        <v>57</v>
      </c>
      <c r="D54" s="95">
        <f t="shared" si="2"/>
        <v>2.1008403361344539E-4</v>
      </c>
      <c r="E54" s="110">
        <v>2.9670000000000001</v>
      </c>
      <c r="F54" s="111">
        <v>12.62</v>
      </c>
      <c r="G54" s="107">
        <f t="shared" si="3"/>
        <v>15.587</v>
      </c>
      <c r="H54" s="108">
        <v>243</v>
      </c>
      <c r="I54" s="109" t="s">
        <v>58</v>
      </c>
      <c r="J54" s="70">
        <f t="shared" si="4"/>
        <v>2.4299999999999999E-2</v>
      </c>
      <c r="K54" s="108">
        <v>33</v>
      </c>
      <c r="L54" s="109" t="s">
        <v>58</v>
      </c>
      <c r="M54" s="70">
        <f t="shared" si="0"/>
        <v>3.3E-3</v>
      </c>
      <c r="N54" s="108">
        <v>26</v>
      </c>
      <c r="O54" s="109" t="s">
        <v>58</v>
      </c>
      <c r="P54" s="70">
        <f t="shared" si="1"/>
        <v>2.5999999999999999E-3</v>
      </c>
    </row>
    <row r="55" spans="2:16">
      <c r="B55" s="108">
        <v>55</v>
      </c>
      <c r="C55" s="109" t="s">
        <v>57</v>
      </c>
      <c r="D55" s="95">
        <f t="shared" si="2"/>
        <v>2.3109243697478992E-4</v>
      </c>
      <c r="E55" s="110">
        <v>3.1120000000000001</v>
      </c>
      <c r="F55" s="111">
        <v>12.96</v>
      </c>
      <c r="G55" s="107">
        <f t="shared" si="3"/>
        <v>16.072000000000003</v>
      </c>
      <c r="H55" s="108">
        <v>257</v>
      </c>
      <c r="I55" s="109" t="s">
        <v>58</v>
      </c>
      <c r="J55" s="70">
        <f t="shared" si="4"/>
        <v>2.5700000000000001E-2</v>
      </c>
      <c r="K55" s="108">
        <v>35</v>
      </c>
      <c r="L55" s="109" t="s">
        <v>58</v>
      </c>
      <c r="M55" s="70">
        <f t="shared" si="0"/>
        <v>3.5000000000000005E-3</v>
      </c>
      <c r="N55" s="108">
        <v>27</v>
      </c>
      <c r="O55" s="109" t="s">
        <v>58</v>
      </c>
      <c r="P55" s="70">
        <f t="shared" si="1"/>
        <v>2.7000000000000001E-3</v>
      </c>
    </row>
    <row r="56" spans="2:16">
      <c r="B56" s="108">
        <v>60</v>
      </c>
      <c r="C56" s="109" t="s">
        <v>57</v>
      </c>
      <c r="D56" s="95">
        <f t="shared" si="2"/>
        <v>2.5210084033613445E-4</v>
      </c>
      <c r="E56" s="110">
        <v>3.25</v>
      </c>
      <c r="F56" s="111">
        <v>13.27</v>
      </c>
      <c r="G56" s="107">
        <f t="shared" si="3"/>
        <v>16.52</v>
      </c>
      <c r="H56" s="108">
        <v>270</v>
      </c>
      <c r="I56" s="109" t="s">
        <v>58</v>
      </c>
      <c r="J56" s="70">
        <f t="shared" si="4"/>
        <v>2.7000000000000003E-2</v>
      </c>
      <c r="K56" s="108">
        <v>36</v>
      </c>
      <c r="L56" s="109" t="s">
        <v>58</v>
      </c>
      <c r="M56" s="70">
        <f t="shared" si="0"/>
        <v>3.5999999999999999E-3</v>
      </c>
      <c r="N56" s="108">
        <v>29</v>
      </c>
      <c r="O56" s="109" t="s">
        <v>58</v>
      </c>
      <c r="P56" s="70">
        <f t="shared" si="1"/>
        <v>2.9000000000000002E-3</v>
      </c>
    </row>
    <row r="57" spans="2:16">
      <c r="B57" s="108">
        <v>65</v>
      </c>
      <c r="C57" s="109" t="s">
        <v>57</v>
      </c>
      <c r="D57" s="95">
        <f t="shared" si="2"/>
        <v>2.7310924369747898E-4</v>
      </c>
      <c r="E57" s="110">
        <v>3.383</v>
      </c>
      <c r="F57" s="111">
        <v>13.56</v>
      </c>
      <c r="G57" s="107">
        <f t="shared" si="3"/>
        <v>16.943000000000001</v>
      </c>
      <c r="H57" s="108">
        <v>283</v>
      </c>
      <c r="I57" s="109" t="s">
        <v>58</v>
      </c>
      <c r="J57" s="70">
        <f t="shared" si="4"/>
        <v>2.8299999999999999E-2</v>
      </c>
      <c r="K57" s="108">
        <v>38</v>
      </c>
      <c r="L57" s="109" t="s">
        <v>58</v>
      </c>
      <c r="M57" s="70">
        <f t="shared" si="0"/>
        <v>3.8E-3</v>
      </c>
      <c r="N57" s="108">
        <v>30</v>
      </c>
      <c r="O57" s="109" t="s">
        <v>58</v>
      </c>
      <c r="P57" s="70">
        <f t="shared" si="1"/>
        <v>3.0000000000000001E-3</v>
      </c>
    </row>
    <row r="58" spans="2:16">
      <c r="B58" s="108">
        <v>70</v>
      </c>
      <c r="C58" s="109" t="s">
        <v>57</v>
      </c>
      <c r="D58" s="95">
        <f t="shared" si="2"/>
        <v>2.9411764705882356E-4</v>
      </c>
      <c r="E58" s="110">
        <v>3.5110000000000001</v>
      </c>
      <c r="F58" s="111">
        <v>13.82</v>
      </c>
      <c r="G58" s="107">
        <f t="shared" si="3"/>
        <v>17.331</v>
      </c>
      <c r="H58" s="108">
        <v>295</v>
      </c>
      <c r="I58" s="109" t="s">
        <v>58</v>
      </c>
      <c r="J58" s="70">
        <f t="shared" si="4"/>
        <v>2.9499999999999998E-2</v>
      </c>
      <c r="K58" s="108">
        <v>39</v>
      </c>
      <c r="L58" s="109" t="s">
        <v>58</v>
      </c>
      <c r="M58" s="70">
        <f t="shared" si="0"/>
        <v>3.8999999999999998E-3</v>
      </c>
      <c r="N58" s="108">
        <v>31</v>
      </c>
      <c r="O58" s="109" t="s">
        <v>58</v>
      </c>
      <c r="P58" s="70">
        <f t="shared" si="1"/>
        <v>3.0999999999999999E-3</v>
      </c>
    </row>
    <row r="59" spans="2:16">
      <c r="B59" s="108">
        <v>80</v>
      </c>
      <c r="C59" s="109" t="s">
        <v>57</v>
      </c>
      <c r="D59" s="95">
        <f t="shared" si="2"/>
        <v>3.3613445378151261E-4</v>
      </c>
      <c r="E59" s="110">
        <v>3.7530000000000001</v>
      </c>
      <c r="F59" s="111">
        <v>14.28</v>
      </c>
      <c r="G59" s="107">
        <f t="shared" si="3"/>
        <v>18.033000000000001</v>
      </c>
      <c r="H59" s="108">
        <v>320</v>
      </c>
      <c r="I59" s="109" t="s">
        <v>58</v>
      </c>
      <c r="J59" s="70">
        <f t="shared" si="4"/>
        <v>3.2000000000000001E-2</v>
      </c>
      <c r="K59" s="108">
        <v>42</v>
      </c>
      <c r="L59" s="109" t="s">
        <v>58</v>
      </c>
      <c r="M59" s="70">
        <f t="shared" si="0"/>
        <v>4.2000000000000006E-3</v>
      </c>
      <c r="N59" s="108">
        <v>33</v>
      </c>
      <c r="O59" s="109" t="s">
        <v>58</v>
      </c>
      <c r="P59" s="70">
        <f t="shared" si="1"/>
        <v>3.3E-3</v>
      </c>
    </row>
    <row r="60" spans="2:16">
      <c r="B60" s="108">
        <v>90</v>
      </c>
      <c r="C60" s="109" t="s">
        <v>57</v>
      </c>
      <c r="D60" s="95">
        <f t="shared" si="2"/>
        <v>3.7815126050420167E-4</v>
      </c>
      <c r="E60" s="110">
        <v>3.9809999999999999</v>
      </c>
      <c r="F60" s="111">
        <v>14.68</v>
      </c>
      <c r="G60" s="107">
        <f t="shared" si="3"/>
        <v>18.661000000000001</v>
      </c>
      <c r="H60" s="108">
        <v>343</v>
      </c>
      <c r="I60" s="109" t="s">
        <v>58</v>
      </c>
      <c r="J60" s="70">
        <f t="shared" si="4"/>
        <v>3.4300000000000004E-2</v>
      </c>
      <c r="K60" s="108">
        <v>44</v>
      </c>
      <c r="L60" s="109" t="s">
        <v>58</v>
      </c>
      <c r="M60" s="70">
        <f t="shared" si="0"/>
        <v>4.3999999999999994E-3</v>
      </c>
      <c r="N60" s="108">
        <v>36</v>
      </c>
      <c r="O60" s="109" t="s">
        <v>58</v>
      </c>
      <c r="P60" s="70">
        <f t="shared" si="1"/>
        <v>3.5999999999999999E-3</v>
      </c>
    </row>
    <row r="61" spans="2:16">
      <c r="B61" s="108">
        <v>100</v>
      </c>
      <c r="C61" s="109" t="s">
        <v>57</v>
      </c>
      <c r="D61" s="95">
        <f t="shared" si="2"/>
        <v>4.2016806722689078E-4</v>
      </c>
      <c r="E61" s="110">
        <v>4.1959999999999997</v>
      </c>
      <c r="F61" s="111">
        <v>15.03</v>
      </c>
      <c r="G61" s="107">
        <f t="shared" si="3"/>
        <v>19.225999999999999</v>
      </c>
      <c r="H61" s="108">
        <v>366</v>
      </c>
      <c r="I61" s="109" t="s">
        <v>58</v>
      </c>
      <c r="J61" s="70">
        <f t="shared" si="4"/>
        <v>3.6600000000000001E-2</v>
      </c>
      <c r="K61" s="108">
        <v>46</v>
      </c>
      <c r="L61" s="109" t="s">
        <v>58</v>
      </c>
      <c r="M61" s="70">
        <f t="shared" si="0"/>
        <v>4.5999999999999999E-3</v>
      </c>
      <c r="N61" s="108">
        <v>38</v>
      </c>
      <c r="O61" s="109" t="s">
        <v>58</v>
      </c>
      <c r="P61" s="70">
        <f t="shared" si="1"/>
        <v>3.8E-3</v>
      </c>
    </row>
    <row r="62" spans="2:16">
      <c r="B62" s="108">
        <v>110</v>
      </c>
      <c r="C62" s="109" t="s">
        <v>57</v>
      </c>
      <c r="D62" s="95">
        <f t="shared" si="2"/>
        <v>4.6218487394957984E-4</v>
      </c>
      <c r="E62" s="110">
        <v>4.4009999999999998</v>
      </c>
      <c r="F62" s="111">
        <v>15.34</v>
      </c>
      <c r="G62" s="107">
        <f t="shared" si="3"/>
        <v>19.741</v>
      </c>
      <c r="H62" s="108">
        <v>388</v>
      </c>
      <c r="I62" s="109" t="s">
        <v>58</v>
      </c>
      <c r="J62" s="70">
        <f t="shared" si="4"/>
        <v>3.8800000000000001E-2</v>
      </c>
      <c r="K62" s="108">
        <v>49</v>
      </c>
      <c r="L62" s="109" t="s">
        <v>58</v>
      </c>
      <c r="M62" s="70">
        <f t="shared" si="0"/>
        <v>4.8999999999999998E-3</v>
      </c>
      <c r="N62" s="108">
        <v>40</v>
      </c>
      <c r="O62" s="109" t="s">
        <v>58</v>
      </c>
      <c r="P62" s="70">
        <f t="shared" si="1"/>
        <v>4.0000000000000001E-3</v>
      </c>
    </row>
    <row r="63" spans="2:16">
      <c r="B63" s="108">
        <v>120</v>
      </c>
      <c r="C63" s="109" t="s">
        <v>57</v>
      </c>
      <c r="D63" s="95">
        <f t="shared" si="2"/>
        <v>5.0420168067226889E-4</v>
      </c>
      <c r="E63" s="110">
        <v>4.5960000000000001</v>
      </c>
      <c r="F63" s="111">
        <v>15.61</v>
      </c>
      <c r="G63" s="107">
        <f t="shared" si="3"/>
        <v>20.206</v>
      </c>
      <c r="H63" s="108">
        <v>409</v>
      </c>
      <c r="I63" s="109" t="s">
        <v>58</v>
      </c>
      <c r="J63" s="70">
        <f t="shared" si="4"/>
        <v>4.0899999999999999E-2</v>
      </c>
      <c r="K63" s="108">
        <v>51</v>
      </c>
      <c r="L63" s="109" t="s">
        <v>58</v>
      </c>
      <c r="M63" s="70">
        <f t="shared" si="0"/>
        <v>5.0999999999999995E-3</v>
      </c>
      <c r="N63" s="108">
        <v>42</v>
      </c>
      <c r="O63" s="109" t="s">
        <v>58</v>
      </c>
      <c r="P63" s="70">
        <f t="shared" si="1"/>
        <v>4.2000000000000006E-3</v>
      </c>
    </row>
    <row r="64" spans="2:16">
      <c r="B64" s="108">
        <v>130</v>
      </c>
      <c r="C64" s="109" t="s">
        <v>57</v>
      </c>
      <c r="D64" s="95">
        <f t="shared" si="2"/>
        <v>5.4621848739495795E-4</v>
      </c>
      <c r="E64" s="110">
        <v>4.7839999999999998</v>
      </c>
      <c r="F64" s="111">
        <v>15.85</v>
      </c>
      <c r="G64" s="107">
        <f t="shared" si="3"/>
        <v>20.634</v>
      </c>
      <c r="H64" s="108">
        <v>430</v>
      </c>
      <c r="I64" s="109" t="s">
        <v>58</v>
      </c>
      <c r="J64" s="70">
        <f t="shared" si="4"/>
        <v>4.2999999999999997E-2</v>
      </c>
      <c r="K64" s="108">
        <v>53</v>
      </c>
      <c r="L64" s="109" t="s">
        <v>58</v>
      </c>
      <c r="M64" s="70">
        <f t="shared" si="0"/>
        <v>5.3E-3</v>
      </c>
      <c r="N64" s="108">
        <v>44</v>
      </c>
      <c r="O64" s="109" t="s">
        <v>58</v>
      </c>
      <c r="P64" s="70">
        <f t="shared" si="1"/>
        <v>4.3999999999999994E-3</v>
      </c>
    </row>
    <row r="65" spans="2:16">
      <c r="B65" s="108">
        <v>140</v>
      </c>
      <c r="C65" s="109" t="s">
        <v>57</v>
      </c>
      <c r="D65" s="95">
        <f t="shared" si="2"/>
        <v>5.8823529411764712E-4</v>
      </c>
      <c r="E65" s="110">
        <v>4.9649999999999999</v>
      </c>
      <c r="F65" s="111">
        <v>16.059999999999999</v>
      </c>
      <c r="G65" s="107">
        <f t="shared" si="3"/>
        <v>21.024999999999999</v>
      </c>
      <c r="H65" s="108">
        <v>451</v>
      </c>
      <c r="I65" s="109" t="s">
        <v>58</v>
      </c>
      <c r="J65" s="70">
        <f t="shared" si="4"/>
        <v>4.5100000000000001E-2</v>
      </c>
      <c r="K65" s="108">
        <v>55</v>
      </c>
      <c r="L65" s="109" t="s">
        <v>58</v>
      </c>
      <c r="M65" s="70">
        <f t="shared" si="0"/>
        <v>5.4999999999999997E-3</v>
      </c>
      <c r="N65" s="108">
        <v>46</v>
      </c>
      <c r="O65" s="109" t="s">
        <v>58</v>
      </c>
      <c r="P65" s="70">
        <f t="shared" si="1"/>
        <v>4.5999999999999999E-3</v>
      </c>
    </row>
    <row r="66" spans="2:16">
      <c r="B66" s="108">
        <v>150</v>
      </c>
      <c r="C66" s="109" t="s">
        <v>57</v>
      </c>
      <c r="D66" s="95">
        <f t="shared" si="2"/>
        <v>6.3025210084033606E-4</v>
      </c>
      <c r="E66" s="110">
        <v>5.1390000000000002</v>
      </c>
      <c r="F66" s="111">
        <v>16.260000000000002</v>
      </c>
      <c r="G66" s="107">
        <f t="shared" si="3"/>
        <v>21.399000000000001</v>
      </c>
      <c r="H66" s="108">
        <v>471</v>
      </c>
      <c r="I66" s="109" t="s">
        <v>58</v>
      </c>
      <c r="J66" s="70">
        <f t="shared" si="4"/>
        <v>4.7099999999999996E-2</v>
      </c>
      <c r="K66" s="108">
        <v>57</v>
      </c>
      <c r="L66" s="109" t="s">
        <v>58</v>
      </c>
      <c r="M66" s="70">
        <f t="shared" si="0"/>
        <v>5.7000000000000002E-3</v>
      </c>
      <c r="N66" s="108">
        <v>48</v>
      </c>
      <c r="O66" s="109" t="s">
        <v>58</v>
      </c>
      <c r="P66" s="70">
        <f t="shared" si="1"/>
        <v>4.8000000000000004E-3</v>
      </c>
    </row>
    <row r="67" spans="2:16">
      <c r="B67" s="108">
        <v>160</v>
      </c>
      <c r="C67" s="109" t="s">
        <v>57</v>
      </c>
      <c r="D67" s="95">
        <f t="shared" si="2"/>
        <v>6.7226890756302523E-4</v>
      </c>
      <c r="E67" s="110">
        <v>5.3079999999999998</v>
      </c>
      <c r="F67" s="111">
        <v>16.43</v>
      </c>
      <c r="G67" s="107">
        <f t="shared" si="3"/>
        <v>21.738</v>
      </c>
      <c r="H67" s="108">
        <v>491</v>
      </c>
      <c r="I67" s="109" t="s">
        <v>58</v>
      </c>
      <c r="J67" s="70">
        <f t="shared" si="4"/>
        <v>4.9099999999999998E-2</v>
      </c>
      <c r="K67" s="108">
        <v>59</v>
      </c>
      <c r="L67" s="109" t="s">
        <v>58</v>
      </c>
      <c r="M67" s="70">
        <f t="shared" si="0"/>
        <v>5.8999999999999999E-3</v>
      </c>
      <c r="N67" s="108">
        <v>50</v>
      </c>
      <c r="O67" s="109" t="s">
        <v>58</v>
      </c>
      <c r="P67" s="70">
        <f t="shared" si="1"/>
        <v>5.0000000000000001E-3</v>
      </c>
    </row>
    <row r="68" spans="2:16">
      <c r="B68" s="108">
        <v>170</v>
      </c>
      <c r="C68" s="109" t="s">
        <v>57</v>
      </c>
      <c r="D68" s="95">
        <f t="shared" si="2"/>
        <v>7.1428571428571429E-4</v>
      </c>
      <c r="E68" s="110">
        <v>5.4710000000000001</v>
      </c>
      <c r="F68" s="111">
        <v>16.59</v>
      </c>
      <c r="G68" s="107">
        <f t="shared" si="3"/>
        <v>22.061</v>
      </c>
      <c r="H68" s="108">
        <v>511</v>
      </c>
      <c r="I68" s="109" t="s">
        <v>58</v>
      </c>
      <c r="J68" s="70">
        <f t="shared" si="4"/>
        <v>5.11E-2</v>
      </c>
      <c r="K68" s="108">
        <v>60</v>
      </c>
      <c r="L68" s="109" t="s">
        <v>58</v>
      </c>
      <c r="M68" s="70">
        <f t="shared" si="0"/>
        <v>6.0000000000000001E-3</v>
      </c>
      <c r="N68" s="108">
        <v>51</v>
      </c>
      <c r="O68" s="109" t="s">
        <v>58</v>
      </c>
      <c r="P68" s="70">
        <f t="shared" si="1"/>
        <v>5.0999999999999995E-3</v>
      </c>
    </row>
    <row r="69" spans="2:16">
      <c r="B69" s="108">
        <v>180</v>
      </c>
      <c r="C69" s="109" t="s">
        <v>57</v>
      </c>
      <c r="D69" s="95">
        <f t="shared" si="2"/>
        <v>7.5630252100840334E-4</v>
      </c>
      <c r="E69" s="110">
        <v>5.6289999999999996</v>
      </c>
      <c r="F69" s="111">
        <v>16.739999999999998</v>
      </c>
      <c r="G69" s="107">
        <f t="shared" si="3"/>
        <v>22.369</v>
      </c>
      <c r="H69" s="108">
        <v>531</v>
      </c>
      <c r="I69" s="109" t="s">
        <v>58</v>
      </c>
      <c r="J69" s="70">
        <f t="shared" si="4"/>
        <v>5.3100000000000001E-2</v>
      </c>
      <c r="K69" s="108">
        <v>62</v>
      </c>
      <c r="L69" s="109" t="s">
        <v>58</v>
      </c>
      <c r="M69" s="70">
        <f t="shared" si="0"/>
        <v>6.1999999999999998E-3</v>
      </c>
      <c r="N69" s="108">
        <v>53</v>
      </c>
      <c r="O69" s="109" t="s">
        <v>58</v>
      </c>
      <c r="P69" s="70">
        <f t="shared" si="1"/>
        <v>5.3E-3</v>
      </c>
    </row>
    <row r="70" spans="2:16">
      <c r="B70" s="108">
        <v>200</v>
      </c>
      <c r="C70" s="109" t="s">
        <v>57</v>
      </c>
      <c r="D70" s="95">
        <f t="shared" si="2"/>
        <v>8.4033613445378156E-4</v>
      </c>
      <c r="E70" s="110">
        <v>5.9340000000000002</v>
      </c>
      <c r="F70" s="111">
        <v>16.989999999999998</v>
      </c>
      <c r="G70" s="107">
        <f t="shared" si="3"/>
        <v>22.923999999999999</v>
      </c>
      <c r="H70" s="108">
        <v>569</v>
      </c>
      <c r="I70" s="109" t="s">
        <v>58</v>
      </c>
      <c r="J70" s="70">
        <f t="shared" si="4"/>
        <v>5.6899999999999992E-2</v>
      </c>
      <c r="K70" s="108">
        <v>66</v>
      </c>
      <c r="L70" s="109" t="s">
        <v>58</v>
      </c>
      <c r="M70" s="70">
        <f t="shared" si="0"/>
        <v>6.6E-3</v>
      </c>
      <c r="N70" s="108">
        <v>57</v>
      </c>
      <c r="O70" s="109" t="s">
        <v>58</v>
      </c>
      <c r="P70" s="70">
        <f t="shared" si="1"/>
        <v>5.7000000000000002E-3</v>
      </c>
    </row>
    <row r="71" spans="2:16">
      <c r="B71" s="108">
        <v>225</v>
      </c>
      <c r="C71" s="109" t="s">
        <v>57</v>
      </c>
      <c r="D71" s="95">
        <f t="shared" si="2"/>
        <v>9.453781512605042E-4</v>
      </c>
      <c r="E71" s="110">
        <v>6.2939999999999996</v>
      </c>
      <c r="F71" s="111">
        <v>17.239999999999998</v>
      </c>
      <c r="G71" s="107">
        <f t="shared" si="3"/>
        <v>23.533999999999999</v>
      </c>
      <c r="H71" s="108">
        <v>615</v>
      </c>
      <c r="I71" s="109" t="s">
        <v>58</v>
      </c>
      <c r="J71" s="70">
        <f t="shared" si="4"/>
        <v>6.1499999999999999E-2</v>
      </c>
      <c r="K71" s="108">
        <v>70</v>
      </c>
      <c r="L71" s="109" t="s">
        <v>58</v>
      </c>
      <c r="M71" s="70">
        <f t="shared" si="0"/>
        <v>7.000000000000001E-3</v>
      </c>
      <c r="N71" s="108">
        <v>61</v>
      </c>
      <c r="O71" s="109" t="s">
        <v>58</v>
      </c>
      <c r="P71" s="70">
        <f t="shared" si="1"/>
        <v>6.0999999999999995E-3</v>
      </c>
    </row>
    <row r="72" spans="2:16">
      <c r="B72" s="108">
        <v>250</v>
      </c>
      <c r="C72" s="109" t="s">
        <v>57</v>
      </c>
      <c r="D72" s="95">
        <f t="shared" si="2"/>
        <v>1.0504201680672268E-3</v>
      </c>
      <c r="E72" s="110">
        <v>6.6340000000000003</v>
      </c>
      <c r="F72" s="111">
        <v>17.45</v>
      </c>
      <c r="G72" s="107">
        <f t="shared" si="3"/>
        <v>24.084</v>
      </c>
      <c r="H72" s="108">
        <v>661</v>
      </c>
      <c r="I72" s="109" t="s">
        <v>58</v>
      </c>
      <c r="J72" s="70">
        <f t="shared" si="4"/>
        <v>6.6100000000000006E-2</v>
      </c>
      <c r="K72" s="108">
        <v>74</v>
      </c>
      <c r="L72" s="109" t="s">
        <v>58</v>
      </c>
      <c r="M72" s="70">
        <f t="shared" si="0"/>
        <v>7.3999999999999995E-3</v>
      </c>
      <c r="N72" s="108">
        <v>65</v>
      </c>
      <c r="O72" s="109" t="s">
        <v>58</v>
      </c>
      <c r="P72" s="70">
        <f t="shared" si="1"/>
        <v>6.5000000000000006E-3</v>
      </c>
    </row>
    <row r="73" spans="2:16">
      <c r="B73" s="108">
        <v>275</v>
      </c>
      <c r="C73" s="109" t="s">
        <v>57</v>
      </c>
      <c r="D73" s="95">
        <f t="shared" si="2"/>
        <v>1.1554621848739496E-3</v>
      </c>
      <c r="E73" s="110">
        <v>6.9580000000000002</v>
      </c>
      <c r="F73" s="111">
        <v>17.61</v>
      </c>
      <c r="G73" s="107">
        <f t="shared" si="3"/>
        <v>24.567999999999998</v>
      </c>
      <c r="H73" s="108">
        <v>705</v>
      </c>
      <c r="I73" s="109" t="s">
        <v>58</v>
      </c>
      <c r="J73" s="70">
        <f t="shared" si="4"/>
        <v>7.0499999999999993E-2</v>
      </c>
      <c r="K73" s="108">
        <v>78</v>
      </c>
      <c r="L73" s="109" t="s">
        <v>58</v>
      </c>
      <c r="M73" s="70">
        <f t="shared" si="0"/>
        <v>7.7999999999999996E-3</v>
      </c>
      <c r="N73" s="108">
        <v>68</v>
      </c>
      <c r="O73" s="109" t="s">
        <v>58</v>
      </c>
      <c r="P73" s="70">
        <f t="shared" si="1"/>
        <v>6.8000000000000005E-3</v>
      </c>
    </row>
    <row r="74" spans="2:16">
      <c r="B74" s="108">
        <v>300</v>
      </c>
      <c r="C74" s="109" t="s">
        <v>57</v>
      </c>
      <c r="D74" s="95">
        <f t="shared" si="2"/>
        <v>1.2605042016806721E-3</v>
      </c>
      <c r="E74" s="110">
        <v>7.2679999999999998</v>
      </c>
      <c r="F74" s="111">
        <v>17.75</v>
      </c>
      <c r="G74" s="107">
        <f t="shared" si="3"/>
        <v>25.018000000000001</v>
      </c>
      <c r="H74" s="108">
        <v>749</v>
      </c>
      <c r="I74" s="109" t="s">
        <v>58</v>
      </c>
      <c r="J74" s="70">
        <f t="shared" si="4"/>
        <v>7.4899999999999994E-2</v>
      </c>
      <c r="K74" s="108">
        <v>82</v>
      </c>
      <c r="L74" s="109" t="s">
        <v>58</v>
      </c>
      <c r="M74" s="70">
        <f t="shared" si="0"/>
        <v>8.2000000000000007E-3</v>
      </c>
      <c r="N74" s="108">
        <v>72</v>
      </c>
      <c r="O74" s="109" t="s">
        <v>58</v>
      </c>
      <c r="P74" s="70">
        <f t="shared" si="1"/>
        <v>7.1999999999999998E-3</v>
      </c>
    </row>
    <row r="75" spans="2:16">
      <c r="B75" s="108">
        <v>325</v>
      </c>
      <c r="C75" s="109" t="s">
        <v>57</v>
      </c>
      <c r="D75" s="95">
        <f t="shared" si="2"/>
        <v>1.3655462184873951E-3</v>
      </c>
      <c r="E75" s="110">
        <v>7.5640000000000001</v>
      </c>
      <c r="F75" s="111">
        <v>17.850000000000001</v>
      </c>
      <c r="G75" s="107">
        <f t="shared" si="3"/>
        <v>25.414000000000001</v>
      </c>
      <c r="H75" s="108">
        <v>791</v>
      </c>
      <c r="I75" s="109" t="s">
        <v>58</v>
      </c>
      <c r="J75" s="70">
        <f t="shared" si="4"/>
        <v>7.9100000000000004E-2</v>
      </c>
      <c r="K75" s="108">
        <v>86</v>
      </c>
      <c r="L75" s="109" t="s">
        <v>58</v>
      </c>
      <c r="M75" s="70">
        <f t="shared" si="0"/>
        <v>8.6E-3</v>
      </c>
      <c r="N75" s="108">
        <v>76</v>
      </c>
      <c r="O75" s="109" t="s">
        <v>58</v>
      </c>
      <c r="P75" s="70">
        <f t="shared" si="1"/>
        <v>7.6E-3</v>
      </c>
    </row>
    <row r="76" spans="2:16">
      <c r="B76" s="108">
        <v>350</v>
      </c>
      <c r="C76" s="109" t="s">
        <v>57</v>
      </c>
      <c r="D76" s="95">
        <f t="shared" si="2"/>
        <v>1.4705882352941176E-3</v>
      </c>
      <c r="E76" s="110">
        <v>7.85</v>
      </c>
      <c r="F76" s="111">
        <v>17.93</v>
      </c>
      <c r="G76" s="107">
        <f t="shared" si="3"/>
        <v>25.78</v>
      </c>
      <c r="H76" s="108">
        <v>834</v>
      </c>
      <c r="I76" s="109" t="s">
        <v>58</v>
      </c>
      <c r="J76" s="70">
        <f t="shared" si="4"/>
        <v>8.3400000000000002E-2</v>
      </c>
      <c r="K76" s="108">
        <v>90</v>
      </c>
      <c r="L76" s="109" t="s">
        <v>58</v>
      </c>
      <c r="M76" s="70">
        <f t="shared" si="0"/>
        <v>8.9999999999999993E-3</v>
      </c>
      <c r="N76" s="108">
        <v>79</v>
      </c>
      <c r="O76" s="109" t="s">
        <v>58</v>
      </c>
      <c r="P76" s="70">
        <f t="shared" si="1"/>
        <v>7.9000000000000008E-3</v>
      </c>
    </row>
    <row r="77" spans="2:16">
      <c r="B77" s="108">
        <v>375</v>
      </c>
      <c r="C77" s="109" t="s">
        <v>57</v>
      </c>
      <c r="D77" s="95">
        <f t="shared" si="2"/>
        <v>1.5756302521008404E-3</v>
      </c>
      <c r="E77" s="110">
        <v>8.125</v>
      </c>
      <c r="F77" s="111">
        <v>18</v>
      </c>
      <c r="G77" s="107">
        <f t="shared" si="3"/>
        <v>26.125</v>
      </c>
      <c r="H77" s="108">
        <v>875</v>
      </c>
      <c r="I77" s="109" t="s">
        <v>58</v>
      </c>
      <c r="J77" s="70">
        <f t="shared" si="4"/>
        <v>8.7499999999999994E-2</v>
      </c>
      <c r="K77" s="108">
        <v>93</v>
      </c>
      <c r="L77" s="109" t="s">
        <v>58</v>
      </c>
      <c r="M77" s="70">
        <f t="shared" si="0"/>
        <v>9.2999999999999992E-3</v>
      </c>
      <c r="N77" s="108">
        <v>83</v>
      </c>
      <c r="O77" s="109" t="s">
        <v>58</v>
      </c>
      <c r="P77" s="70">
        <f t="shared" si="1"/>
        <v>8.3000000000000001E-3</v>
      </c>
    </row>
    <row r="78" spans="2:16">
      <c r="B78" s="108">
        <v>400</v>
      </c>
      <c r="C78" s="109" t="s">
        <v>57</v>
      </c>
      <c r="D78" s="95">
        <f t="shared" si="2"/>
        <v>1.6806722689075631E-3</v>
      </c>
      <c r="E78" s="110">
        <v>8.3919999999999995</v>
      </c>
      <c r="F78" s="111">
        <v>18.05</v>
      </c>
      <c r="G78" s="107">
        <f t="shared" si="3"/>
        <v>26.442</v>
      </c>
      <c r="H78" s="108">
        <v>917</v>
      </c>
      <c r="I78" s="109" t="s">
        <v>58</v>
      </c>
      <c r="J78" s="70">
        <f t="shared" si="4"/>
        <v>9.1700000000000004E-2</v>
      </c>
      <c r="K78" s="108">
        <v>97</v>
      </c>
      <c r="L78" s="109" t="s">
        <v>58</v>
      </c>
      <c r="M78" s="70">
        <f t="shared" si="0"/>
        <v>9.7000000000000003E-3</v>
      </c>
      <c r="N78" s="108">
        <v>86</v>
      </c>
      <c r="O78" s="109" t="s">
        <v>58</v>
      </c>
      <c r="P78" s="70">
        <f t="shared" si="1"/>
        <v>8.6E-3</v>
      </c>
    </row>
    <row r="79" spans="2:16">
      <c r="B79" s="108">
        <v>450</v>
      </c>
      <c r="C79" s="109" t="s">
        <v>57</v>
      </c>
      <c r="D79" s="95">
        <f t="shared" si="2"/>
        <v>1.8907563025210084E-3</v>
      </c>
      <c r="E79" s="110">
        <v>8.9009999999999998</v>
      </c>
      <c r="F79" s="111">
        <v>18.100000000000001</v>
      </c>
      <c r="G79" s="107">
        <f t="shared" si="3"/>
        <v>27.001000000000001</v>
      </c>
      <c r="H79" s="108">
        <v>998</v>
      </c>
      <c r="I79" s="109" t="s">
        <v>58</v>
      </c>
      <c r="J79" s="70">
        <f t="shared" si="4"/>
        <v>9.98E-2</v>
      </c>
      <c r="K79" s="108">
        <v>103</v>
      </c>
      <c r="L79" s="109" t="s">
        <v>58</v>
      </c>
      <c r="M79" s="70">
        <f t="shared" si="0"/>
        <v>1.03E-2</v>
      </c>
      <c r="N79" s="108">
        <v>93</v>
      </c>
      <c r="O79" s="109" t="s">
        <v>58</v>
      </c>
      <c r="P79" s="70">
        <f t="shared" si="1"/>
        <v>9.2999999999999992E-3</v>
      </c>
    </row>
    <row r="80" spans="2:16">
      <c r="B80" s="108">
        <v>500</v>
      </c>
      <c r="C80" s="109" t="s">
        <v>57</v>
      </c>
      <c r="D80" s="95">
        <f t="shared" si="2"/>
        <v>2.1008403361344537E-3</v>
      </c>
      <c r="E80" s="110">
        <v>9.0250000000000004</v>
      </c>
      <c r="F80" s="111">
        <v>18.12</v>
      </c>
      <c r="G80" s="107">
        <f t="shared" si="3"/>
        <v>27.145000000000003</v>
      </c>
      <c r="H80" s="108">
        <v>1078</v>
      </c>
      <c r="I80" s="109" t="s">
        <v>58</v>
      </c>
      <c r="J80" s="70">
        <f t="shared" si="4"/>
        <v>0.10780000000000001</v>
      </c>
      <c r="K80" s="108">
        <v>110</v>
      </c>
      <c r="L80" s="109" t="s">
        <v>58</v>
      </c>
      <c r="M80" s="70">
        <f t="shared" si="0"/>
        <v>1.0999999999999999E-2</v>
      </c>
      <c r="N80" s="108">
        <v>99</v>
      </c>
      <c r="O80" s="109" t="s">
        <v>58</v>
      </c>
      <c r="P80" s="70">
        <f t="shared" si="1"/>
        <v>9.9000000000000008E-3</v>
      </c>
    </row>
    <row r="81" spans="2:16">
      <c r="B81" s="108">
        <v>550</v>
      </c>
      <c r="C81" s="109" t="s">
        <v>57</v>
      </c>
      <c r="D81" s="95">
        <f t="shared" si="2"/>
        <v>2.3109243697478992E-3</v>
      </c>
      <c r="E81" s="110">
        <v>9.0009999999999994</v>
      </c>
      <c r="F81" s="111">
        <v>18.11</v>
      </c>
      <c r="G81" s="107">
        <f t="shared" si="3"/>
        <v>27.110999999999997</v>
      </c>
      <c r="H81" s="108">
        <v>1158</v>
      </c>
      <c r="I81" s="109" t="s">
        <v>58</v>
      </c>
      <c r="J81" s="70">
        <f t="shared" si="4"/>
        <v>0.11579999999999999</v>
      </c>
      <c r="K81" s="108">
        <v>117</v>
      </c>
      <c r="L81" s="109" t="s">
        <v>58</v>
      </c>
      <c r="M81" s="70">
        <f t="shared" si="0"/>
        <v>1.17E-2</v>
      </c>
      <c r="N81" s="108">
        <v>106</v>
      </c>
      <c r="O81" s="109" t="s">
        <v>58</v>
      </c>
      <c r="P81" s="70">
        <f t="shared" si="1"/>
        <v>1.06E-2</v>
      </c>
    </row>
    <row r="82" spans="2:16">
      <c r="B82" s="108">
        <v>600</v>
      </c>
      <c r="C82" s="109" t="s">
        <v>57</v>
      </c>
      <c r="D82" s="95">
        <f t="shared" si="2"/>
        <v>2.5210084033613443E-3</v>
      </c>
      <c r="E82" s="110">
        <v>9.1709999999999994</v>
      </c>
      <c r="F82" s="111">
        <v>18.07</v>
      </c>
      <c r="G82" s="107">
        <f t="shared" si="3"/>
        <v>27.241</v>
      </c>
      <c r="H82" s="108">
        <v>1238</v>
      </c>
      <c r="I82" s="109" t="s">
        <v>58</v>
      </c>
      <c r="J82" s="70">
        <f t="shared" si="4"/>
        <v>0.12379999999999999</v>
      </c>
      <c r="K82" s="108">
        <v>123</v>
      </c>
      <c r="L82" s="109" t="s">
        <v>58</v>
      </c>
      <c r="M82" s="70">
        <f t="shared" si="0"/>
        <v>1.23E-2</v>
      </c>
      <c r="N82" s="108">
        <v>112</v>
      </c>
      <c r="O82" s="109" t="s">
        <v>58</v>
      </c>
      <c r="P82" s="70">
        <f t="shared" si="1"/>
        <v>1.12E-2</v>
      </c>
    </row>
    <row r="83" spans="2:16">
      <c r="B83" s="108">
        <v>650</v>
      </c>
      <c r="C83" s="109" t="s">
        <v>57</v>
      </c>
      <c r="D83" s="95">
        <f t="shared" si="2"/>
        <v>2.7310924369747902E-3</v>
      </c>
      <c r="E83" s="110">
        <v>9.4390000000000001</v>
      </c>
      <c r="F83" s="111">
        <v>18.02</v>
      </c>
      <c r="G83" s="107">
        <f t="shared" si="3"/>
        <v>27.459</v>
      </c>
      <c r="H83" s="108">
        <v>1317</v>
      </c>
      <c r="I83" s="109" t="s">
        <v>58</v>
      </c>
      <c r="J83" s="70">
        <f t="shared" si="4"/>
        <v>0.13169999999999998</v>
      </c>
      <c r="K83" s="108">
        <v>129</v>
      </c>
      <c r="L83" s="109" t="s">
        <v>58</v>
      </c>
      <c r="M83" s="70">
        <f t="shared" si="0"/>
        <v>1.29E-2</v>
      </c>
      <c r="N83" s="108">
        <v>118</v>
      </c>
      <c r="O83" s="109" t="s">
        <v>58</v>
      </c>
      <c r="P83" s="70">
        <f t="shared" si="1"/>
        <v>1.18E-2</v>
      </c>
    </row>
    <row r="84" spans="2:16">
      <c r="B84" s="108">
        <v>700</v>
      </c>
      <c r="C84" s="109" t="s">
        <v>57</v>
      </c>
      <c r="D84" s="95">
        <f t="shared" si="2"/>
        <v>2.9411764705882353E-3</v>
      </c>
      <c r="E84" s="110">
        <v>9.7530000000000001</v>
      </c>
      <c r="F84" s="111">
        <v>17.95</v>
      </c>
      <c r="G84" s="107">
        <f t="shared" si="3"/>
        <v>27.702999999999999</v>
      </c>
      <c r="H84" s="108">
        <v>1396</v>
      </c>
      <c r="I84" s="109" t="s">
        <v>58</v>
      </c>
      <c r="J84" s="70">
        <f t="shared" si="4"/>
        <v>0.1396</v>
      </c>
      <c r="K84" s="108">
        <v>136</v>
      </c>
      <c r="L84" s="109" t="s">
        <v>58</v>
      </c>
      <c r="M84" s="70">
        <f t="shared" ref="M84:M147" si="5">K84/1000/10</f>
        <v>1.3600000000000001E-2</v>
      </c>
      <c r="N84" s="108">
        <v>124</v>
      </c>
      <c r="O84" s="109" t="s">
        <v>58</v>
      </c>
      <c r="P84" s="70">
        <f t="shared" ref="P84:P147" si="6">N84/1000/10</f>
        <v>1.24E-2</v>
      </c>
    </row>
    <row r="85" spans="2:16">
      <c r="B85" s="108">
        <v>800</v>
      </c>
      <c r="C85" s="109" t="s">
        <v>57</v>
      </c>
      <c r="D85" s="95">
        <f t="shared" ref="D85:D86" si="7">B85/1000/$C$5</f>
        <v>3.3613445378151263E-3</v>
      </c>
      <c r="E85" s="110">
        <v>10.4</v>
      </c>
      <c r="F85" s="111">
        <v>17.78</v>
      </c>
      <c r="G85" s="107">
        <f t="shared" ref="G85:G148" si="8">E85+F85</f>
        <v>28.18</v>
      </c>
      <c r="H85" s="108">
        <v>1552</v>
      </c>
      <c r="I85" s="109" t="s">
        <v>58</v>
      </c>
      <c r="J85" s="70">
        <f t="shared" ref="J85:J108" si="9">H85/1000/10</f>
        <v>0.1552</v>
      </c>
      <c r="K85" s="108">
        <v>148</v>
      </c>
      <c r="L85" s="109" t="s">
        <v>58</v>
      </c>
      <c r="M85" s="70">
        <f t="shared" si="5"/>
        <v>1.4799999999999999E-2</v>
      </c>
      <c r="N85" s="108">
        <v>136</v>
      </c>
      <c r="O85" s="109" t="s">
        <v>58</v>
      </c>
      <c r="P85" s="70">
        <f t="shared" si="6"/>
        <v>1.3600000000000001E-2</v>
      </c>
    </row>
    <row r="86" spans="2:16">
      <c r="B86" s="108">
        <v>900</v>
      </c>
      <c r="C86" s="109" t="s">
        <v>57</v>
      </c>
      <c r="D86" s="95">
        <f t="shared" si="7"/>
        <v>3.7815126050420168E-3</v>
      </c>
      <c r="E86" s="110">
        <v>11</v>
      </c>
      <c r="F86" s="111">
        <v>17.59</v>
      </c>
      <c r="G86" s="107">
        <f t="shared" si="8"/>
        <v>28.59</v>
      </c>
      <c r="H86" s="108">
        <v>1705</v>
      </c>
      <c r="I86" s="109" t="s">
        <v>58</v>
      </c>
      <c r="J86" s="70">
        <f t="shared" si="9"/>
        <v>0.17050000000000001</v>
      </c>
      <c r="K86" s="108">
        <v>160</v>
      </c>
      <c r="L86" s="109" t="s">
        <v>58</v>
      </c>
      <c r="M86" s="70">
        <f t="shared" si="5"/>
        <v>1.6E-2</v>
      </c>
      <c r="N86" s="108">
        <v>147</v>
      </c>
      <c r="O86" s="109" t="s">
        <v>58</v>
      </c>
      <c r="P86" s="70">
        <f t="shared" si="6"/>
        <v>1.47E-2</v>
      </c>
    </row>
    <row r="87" spans="2:16">
      <c r="B87" s="108">
        <v>1</v>
      </c>
      <c r="C87" s="118" t="s">
        <v>59</v>
      </c>
      <c r="D87" s="95">
        <f t="shared" ref="D87:D150" si="10">B87/$C$5</f>
        <v>4.2016806722689074E-3</v>
      </c>
      <c r="E87" s="110">
        <v>11.52</v>
      </c>
      <c r="F87" s="111">
        <v>17.38</v>
      </c>
      <c r="G87" s="107">
        <f t="shared" si="8"/>
        <v>28.9</v>
      </c>
      <c r="H87" s="108">
        <v>1857</v>
      </c>
      <c r="I87" s="109" t="s">
        <v>58</v>
      </c>
      <c r="J87" s="70">
        <f t="shared" si="9"/>
        <v>0.1857</v>
      </c>
      <c r="K87" s="108">
        <v>172</v>
      </c>
      <c r="L87" s="109" t="s">
        <v>58</v>
      </c>
      <c r="M87" s="70">
        <f t="shared" si="5"/>
        <v>1.72E-2</v>
      </c>
      <c r="N87" s="108">
        <v>158</v>
      </c>
      <c r="O87" s="109" t="s">
        <v>58</v>
      </c>
      <c r="P87" s="70">
        <f t="shared" si="6"/>
        <v>1.5800000000000002E-2</v>
      </c>
    </row>
    <row r="88" spans="2:16">
      <c r="B88" s="108">
        <v>1.1000000000000001</v>
      </c>
      <c r="C88" s="109" t="s">
        <v>59</v>
      </c>
      <c r="D88" s="95">
        <f t="shared" si="10"/>
        <v>4.6218487394957984E-3</v>
      </c>
      <c r="E88" s="110">
        <v>11.96</v>
      </c>
      <c r="F88" s="111">
        <v>17.16</v>
      </c>
      <c r="G88" s="107">
        <f t="shared" si="8"/>
        <v>29.12</v>
      </c>
      <c r="H88" s="108">
        <v>2007</v>
      </c>
      <c r="I88" s="109" t="s">
        <v>58</v>
      </c>
      <c r="J88" s="70">
        <f t="shared" si="9"/>
        <v>0.20070000000000002</v>
      </c>
      <c r="K88" s="108">
        <v>183</v>
      </c>
      <c r="L88" s="109" t="s">
        <v>58</v>
      </c>
      <c r="M88" s="70">
        <f t="shared" si="5"/>
        <v>1.83E-2</v>
      </c>
      <c r="N88" s="108">
        <v>169</v>
      </c>
      <c r="O88" s="109" t="s">
        <v>58</v>
      </c>
      <c r="P88" s="70">
        <f t="shared" si="6"/>
        <v>1.6900000000000002E-2</v>
      </c>
    </row>
    <row r="89" spans="2:16">
      <c r="B89" s="108">
        <v>1.2</v>
      </c>
      <c r="C89" s="109" t="s">
        <v>59</v>
      </c>
      <c r="D89" s="70">
        <f t="shared" si="10"/>
        <v>5.0420168067226885E-3</v>
      </c>
      <c r="E89" s="110">
        <v>12.32</v>
      </c>
      <c r="F89" s="111">
        <v>16.93</v>
      </c>
      <c r="G89" s="107">
        <f t="shared" si="8"/>
        <v>29.25</v>
      </c>
      <c r="H89" s="108">
        <v>2157</v>
      </c>
      <c r="I89" s="109" t="s">
        <v>58</v>
      </c>
      <c r="J89" s="70">
        <f t="shared" si="9"/>
        <v>0.2157</v>
      </c>
      <c r="K89" s="108">
        <v>193</v>
      </c>
      <c r="L89" s="109" t="s">
        <v>58</v>
      </c>
      <c r="M89" s="70">
        <f t="shared" si="5"/>
        <v>1.9300000000000001E-2</v>
      </c>
      <c r="N89" s="108">
        <v>179</v>
      </c>
      <c r="O89" s="109" t="s">
        <v>58</v>
      </c>
      <c r="P89" s="70">
        <f t="shared" si="6"/>
        <v>1.7899999999999999E-2</v>
      </c>
    </row>
    <row r="90" spans="2:16">
      <c r="B90" s="108">
        <v>1.3</v>
      </c>
      <c r="C90" s="109" t="s">
        <v>59</v>
      </c>
      <c r="D90" s="70">
        <f t="shared" si="10"/>
        <v>5.4621848739495804E-3</v>
      </c>
      <c r="E90" s="110">
        <v>12.61</v>
      </c>
      <c r="F90" s="111">
        <v>16.7</v>
      </c>
      <c r="G90" s="107">
        <f t="shared" si="8"/>
        <v>29.31</v>
      </c>
      <c r="H90" s="108">
        <v>2306</v>
      </c>
      <c r="I90" s="109" t="s">
        <v>58</v>
      </c>
      <c r="J90" s="70">
        <f t="shared" si="9"/>
        <v>0.2306</v>
      </c>
      <c r="K90" s="108">
        <v>204</v>
      </c>
      <c r="L90" s="109" t="s">
        <v>58</v>
      </c>
      <c r="M90" s="70">
        <f t="shared" si="5"/>
        <v>2.0399999999999998E-2</v>
      </c>
      <c r="N90" s="108">
        <v>190</v>
      </c>
      <c r="O90" s="109" t="s">
        <v>58</v>
      </c>
      <c r="P90" s="70">
        <f t="shared" si="6"/>
        <v>1.9E-2</v>
      </c>
    </row>
    <row r="91" spans="2:16">
      <c r="B91" s="108">
        <v>1.4</v>
      </c>
      <c r="C91" s="109" t="s">
        <v>59</v>
      </c>
      <c r="D91" s="70">
        <f t="shared" si="10"/>
        <v>5.8823529411764705E-3</v>
      </c>
      <c r="E91" s="110">
        <v>12.87</v>
      </c>
      <c r="F91" s="111">
        <v>16.48</v>
      </c>
      <c r="G91" s="107">
        <f t="shared" si="8"/>
        <v>29.35</v>
      </c>
      <c r="H91" s="108">
        <v>2455</v>
      </c>
      <c r="I91" s="109" t="s">
        <v>58</v>
      </c>
      <c r="J91" s="70">
        <f t="shared" si="9"/>
        <v>0.2455</v>
      </c>
      <c r="K91" s="108">
        <v>214</v>
      </c>
      <c r="L91" s="109" t="s">
        <v>58</v>
      </c>
      <c r="M91" s="70">
        <f t="shared" si="5"/>
        <v>2.1399999999999999E-2</v>
      </c>
      <c r="N91" s="108">
        <v>200</v>
      </c>
      <c r="O91" s="109" t="s">
        <v>58</v>
      </c>
      <c r="P91" s="70">
        <f t="shared" si="6"/>
        <v>0.02</v>
      </c>
    </row>
    <row r="92" spans="2:16">
      <c r="B92" s="108">
        <v>1.5</v>
      </c>
      <c r="C92" s="109" t="s">
        <v>59</v>
      </c>
      <c r="D92" s="70">
        <f t="shared" si="10"/>
        <v>6.3025210084033615E-3</v>
      </c>
      <c r="E92" s="110">
        <v>13.08</v>
      </c>
      <c r="F92" s="111">
        <v>16.25</v>
      </c>
      <c r="G92" s="107">
        <f t="shared" si="8"/>
        <v>29.33</v>
      </c>
      <c r="H92" s="108">
        <v>2603</v>
      </c>
      <c r="I92" s="109" t="s">
        <v>58</v>
      </c>
      <c r="J92" s="70">
        <f t="shared" si="9"/>
        <v>0.26030000000000003</v>
      </c>
      <c r="K92" s="108">
        <v>224</v>
      </c>
      <c r="L92" s="109" t="s">
        <v>58</v>
      </c>
      <c r="M92" s="70">
        <f t="shared" si="5"/>
        <v>2.24E-2</v>
      </c>
      <c r="N92" s="108">
        <v>210</v>
      </c>
      <c r="O92" s="109" t="s">
        <v>58</v>
      </c>
      <c r="P92" s="70">
        <f t="shared" si="6"/>
        <v>2.0999999999999998E-2</v>
      </c>
    </row>
    <row r="93" spans="2:16">
      <c r="B93" s="108">
        <v>1.6</v>
      </c>
      <c r="C93" s="109" t="s">
        <v>59</v>
      </c>
      <c r="D93" s="70">
        <f t="shared" si="10"/>
        <v>6.7226890756302525E-3</v>
      </c>
      <c r="E93" s="110">
        <v>13.26</v>
      </c>
      <c r="F93" s="111">
        <v>16.03</v>
      </c>
      <c r="G93" s="107">
        <f t="shared" si="8"/>
        <v>29.29</v>
      </c>
      <c r="H93" s="108">
        <v>2753</v>
      </c>
      <c r="I93" s="109" t="s">
        <v>58</v>
      </c>
      <c r="J93" s="70">
        <f t="shared" si="9"/>
        <v>0.27529999999999999</v>
      </c>
      <c r="K93" s="108">
        <v>234</v>
      </c>
      <c r="L93" s="109" t="s">
        <v>58</v>
      </c>
      <c r="M93" s="70">
        <f t="shared" si="5"/>
        <v>2.3400000000000001E-2</v>
      </c>
      <c r="N93" s="108">
        <v>220</v>
      </c>
      <c r="O93" s="109" t="s">
        <v>58</v>
      </c>
      <c r="P93" s="70">
        <f t="shared" si="6"/>
        <v>2.1999999999999999E-2</v>
      </c>
    </row>
    <row r="94" spans="2:16">
      <c r="B94" s="108">
        <v>1.7</v>
      </c>
      <c r="C94" s="109" t="s">
        <v>59</v>
      </c>
      <c r="D94" s="70">
        <f t="shared" si="10"/>
        <v>7.1428571428571426E-3</v>
      </c>
      <c r="E94" s="110">
        <v>13.43</v>
      </c>
      <c r="F94" s="111">
        <v>15.81</v>
      </c>
      <c r="G94" s="107">
        <f t="shared" si="8"/>
        <v>29.240000000000002</v>
      </c>
      <c r="H94" s="108">
        <v>2902</v>
      </c>
      <c r="I94" s="109" t="s">
        <v>58</v>
      </c>
      <c r="J94" s="70">
        <f t="shared" si="9"/>
        <v>0.29020000000000001</v>
      </c>
      <c r="K94" s="108">
        <v>243</v>
      </c>
      <c r="L94" s="109" t="s">
        <v>58</v>
      </c>
      <c r="M94" s="70">
        <f t="shared" si="5"/>
        <v>2.4299999999999999E-2</v>
      </c>
      <c r="N94" s="108">
        <v>230</v>
      </c>
      <c r="O94" s="109" t="s">
        <v>58</v>
      </c>
      <c r="P94" s="70">
        <f t="shared" si="6"/>
        <v>2.3E-2</v>
      </c>
    </row>
    <row r="95" spans="2:16">
      <c r="B95" s="108">
        <v>1.8</v>
      </c>
      <c r="C95" s="109" t="s">
        <v>59</v>
      </c>
      <c r="D95" s="70">
        <f t="shared" si="10"/>
        <v>7.5630252100840336E-3</v>
      </c>
      <c r="E95" s="110">
        <v>13.57</v>
      </c>
      <c r="F95" s="111">
        <v>15.6</v>
      </c>
      <c r="G95" s="107">
        <f t="shared" si="8"/>
        <v>29.17</v>
      </c>
      <c r="H95" s="108">
        <v>3052</v>
      </c>
      <c r="I95" s="109" t="s">
        <v>58</v>
      </c>
      <c r="J95" s="70">
        <f t="shared" si="9"/>
        <v>0.30520000000000003</v>
      </c>
      <c r="K95" s="108">
        <v>253</v>
      </c>
      <c r="L95" s="109" t="s">
        <v>58</v>
      </c>
      <c r="M95" s="70">
        <f t="shared" si="5"/>
        <v>2.53E-2</v>
      </c>
      <c r="N95" s="108">
        <v>239</v>
      </c>
      <c r="O95" s="109" t="s">
        <v>58</v>
      </c>
      <c r="P95" s="70">
        <f t="shared" si="6"/>
        <v>2.3899999999999998E-2</v>
      </c>
    </row>
    <row r="96" spans="2:16">
      <c r="B96" s="108">
        <v>2</v>
      </c>
      <c r="C96" s="109" t="s">
        <v>59</v>
      </c>
      <c r="D96" s="70">
        <f t="shared" si="10"/>
        <v>8.4033613445378148E-3</v>
      </c>
      <c r="E96" s="110">
        <v>13.83</v>
      </c>
      <c r="F96" s="111">
        <v>15.19</v>
      </c>
      <c r="G96" s="107">
        <f t="shared" si="8"/>
        <v>29.02</v>
      </c>
      <c r="H96" s="108">
        <v>3352</v>
      </c>
      <c r="I96" s="109" t="s">
        <v>58</v>
      </c>
      <c r="J96" s="70">
        <f t="shared" si="9"/>
        <v>0.3352</v>
      </c>
      <c r="K96" s="108">
        <v>273</v>
      </c>
      <c r="L96" s="109" t="s">
        <v>58</v>
      </c>
      <c r="M96" s="70">
        <f t="shared" si="5"/>
        <v>2.7300000000000001E-2</v>
      </c>
      <c r="N96" s="108">
        <v>259</v>
      </c>
      <c r="O96" s="109" t="s">
        <v>58</v>
      </c>
      <c r="P96" s="70">
        <f t="shared" si="6"/>
        <v>2.5899999999999999E-2</v>
      </c>
    </row>
    <row r="97" spans="2:16">
      <c r="B97" s="108">
        <v>2.25</v>
      </c>
      <c r="C97" s="109" t="s">
        <v>59</v>
      </c>
      <c r="D97" s="70">
        <f t="shared" si="10"/>
        <v>9.4537815126050414E-3</v>
      </c>
      <c r="E97" s="110">
        <v>14.12</v>
      </c>
      <c r="F97" s="111">
        <v>14.7</v>
      </c>
      <c r="G97" s="107">
        <f t="shared" si="8"/>
        <v>28.82</v>
      </c>
      <c r="H97" s="108">
        <v>3731</v>
      </c>
      <c r="I97" s="109" t="s">
        <v>58</v>
      </c>
      <c r="J97" s="70">
        <f t="shared" si="9"/>
        <v>0.37309999999999999</v>
      </c>
      <c r="K97" s="108">
        <v>299</v>
      </c>
      <c r="L97" s="109" t="s">
        <v>58</v>
      </c>
      <c r="M97" s="70">
        <f t="shared" si="5"/>
        <v>2.9899999999999999E-2</v>
      </c>
      <c r="N97" s="108">
        <v>283</v>
      </c>
      <c r="O97" s="109" t="s">
        <v>58</v>
      </c>
      <c r="P97" s="70">
        <f t="shared" si="6"/>
        <v>2.8299999999999999E-2</v>
      </c>
    </row>
    <row r="98" spans="2:16">
      <c r="B98" s="108">
        <v>2.5</v>
      </c>
      <c r="C98" s="109" t="s">
        <v>59</v>
      </c>
      <c r="D98" s="70">
        <f t="shared" si="10"/>
        <v>1.050420168067227E-2</v>
      </c>
      <c r="E98" s="110">
        <v>14.4</v>
      </c>
      <c r="F98" s="111">
        <v>14.25</v>
      </c>
      <c r="G98" s="107">
        <f t="shared" si="8"/>
        <v>28.65</v>
      </c>
      <c r="H98" s="108">
        <v>4112</v>
      </c>
      <c r="I98" s="109" t="s">
        <v>58</v>
      </c>
      <c r="J98" s="70">
        <f t="shared" si="9"/>
        <v>0.41120000000000001</v>
      </c>
      <c r="K98" s="108">
        <v>323</v>
      </c>
      <c r="L98" s="109" t="s">
        <v>58</v>
      </c>
      <c r="M98" s="70">
        <f t="shared" si="5"/>
        <v>3.2300000000000002E-2</v>
      </c>
      <c r="N98" s="108">
        <v>307</v>
      </c>
      <c r="O98" s="109" t="s">
        <v>58</v>
      </c>
      <c r="P98" s="70">
        <f t="shared" si="6"/>
        <v>3.0699999999999998E-2</v>
      </c>
    </row>
    <row r="99" spans="2:16">
      <c r="B99" s="108">
        <v>2.75</v>
      </c>
      <c r="C99" s="109" t="s">
        <v>59</v>
      </c>
      <c r="D99" s="70">
        <f t="shared" si="10"/>
        <v>1.1554621848739496E-2</v>
      </c>
      <c r="E99" s="110">
        <v>14.67</v>
      </c>
      <c r="F99" s="111">
        <v>13.82</v>
      </c>
      <c r="G99" s="107">
        <f t="shared" si="8"/>
        <v>28.490000000000002</v>
      </c>
      <c r="H99" s="108">
        <v>4495</v>
      </c>
      <c r="I99" s="109" t="s">
        <v>58</v>
      </c>
      <c r="J99" s="70">
        <f t="shared" si="9"/>
        <v>0.44950000000000001</v>
      </c>
      <c r="K99" s="108">
        <v>347</v>
      </c>
      <c r="L99" s="109" t="s">
        <v>58</v>
      </c>
      <c r="M99" s="70">
        <f t="shared" si="5"/>
        <v>3.4699999999999995E-2</v>
      </c>
      <c r="N99" s="108">
        <v>330</v>
      </c>
      <c r="O99" s="109" t="s">
        <v>58</v>
      </c>
      <c r="P99" s="70">
        <f t="shared" si="6"/>
        <v>3.3000000000000002E-2</v>
      </c>
    </row>
    <row r="100" spans="2:16">
      <c r="B100" s="108">
        <v>3</v>
      </c>
      <c r="C100" s="109" t="s">
        <v>59</v>
      </c>
      <c r="D100" s="70">
        <f t="shared" si="10"/>
        <v>1.2605042016806723E-2</v>
      </c>
      <c r="E100" s="110">
        <v>14.95</v>
      </c>
      <c r="F100" s="111">
        <v>13.43</v>
      </c>
      <c r="G100" s="107">
        <f t="shared" si="8"/>
        <v>28.38</v>
      </c>
      <c r="H100" s="108">
        <v>4881</v>
      </c>
      <c r="I100" s="109" t="s">
        <v>58</v>
      </c>
      <c r="J100" s="70">
        <f t="shared" si="9"/>
        <v>0.48810000000000003</v>
      </c>
      <c r="K100" s="108">
        <v>370</v>
      </c>
      <c r="L100" s="109" t="s">
        <v>58</v>
      </c>
      <c r="M100" s="70">
        <f t="shared" si="5"/>
        <v>3.6999999999999998E-2</v>
      </c>
      <c r="N100" s="108">
        <v>353</v>
      </c>
      <c r="O100" s="109" t="s">
        <v>58</v>
      </c>
      <c r="P100" s="70">
        <f t="shared" si="6"/>
        <v>3.5299999999999998E-2</v>
      </c>
    </row>
    <row r="101" spans="2:16">
      <c r="B101" s="108">
        <v>3.25</v>
      </c>
      <c r="C101" s="109" t="s">
        <v>59</v>
      </c>
      <c r="D101" s="70">
        <f t="shared" si="10"/>
        <v>1.365546218487395E-2</v>
      </c>
      <c r="E101" s="110">
        <v>15.23</v>
      </c>
      <c r="F101" s="111">
        <v>13.05</v>
      </c>
      <c r="G101" s="107">
        <f t="shared" si="8"/>
        <v>28.28</v>
      </c>
      <c r="H101" s="108">
        <v>5268</v>
      </c>
      <c r="I101" s="109" t="s">
        <v>58</v>
      </c>
      <c r="J101" s="70">
        <f t="shared" si="9"/>
        <v>0.52679999999999993</v>
      </c>
      <c r="K101" s="108">
        <v>392</v>
      </c>
      <c r="L101" s="109" t="s">
        <v>58</v>
      </c>
      <c r="M101" s="70">
        <f t="shared" si="5"/>
        <v>3.9199999999999999E-2</v>
      </c>
      <c r="N101" s="108">
        <v>376</v>
      </c>
      <c r="O101" s="109" t="s">
        <v>58</v>
      </c>
      <c r="P101" s="70">
        <f t="shared" si="6"/>
        <v>3.7600000000000001E-2</v>
      </c>
    </row>
    <row r="102" spans="2:16">
      <c r="B102" s="108">
        <v>3.5</v>
      </c>
      <c r="C102" s="109" t="s">
        <v>59</v>
      </c>
      <c r="D102" s="70">
        <f t="shared" si="10"/>
        <v>1.4705882352941176E-2</v>
      </c>
      <c r="E102" s="110">
        <v>15.52</v>
      </c>
      <c r="F102" s="111">
        <v>12.7</v>
      </c>
      <c r="G102" s="107">
        <f t="shared" si="8"/>
        <v>28.22</v>
      </c>
      <c r="H102" s="108">
        <v>5656</v>
      </c>
      <c r="I102" s="109" t="s">
        <v>58</v>
      </c>
      <c r="J102" s="70">
        <f t="shared" si="9"/>
        <v>0.56559999999999999</v>
      </c>
      <c r="K102" s="108">
        <v>414</v>
      </c>
      <c r="L102" s="109" t="s">
        <v>58</v>
      </c>
      <c r="M102" s="70">
        <f t="shared" si="5"/>
        <v>4.1399999999999999E-2</v>
      </c>
      <c r="N102" s="108">
        <v>399</v>
      </c>
      <c r="O102" s="109" t="s">
        <v>58</v>
      </c>
      <c r="P102" s="70">
        <f t="shared" si="6"/>
        <v>3.9900000000000005E-2</v>
      </c>
    </row>
    <row r="103" spans="2:16">
      <c r="B103" s="108">
        <v>3.75</v>
      </c>
      <c r="C103" s="109" t="s">
        <v>59</v>
      </c>
      <c r="D103" s="70">
        <f t="shared" si="10"/>
        <v>1.5756302521008403E-2</v>
      </c>
      <c r="E103" s="110">
        <v>15.82</v>
      </c>
      <c r="F103" s="111">
        <v>12.37</v>
      </c>
      <c r="G103" s="107">
        <f t="shared" si="8"/>
        <v>28.189999999999998</v>
      </c>
      <c r="H103" s="108">
        <v>6045</v>
      </c>
      <c r="I103" s="109" t="s">
        <v>58</v>
      </c>
      <c r="J103" s="70">
        <f t="shared" si="9"/>
        <v>0.60450000000000004</v>
      </c>
      <c r="K103" s="108">
        <v>435</v>
      </c>
      <c r="L103" s="109" t="s">
        <v>58</v>
      </c>
      <c r="M103" s="70">
        <f t="shared" si="5"/>
        <v>4.3499999999999997E-2</v>
      </c>
      <c r="N103" s="108">
        <v>421</v>
      </c>
      <c r="O103" s="109" t="s">
        <v>58</v>
      </c>
      <c r="P103" s="70">
        <f t="shared" si="6"/>
        <v>4.2099999999999999E-2</v>
      </c>
    </row>
    <row r="104" spans="2:16">
      <c r="B104" s="108">
        <v>4</v>
      </c>
      <c r="C104" s="109" t="s">
        <v>59</v>
      </c>
      <c r="D104" s="70">
        <f t="shared" si="10"/>
        <v>1.680672268907563E-2</v>
      </c>
      <c r="E104" s="110">
        <v>16.13</v>
      </c>
      <c r="F104" s="111">
        <v>12.06</v>
      </c>
      <c r="G104" s="107">
        <f t="shared" si="8"/>
        <v>28.189999999999998</v>
      </c>
      <c r="H104" s="108">
        <v>6434</v>
      </c>
      <c r="I104" s="109" t="s">
        <v>58</v>
      </c>
      <c r="J104" s="70">
        <f t="shared" si="9"/>
        <v>0.64339999999999997</v>
      </c>
      <c r="K104" s="108">
        <v>455</v>
      </c>
      <c r="L104" s="109" t="s">
        <v>58</v>
      </c>
      <c r="M104" s="70">
        <f t="shared" si="5"/>
        <v>4.5499999999999999E-2</v>
      </c>
      <c r="N104" s="108">
        <v>443</v>
      </c>
      <c r="O104" s="109" t="s">
        <v>58</v>
      </c>
      <c r="P104" s="70">
        <f t="shared" si="6"/>
        <v>4.4299999999999999E-2</v>
      </c>
    </row>
    <row r="105" spans="2:16">
      <c r="B105" s="108">
        <v>4.5</v>
      </c>
      <c r="C105" s="109" t="s">
        <v>59</v>
      </c>
      <c r="D105" s="70">
        <f t="shared" si="10"/>
        <v>1.8907563025210083E-2</v>
      </c>
      <c r="E105" s="110">
        <v>16.760000000000002</v>
      </c>
      <c r="F105" s="111">
        <v>11.49</v>
      </c>
      <c r="G105" s="107">
        <f t="shared" si="8"/>
        <v>28.25</v>
      </c>
      <c r="H105" s="108">
        <v>7212</v>
      </c>
      <c r="I105" s="109" t="s">
        <v>58</v>
      </c>
      <c r="J105" s="70">
        <f t="shared" si="9"/>
        <v>0.72119999999999995</v>
      </c>
      <c r="K105" s="108">
        <v>501</v>
      </c>
      <c r="L105" s="109" t="s">
        <v>58</v>
      </c>
      <c r="M105" s="70">
        <f t="shared" si="5"/>
        <v>5.0099999999999999E-2</v>
      </c>
      <c r="N105" s="108">
        <v>487</v>
      </c>
      <c r="O105" s="109" t="s">
        <v>58</v>
      </c>
      <c r="P105" s="70">
        <f t="shared" si="6"/>
        <v>4.87E-2</v>
      </c>
    </row>
    <row r="106" spans="2:16">
      <c r="B106" s="108">
        <v>5</v>
      </c>
      <c r="C106" s="109" t="s">
        <v>59</v>
      </c>
      <c r="D106" s="70">
        <f t="shared" si="10"/>
        <v>2.100840336134454E-2</v>
      </c>
      <c r="E106" s="110">
        <v>17.399999999999999</v>
      </c>
      <c r="F106" s="111">
        <v>10.98</v>
      </c>
      <c r="G106" s="107">
        <f t="shared" si="8"/>
        <v>28.38</v>
      </c>
      <c r="H106" s="108">
        <v>7988</v>
      </c>
      <c r="I106" s="109" t="s">
        <v>58</v>
      </c>
      <c r="J106" s="70">
        <f t="shared" si="9"/>
        <v>0.79880000000000007</v>
      </c>
      <c r="K106" s="108">
        <v>543</v>
      </c>
      <c r="L106" s="109" t="s">
        <v>58</v>
      </c>
      <c r="M106" s="70">
        <f t="shared" si="5"/>
        <v>5.4300000000000001E-2</v>
      </c>
      <c r="N106" s="108">
        <v>530</v>
      </c>
      <c r="O106" s="109" t="s">
        <v>58</v>
      </c>
      <c r="P106" s="70">
        <f t="shared" si="6"/>
        <v>5.3000000000000005E-2</v>
      </c>
    </row>
    <row r="107" spans="2:16">
      <c r="B107" s="108">
        <v>5.5</v>
      </c>
      <c r="C107" s="109" t="s">
        <v>59</v>
      </c>
      <c r="D107" s="70">
        <f t="shared" si="10"/>
        <v>2.3109243697478993E-2</v>
      </c>
      <c r="E107" s="110">
        <v>18.03</v>
      </c>
      <c r="F107" s="111">
        <v>10.53</v>
      </c>
      <c r="G107" s="107">
        <f t="shared" si="8"/>
        <v>28.560000000000002</v>
      </c>
      <c r="H107" s="108">
        <v>8760</v>
      </c>
      <c r="I107" s="109" t="s">
        <v>58</v>
      </c>
      <c r="J107" s="71">
        <f t="shared" si="9"/>
        <v>0.876</v>
      </c>
      <c r="K107" s="108">
        <v>583</v>
      </c>
      <c r="L107" s="109" t="s">
        <v>58</v>
      </c>
      <c r="M107" s="70">
        <f t="shared" si="5"/>
        <v>5.8299999999999998E-2</v>
      </c>
      <c r="N107" s="108">
        <v>571</v>
      </c>
      <c r="O107" s="109" t="s">
        <v>58</v>
      </c>
      <c r="P107" s="70">
        <f t="shared" si="6"/>
        <v>5.7099999999999998E-2</v>
      </c>
    </row>
    <row r="108" spans="2:16">
      <c r="B108" s="108">
        <v>6</v>
      </c>
      <c r="C108" s="109" t="s">
        <v>59</v>
      </c>
      <c r="D108" s="70">
        <f t="shared" si="10"/>
        <v>2.5210084033613446E-2</v>
      </c>
      <c r="E108" s="110">
        <v>18.649999999999999</v>
      </c>
      <c r="F108" s="111">
        <v>10.11</v>
      </c>
      <c r="G108" s="107">
        <f t="shared" si="8"/>
        <v>28.759999999999998</v>
      </c>
      <c r="H108" s="108">
        <v>9528</v>
      </c>
      <c r="I108" s="109" t="s">
        <v>58</v>
      </c>
      <c r="J108" s="71">
        <f t="shared" si="9"/>
        <v>0.95280000000000009</v>
      </c>
      <c r="K108" s="108">
        <v>621</v>
      </c>
      <c r="L108" s="109" t="s">
        <v>58</v>
      </c>
      <c r="M108" s="70">
        <f t="shared" si="5"/>
        <v>6.2100000000000002E-2</v>
      </c>
      <c r="N108" s="108">
        <v>612</v>
      </c>
      <c r="O108" s="109" t="s">
        <v>58</v>
      </c>
      <c r="P108" s="70">
        <f t="shared" si="6"/>
        <v>6.1199999999999997E-2</v>
      </c>
    </row>
    <row r="109" spans="2:16">
      <c r="B109" s="108">
        <v>6.5</v>
      </c>
      <c r="C109" s="109" t="s">
        <v>59</v>
      </c>
      <c r="D109" s="70">
        <f t="shared" si="10"/>
        <v>2.7310924369747899E-2</v>
      </c>
      <c r="E109" s="110">
        <v>19.23</v>
      </c>
      <c r="F109" s="111">
        <v>9.73</v>
      </c>
      <c r="G109" s="107">
        <f t="shared" si="8"/>
        <v>28.96</v>
      </c>
      <c r="H109" s="108">
        <v>1.03</v>
      </c>
      <c r="I109" s="118" t="s">
        <v>60</v>
      </c>
      <c r="J109" s="71">
        <f t="shared" ref="J109:J170" si="11">H109</f>
        <v>1.03</v>
      </c>
      <c r="K109" s="108">
        <v>657</v>
      </c>
      <c r="L109" s="109" t="s">
        <v>58</v>
      </c>
      <c r="M109" s="70">
        <f t="shared" si="5"/>
        <v>6.5700000000000008E-2</v>
      </c>
      <c r="N109" s="108">
        <v>651</v>
      </c>
      <c r="O109" s="109" t="s">
        <v>58</v>
      </c>
      <c r="P109" s="70">
        <f t="shared" si="6"/>
        <v>6.5100000000000005E-2</v>
      </c>
    </row>
    <row r="110" spans="2:16">
      <c r="B110" s="108">
        <v>7</v>
      </c>
      <c r="C110" s="109" t="s">
        <v>59</v>
      </c>
      <c r="D110" s="70">
        <f t="shared" si="10"/>
        <v>2.9411764705882353E-2</v>
      </c>
      <c r="E110" s="110">
        <v>19.77</v>
      </c>
      <c r="F110" s="111">
        <v>9.3840000000000003</v>
      </c>
      <c r="G110" s="107">
        <f t="shared" si="8"/>
        <v>29.154</v>
      </c>
      <c r="H110" s="108">
        <v>1.1000000000000001</v>
      </c>
      <c r="I110" s="109" t="s">
        <v>60</v>
      </c>
      <c r="J110" s="71">
        <f t="shared" si="11"/>
        <v>1.1000000000000001</v>
      </c>
      <c r="K110" s="108">
        <v>691</v>
      </c>
      <c r="L110" s="109" t="s">
        <v>58</v>
      </c>
      <c r="M110" s="70">
        <f t="shared" si="5"/>
        <v>6.9099999999999995E-2</v>
      </c>
      <c r="N110" s="108">
        <v>689</v>
      </c>
      <c r="O110" s="109" t="s">
        <v>58</v>
      </c>
      <c r="P110" s="70">
        <f t="shared" si="6"/>
        <v>6.8899999999999989E-2</v>
      </c>
    </row>
    <row r="111" spans="2:16">
      <c r="B111" s="108">
        <v>8</v>
      </c>
      <c r="C111" s="109" t="s">
        <v>59</v>
      </c>
      <c r="D111" s="70">
        <f t="shared" si="10"/>
        <v>3.3613445378151259E-2</v>
      </c>
      <c r="E111" s="110">
        <v>20.74</v>
      </c>
      <c r="F111" s="111">
        <v>8.77</v>
      </c>
      <c r="G111" s="107">
        <f t="shared" si="8"/>
        <v>29.509999999999998</v>
      </c>
      <c r="H111" s="108">
        <v>1.25</v>
      </c>
      <c r="I111" s="109" t="s">
        <v>60</v>
      </c>
      <c r="J111" s="71">
        <f t="shared" si="11"/>
        <v>1.25</v>
      </c>
      <c r="K111" s="108">
        <v>769</v>
      </c>
      <c r="L111" s="109" t="s">
        <v>58</v>
      </c>
      <c r="M111" s="70">
        <f t="shared" si="5"/>
        <v>7.6899999999999996E-2</v>
      </c>
      <c r="N111" s="108">
        <v>763</v>
      </c>
      <c r="O111" s="109" t="s">
        <v>58</v>
      </c>
      <c r="P111" s="70">
        <f t="shared" si="6"/>
        <v>7.6300000000000007E-2</v>
      </c>
    </row>
    <row r="112" spans="2:16">
      <c r="B112" s="108">
        <v>9</v>
      </c>
      <c r="C112" s="109" t="s">
        <v>59</v>
      </c>
      <c r="D112" s="70">
        <f t="shared" si="10"/>
        <v>3.7815126050420166E-2</v>
      </c>
      <c r="E112" s="110">
        <v>21.56</v>
      </c>
      <c r="F112" s="111">
        <v>8.2439999999999998</v>
      </c>
      <c r="G112" s="107">
        <f t="shared" si="8"/>
        <v>29.803999999999998</v>
      </c>
      <c r="H112" s="108">
        <v>1.4</v>
      </c>
      <c r="I112" s="109" t="s">
        <v>60</v>
      </c>
      <c r="J112" s="71">
        <f t="shared" si="11"/>
        <v>1.4</v>
      </c>
      <c r="K112" s="108">
        <v>839</v>
      </c>
      <c r="L112" s="109" t="s">
        <v>58</v>
      </c>
      <c r="M112" s="70">
        <f t="shared" si="5"/>
        <v>8.3900000000000002E-2</v>
      </c>
      <c r="N112" s="108">
        <v>834</v>
      </c>
      <c r="O112" s="109" t="s">
        <v>58</v>
      </c>
      <c r="P112" s="70">
        <f t="shared" si="6"/>
        <v>8.3400000000000002E-2</v>
      </c>
    </row>
    <row r="113" spans="1:16">
      <c r="B113" s="108">
        <v>10</v>
      </c>
      <c r="C113" s="109" t="s">
        <v>59</v>
      </c>
      <c r="D113" s="70">
        <f t="shared" si="10"/>
        <v>4.2016806722689079E-2</v>
      </c>
      <c r="E113" s="110">
        <v>22.24</v>
      </c>
      <c r="F113" s="111">
        <v>7.7869999999999999</v>
      </c>
      <c r="G113" s="107">
        <f t="shared" si="8"/>
        <v>30.026999999999997</v>
      </c>
      <c r="H113" s="108">
        <v>1.55</v>
      </c>
      <c r="I113" s="109" t="s">
        <v>60</v>
      </c>
      <c r="J113" s="71">
        <f t="shared" si="11"/>
        <v>1.55</v>
      </c>
      <c r="K113" s="108">
        <v>904</v>
      </c>
      <c r="L113" s="109" t="s">
        <v>58</v>
      </c>
      <c r="M113" s="70">
        <f t="shared" si="5"/>
        <v>9.0400000000000008E-2</v>
      </c>
      <c r="N113" s="108">
        <v>901</v>
      </c>
      <c r="O113" s="109" t="s">
        <v>58</v>
      </c>
      <c r="P113" s="70">
        <f t="shared" si="6"/>
        <v>9.01E-2</v>
      </c>
    </row>
    <row r="114" spans="1:16">
      <c r="B114" s="108">
        <v>11</v>
      </c>
      <c r="C114" s="109" t="s">
        <v>59</v>
      </c>
      <c r="D114" s="70">
        <f t="shared" si="10"/>
        <v>4.6218487394957986E-2</v>
      </c>
      <c r="E114" s="110">
        <v>22.81</v>
      </c>
      <c r="F114" s="111">
        <v>7.3860000000000001</v>
      </c>
      <c r="G114" s="107">
        <f t="shared" si="8"/>
        <v>30.195999999999998</v>
      </c>
      <c r="H114" s="108">
        <v>1.7</v>
      </c>
      <c r="I114" s="109" t="s">
        <v>60</v>
      </c>
      <c r="J114" s="71">
        <f t="shared" si="11"/>
        <v>1.7</v>
      </c>
      <c r="K114" s="108">
        <v>965</v>
      </c>
      <c r="L114" s="109" t="s">
        <v>58</v>
      </c>
      <c r="M114" s="70">
        <f t="shared" si="5"/>
        <v>9.6500000000000002E-2</v>
      </c>
      <c r="N114" s="108">
        <v>966</v>
      </c>
      <c r="O114" s="109" t="s">
        <v>58</v>
      </c>
      <c r="P114" s="70">
        <f t="shared" si="6"/>
        <v>9.6599999999999991E-2</v>
      </c>
    </row>
    <row r="115" spans="1:16">
      <c r="B115" s="108">
        <v>12</v>
      </c>
      <c r="C115" s="109" t="s">
        <v>59</v>
      </c>
      <c r="D115" s="70">
        <f t="shared" si="10"/>
        <v>5.0420168067226892E-2</v>
      </c>
      <c r="E115" s="110">
        <v>23.29</v>
      </c>
      <c r="F115" s="111">
        <v>7.03</v>
      </c>
      <c r="G115" s="107">
        <f t="shared" si="8"/>
        <v>30.32</v>
      </c>
      <c r="H115" s="108">
        <v>1.84</v>
      </c>
      <c r="I115" s="109" t="s">
        <v>60</v>
      </c>
      <c r="J115" s="71">
        <f t="shared" si="11"/>
        <v>1.84</v>
      </c>
      <c r="K115" s="108">
        <v>1022</v>
      </c>
      <c r="L115" s="109" t="s">
        <v>58</v>
      </c>
      <c r="M115" s="70">
        <f t="shared" si="5"/>
        <v>0.1022</v>
      </c>
      <c r="N115" s="108">
        <v>1029</v>
      </c>
      <c r="O115" s="109" t="s">
        <v>58</v>
      </c>
      <c r="P115" s="70">
        <f t="shared" si="6"/>
        <v>0.10289999999999999</v>
      </c>
    </row>
    <row r="116" spans="1:16">
      <c r="B116" s="108">
        <v>13</v>
      </c>
      <c r="C116" s="109" t="s">
        <v>59</v>
      </c>
      <c r="D116" s="70">
        <f t="shared" si="10"/>
        <v>5.4621848739495799E-2</v>
      </c>
      <c r="E116" s="110">
        <v>23.7</v>
      </c>
      <c r="F116" s="111">
        <v>6.7119999999999997</v>
      </c>
      <c r="G116" s="107">
        <f t="shared" si="8"/>
        <v>30.411999999999999</v>
      </c>
      <c r="H116" s="108">
        <v>1.99</v>
      </c>
      <c r="I116" s="109" t="s">
        <v>60</v>
      </c>
      <c r="J116" s="71">
        <f t="shared" si="11"/>
        <v>1.99</v>
      </c>
      <c r="K116" s="108">
        <v>1075</v>
      </c>
      <c r="L116" s="109" t="s">
        <v>58</v>
      </c>
      <c r="M116" s="70">
        <f t="shared" si="5"/>
        <v>0.1075</v>
      </c>
      <c r="N116" s="108">
        <v>1090</v>
      </c>
      <c r="O116" s="109" t="s">
        <v>58</v>
      </c>
      <c r="P116" s="70">
        <f t="shared" si="6"/>
        <v>0.10900000000000001</v>
      </c>
    </row>
    <row r="117" spans="1:16">
      <c r="B117" s="108">
        <v>14</v>
      </c>
      <c r="C117" s="109" t="s">
        <v>59</v>
      </c>
      <c r="D117" s="70">
        <f t="shared" si="10"/>
        <v>5.8823529411764705E-2</v>
      </c>
      <c r="E117" s="110">
        <v>24.05</v>
      </c>
      <c r="F117" s="111">
        <v>6.4249999999999998</v>
      </c>
      <c r="G117" s="107">
        <f t="shared" si="8"/>
        <v>30.475000000000001</v>
      </c>
      <c r="H117" s="108">
        <v>2.13</v>
      </c>
      <c r="I117" s="109" t="s">
        <v>60</v>
      </c>
      <c r="J117" s="71">
        <f t="shared" si="11"/>
        <v>2.13</v>
      </c>
      <c r="K117" s="108">
        <v>1127</v>
      </c>
      <c r="L117" s="109" t="s">
        <v>58</v>
      </c>
      <c r="M117" s="70">
        <f t="shared" si="5"/>
        <v>0.11269999999999999</v>
      </c>
      <c r="N117" s="108">
        <v>1150</v>
      </c>
      <c r="O117" s="109" t="s">
        <v>58</v>
      </c>
      <c r="P117" s="70">
        <f t="shared" si="6"/>
        <v>0.11499999999999999</v>
      </c>
    </row>
    <row r="118" spans="1:16">
      <c r="B118" s="108">
        <v>15</v>
      </c>
      <c r="C118" s="109" t="s">
        <v>59</v>
      </c>
      <c r="D118" s="70">
        <f t="shared" si="10"/>
        <v>6.3025210084033612E-2</v>
      </c>
      <c r="E118" s="110">
        <v>24.37</v>
      </c>
      <c r="F118" s="111">
        <v>6.1660000000000004</v>
      </c>
      <c r="G118" s="107">
        <f t="shared" si="8"/>
        <v>30.536000000000001</v>
      </c>
      <c r="H118" s="108">
        <v>2.2799999999999998</v>
      </c>
      <c r="I118" s="109" t="s">
        <v>60</v>
      </c>
      <c r="J118" s="71">
        <f t="shared" si="11"/>
        <v>2.2799999999999998</v>
      </c>
      <c r="K118" s="108">
        <v>1176</v>
      </c>
      <c r="L118" s="109" t="s">
        <v>58</v>
      </c>
      <c r="M118" s="70">
        <f t="shared" si="5"/>
        <v>0.1176</v>
      </c>
      <c r="N118" s="108">
        <v>1208</v>
      </c>
      <c r="O118" s="109" t="s">
        <v>58</v>
      </c>
      <c r="P118" s="70">
        <f t="shared" si="6"/>
        <v>0.12079999999999999</v>
      </c>
    </row>
    <row r="119" spans="1:16">
      <c r="B119" s="108">
        <v>16</v>
      </c>
      <c r="C119" s="109" t="s">
        <v>59</v>
      </c>
      <c r="D119" s="70">
        <f t="shared" si="10"/>
        <v>6.7226890756302518E-2</v>
      </c>
      <c r="E119" s="110">
        <v>24.67</v>
      </c>
      <c r="F119" s="111">
        <v>5.93</v>
      </c>
      <c r="G119" s="107">
        <f t="shared" si="8"/>
        <v>30.6</v>
      </c>
      <c r="H119" s="108">
        <v>2.42</v>
      </c>
      <c r="I119" s="109" t="s">
        <v>60</v>
      </c>
      <c r="J119" s="71">
        <f t="shared" si="11"/>
        <v>2.42</v>
      </c>
      <c r="K119" s="108">
        <v>1223</v>
      </c>
      <c r="L119" s="109" t="s">
        <v>58</v>
      </c>
      <c r="M119" s="70">
        <f t="shared" si="5"/>
        <v>0.12230000000000001</v>
      </c>
      <c r="N119" s="108">
        <v>1264</v>
      </c>
      <c r="O119" s="109" t="s">
        <v>58</v>
      </c>
      <c r="P119" s="70">
        <f t="shared" si="6"/>
        <v>0.12640000000000001</v>
      </c>
    </row>
    <row r="120" spans="1:16">
      <c r="B120" s="108">
        <v>17</v>
      </c>
      <c r="C120" s="109" t="s">
        <v>59</v>
      </c>
      <c r="D120" s="70">
        <f t="shared" si="10"/>
        <v>7.1428571428571425E-2</v>
      </c>
      <c r="E120" s="110">
        <v>24.95</v>
      </c>
      <c r="F120" s="111">
        <v>5.7140000000000004</v>
      </c>
      <c r="G120" s="107">
        <f t="shared" si="8"/>
        <v>30.664000000000001</v>
      </c>
      <c r="H120" s="108">
        <v>2.57</v>
      </c>
      <c r="I120" s="109" t="s">
        <v>60</v>
      </c>
      <c r="J120" s="71">
        <f t="shared" si="11"/>
        <v>2.57</v>
      </c>
      <c r="K120" s="108">
        <v>1268</v>
      </c>
      <c r="L120" s="109" t="s">
        <v>58</v>
      </c>
      <c r="M120" s="70">
        <f t="shared" si="5"/>
        <v>0.1268</v>
      </c>
      <c r="N120" s="108">
        <v>1319</v>
      </c>
      <c r="O120" s="109" t="s">
        <v>58</v>
      </c>
      <c r="P120" s="70">
        <f t="shared" si="6"/>
        <v>0.13189999999999999</v>
      </c>
    </row>
    <row r="121" spans="1:16">
      <c r="B121" s="108">
        <v>18</v>
      </c>
      <c r="C121" s="109" t="s">
        <v>59</v>
      </c>
      <c r="D121" s="70">
        <f t="shared" si="10"/>
        <v>7.5630252100840331E-2</v>
      </c>
      <c r="E121" s="110">
        <v>25.22</v>
      </c>
      <c r="F121" s="111">
        <v>5.5149999999999997</v>
      </c>
      <c r="G121" s="107">
        <f t="shared" si="8"/>
        <v>30.734999999999999</v>
      </c>
      <c r="H121" s="108">
        <v>2.71</v>
      </c>
      <c r="I121" s="109" t="s">
        <v>60</v>
      </c>
      <c r="J121" s="71">
        <f t="shared" si="11"/>
        <v>2.71</v>
      </c>
      <c r="K121" s="108">
        <v>1311</v>
      </c>
      <c r="L121" s="109" t="s">
        <v>58</v>
      </c>
      <c r="M121" s="70">
        <f t="shared" si="5"/>
        <v>0.13109999999999999</v>
      </c>
      <c r="N121" s="108">
        <v>1373</v>
      </c>
      <c r="O121" s="109" t="s">
        <v>58</v>
      </c>
      <c r="P121" s="70">
        <f t="shared" si="6"/>
        <v>0.13730000000000001</v>
      </c>
    </row>
    <row r="122" spans="1:16">
      <c r="B122" s="108">
        <v>20</v>
      </c>
      <c r="C122" s="109" t="s">
        <v>59</v>
      </c>
      <c r="D122" s="70">
        <f t="shared" si="10"/>
        <v>8.4033613445378158E-2</v>
      </c>
      <c r="E122" s="110">
        <v>25.79</v>
      </c>
      <c r="F122" s="111">
        <v>5.1619999999999999</v>
      </c>
      <c r="G122" s="107">
        <f t="shared" si="8"/>
        <v>30.951999999999998</v>
      </c>
      <c r="H122" s="108">
        <v>3</v>
      </c>
      <c r="I122" s="109" t="s">
        <v>60</v>
      </c>
      <c r="J122" s="71">
        <f t="shared" si="11"/>
        <v>3</v>
      </c>
      <c r="K122" s="108">
        <v>1423</v>
      </c>
      <c r="L122" s="109" t="s">
        <v>58</v>
      </c>
      <c r="M122" s="70">
        <f t="shared" si="5"/>
        <v>0.14230000000000001</v>
      </c>
      <c r="N122" s="108">
        <v>1477</v>
      </c>
      <c r="O122" s="109" t="s">
        <v>58</v>
      </c>
      <c r="P122" s="70">
        <f t="shared" si="6"/>
        <v>0.1477</v>
      </c>
    </row>
    <row r="123" spans="1:16">
      <c r="B123" s="108">
        <v>22.5</v>
      </c>
      <c r="C123" s="109" t="s">
        <v>59</v>
      </c>
      <c r="D123" s="70">
        <f t="shared" si="10"/>
        <v>9.4537815126050417E-2</v>
      </c>
      <c r="E123" s="110">
        <v>26.58</v>
      </c>
      <c r="F123" s="111">
        <v>4.7869999999999999</v>
      </c>
      <c r="G123" s="107">
        <f t="shared" si="8"/>
        <v>31.366999999999997</v>
      </c>
      <c r="H123" s="108">
        <v>3.35</v>
      </c>
      <c r="I123" s="109" t="s">
        <v>60</v>
      </c>
      <c r="J123" s="71">
        <f t="shared" si="11"/>
        <v>3.35</v>
      </c>
      <c r="K123" s="108">
        <v>1565</v>
      </c>
      <c r="L123" s="109" t="s">
        <v>58</v>
      </c>
      <c r="M123" s="70">
        <f t="shared" si="5"/>
        <v>0.1565</v>
      </c>
      <c r="N123" s="108">
        <v>1601</v>
      </c>
      <c r="O123" s="109" t="s">
        <v>58</v>
      </c>
      <c r="P123" s="70">
        <f t="shared" si="6"/>
        <v>0.16009999999999999</v>
      </c>
    </row>
    <row r="124" spans="1:16">
      <c r="B124" s="108">
        <v>25</v>
      </c>
      <c r="C124" s="109" t="s">
        <v>59</v>
      </c>
      <c r="D124" s="70">
        <f t="shared" si="10"/>
        <v>0.10504201680672269</v>
      </c>
      <c r="E124" s="110">
        <v>27.49</v>
      </c>
      <c r="F124" s="111">
        <v>4.4690000000000003</v>
      </c>
      <c r="G124" s="107">
        <f t="shared" si="8"/>
        <v>31.959</v>
      </c>
      <c r="H124" s="108">
        <v>3.7</v>
      </c>
      <c r="I124" s="109" t="s">
        <v>60</v>
      </c>
      <c r="J124" s="71">
        <f t="shared" si="11"/>
        <v>3.7</v>
      </c>
      <c r="K124" s="108">
        <v>1693</v>
      </c>
      <c r="L124" s="109" t="s">
        <v>58</v>
      </c>
      <c r="M124" s="70">
        <f t="shared" si="5"/>
        <v>0.16930000000000001</v>
      </c>
      <c r="N124" s="108">
        <v>1719</v>
      </c>
      <c r="O124" s="109" t="s">
        <v>58</v>
      </c>
      <c r="P124" s="70">
        <f t="shared" si="6"/>
        <v>0.1719</v>
      </c>
    </row>
    <row r="125" spans="1:16">
      <c r="B125" s="72">
        <v>27.5</v>
      </c>
      <c r="C125" s="74" t="s">
        <v>59</v>
      </c>
      <c r="D125" s="70">
        <f t="shared" si="10"/>
        <v>0.11554621848739496</v>
      </c>
      <c r="E125" s="110">
        <v>28.53</v>
      </c>
      <c r="F125" s="111">
        <v>4.1959999999999997</v>
      </c>
      <c r="G125" s="107">
        <f t="shared" si="8"/>
        <v>32.725999999999999</v>
      </c>
      <c r="H125" s="108">
        <v>4.04</v>
      </c>
      <c r="I125" s="109" t="s">
        <v>60</v>
      </c>
      <c r="J125" s="71">
        <f t="shared" si="11"/>
        <v>4.04</v>
      </c>
      <c r="K125" s="108">
        <v>1807</v>
      </c>
      <c r="L125" s="109" t="s">
        <v>58</v>
      </c>
      <c r="M125" s="70">
        <f t="shared" si="5"/>
        <v>0.1807</v>
      </c>
      <c r="N125" s="108">
        <v>1829</v>
      </c>
      <c r="O125" s="109" t="s">
        <v>58</v>
      </c>
      <c r="P125" s="70">
        <f t="shared" si="6"/>
        <v>0.18290000000000001</v>
      </c>
    </row>
    <row r="126" spans="1:16">
      <c r="B126" s="72">
        <v>30</v>
      </c>
      <c r="C126" s="74" t="s">
        <v>59</v>
      </c>
      <c r="D126" s="70">
        <f t="shared" si="10"/>
        <v>0.12605042016806722</v>
      </c>
      <c r="E126" s="110">
        <v>29.71</v>
      </c>
      <c r="F126" s="111">
        <v>3.9590000000000001</v>
      </c>
      <c r="G126" s="107">
        <f t="shared" si="8"/>
        <v>33.669000000000004</v>
      </c>
      <c r="H126" s="72">
        <v>4.38</v>
      </c>
      <c r="I126" s="74" t="s">
        <v>60</v>
      </c>
      <c r="J126" s="71">
        <f t="shared" si="11"/>
        <v>4.38</v>
      </c>
      <c r="K126" s="72">
        <v>1910</v>
      </c>
      <c r="L126" s="74" t="s">
        <v>58</v>
      </c>
      <c r="M126" s="70">
        <f t="shared" si="5"/>
        <v>0.191</v>
      </c>
      <c r="N126" s="72">
        <v>1933</v>
      </c>
      <c r="O126" s="74" t="s">
        <v>58</v>
      </c>
      <c r="P126" s="70">
        <f t="shared" si="6"/>
        <v>0.1933</v>
      </c>
    </row>
    <row r="127" spans="1:16">
      <c r="B127" s="72">
        <v>32.5</v>
      </c>
      <c r="C127" s="74" t="s">
        <v>59</v>
      </c>
      <c r="D127" s="70">
        <f t="shared" si="10"/>
        <v>0.13655462184873948</v>
      </c>
      <c r="E127" s="110">
        <v>31.02</v>
      </c>
      <c r="F127" s="111">
        <v>3.75</v>
      </c>
      <c r="G127" s="107">
        <f t="shared" si="8"/>
        <v>34.769999999999996</v>
      </c>
      <c r="H127" s="72">
        <v>4.7</v>
      </c>
      <c r="I127" s="74" t="s">
        <v>60</v>
      </c>
      <c r="J127" s="71">
        <f t="shared" si="11"/>
        <v>4.7</v>
      </c>
      <c r="K127" s="72">
        <v>2002</v>
      </c>
      <c r="L127" s="74" t="s">
        <v>58</v>
      </c>
      <c r="M127" s="70">
        <f t="shared" si="5"/>
        <v>0.20019999999999999</v>
      </c>
      <c r="N127" s="72">
        <v>2030</v>
      </c>
      <c r="O127" s="74" t="s">
        <v>58</v>
      </c>
      <c r="P127" s="70">
        <f t="shared" si="6"/>
        <v>0.20299999999999999</v>
      </c>
    </row>
    <row r="128" spans="1:16">
      <c r="A128" s="112"/>
      <c r="B128" s="108">
        <v>35</v>
      </c>
      <c r="C128" s="109" t="s">
        <v>59</v>
      </c>
      <c r="D128" s="70">
        <f t="shared" si="10"/>
        <v>0.14705882352941177</v>
      </c>
      <c r="E128" s="110">
        <v>32.43</v>
      </c>
      <c r="F128" s="111">
        <v>3.5640000000000001</v>
      </c>
      <c r="G128" s="107">
        <f t="shared" si="8"/>
        <v>35.994</v>
      </c>
      <c r="H128" s="108">
        <v>5.01</v>
      </c>
      <c r="I128" s="109" t="s">
        <v>60</v>
      </c>
      <c r="J128" s="71">
        <f t="shared" si="11"/>
        <v>5.01</v>
      </c>
      <c r="K128" s="72">
        <v>2086</v>
      </c>
      <c r="L128" s="74" t="s">
        <v>58</v>
      </c>
      <c r="M128" s="70">
        <f t="shared" si="5"/>
        <v>0.20859999999999998</v>
      </c>
      <c r="N128" s="72">
        <v>2121</v>
      </c>
      <c r="O128" s="74" t="s">
        <v>58</v>
      </c>
      <c r="P128" s="70">
        <f t="shared" si="6"/>
        <v>0.21210000000000001</v>
      </c>
    </row>
    <row r="129" spans="1:16">
      <c r="A129" s="112"/>
      <c r="B129" s="108">
        <v>37.5</v>
      </c>
      <c r="C129" s="109" t="s">
        <v>59</v>
      </c>
      <c r="D129" s="70">
        <f t="shared" si="10"/>
        <v>0.15756302521008403</v>
      </c>
      <c r="E129" s="110">
        <v>33.94</v>
      </c>
      <c r="F129" s="111">
        <v>3.399</v>
      </c>
      <c r="G129" s="107">
        <f t="shared" si="8"/>
        <v>37.338999999999999</v>
      </c>
      <c r="H129" s="108">
        <v>5.31</v>
      </c>
      <c r="I129" s="109" t="s">
        <v>60</v>
      </c>
      <c r="J129" s="71">
        <f t="shared" si="11"/>
        <v>5.31</v>
      </c>
      <c r="K129" s="72">
        <v>2161</v>
      </c>
      <c r="L129" s="74" t="s">
        <v>58</v>
      </c>
      <c r="M129" s="70">
        <f t="shared" si="5"/>
        <v>0.21610000000000001</v>
      </c>
      <c r="N129" s="72">
        <v>2206</v>
      </c>
      <c r="O129" s="74" t="s">
        <v>58</v>
      </c>
      <c r="P129" s="70">
        <f t="shared" si="6"/>
        <v>0.22059999999999999</v>
      </c>
    </row>
    <row r="130" spans="1:16">
      <c r="A130" s="112"/>
      <c r="B130" s="108">
        <v>40</v>
      </c>
      <c r="C130" s="109" t="s">
        <v>59</v>
      </c>
      <c r="D130" s="70">
        <f t="shared" si="10"/>
        <v>0.16806722689075632</v>
      </c>
      <c r="E130" s="110">
        <v>35.520000000000003</v>
      </c>
      <c r="F130" s="111">
        <v>3.2490000000000001</v>
      </c>
      <c r="G130" s="107">
        <f t="shared" si="8"/>
        <v>38.769000000000005</v>
      </c>
      <c r="H130" s="108">
        <v>5.6</v>
      </c>
      <c r="I130" s="109" t="s">
        <v>60</v>
      </c>
      <c r="J130" s="71">
        <f t="shared" si="11"/>
        <v>5.6</v>
      </c>
      <c r="K130" s="72">
        <v>2230</v>
      </c>
      <c r="L130" s="74" t="s">
        <v>58</v>
      </c>
      <c r="M130" s="70">
        <f t="shared" si="5"/>
        <v>0.223</v>
      </c>
      <c r="N130" s="72">
        <v>2285</v>
      </c>
      <c r="O130" s="74" t="s">
        <v>58</v>
      </c>
      <c r="P130" s="70">
        <f t="shared" si="6"/>
        <v>0.22850000000000001</v>
      </c>
    </row>
    <row r="131" spans="1:16">
      <c r="A131" s="112"/>
      <c r="B131" s="108">
        <v>45</v>
      </c>
      <c r="C131" s="109" t="s">
        <v>59</v>
      </c>
      <c r="D131" s="70">
        <f t="shared" si="10"/>
        <v>0.18907563025210083</v>
      </c>
      <c r="E131" s="110">
        <v>38.86</v>
      </c>
      <c r="F131" s="111">
        <v>2.9910000000000001</v>
      </c>
      <c r="G131" s="107">
        <f t="shared" si="8"/>
        <v>41.850999999999999</v>
      </c>
      <c r="H131" s="108">
        <v>6.15</v>
      </c>
      <c r="I131" s="109" t="s">
        <v>60</v>
      </c>
      <c r="J131" s="71">
        <f t="shared" si="11"/>
        <v>6.15</v>
      </c>
      <c r="K131" s="72">
        <v>2411</v>
      </c>
      <c r="L131" s="74" t="s">
        <v>58</v>
      </c>
      <c r="M131" s="70">
        <f t="shared" si="5"/>
        <v>0.24110000000000001</v>
      </c>
      <c r="N131" s="72">
        <v>2426</v>
      </c>
      <c r="O131" s="74" t="s">
        <v>58</v>
      </c>
      <c r="P131" s="70">
        <f t="shared" si="6"/>
        <v>0.24260000000000001</v>
      </c>
    </row>
    <row r="132" spans="1:16">
      <c r="A132" s="112"/>
      <c r="B132" s="108">
        <v>50</v>
      </c>
      <c r="C132" s="109" t="s">
        <v>59</v>
      </c>
      <c r="D132" s="70">
        <f t="shared" si="10"/>
        <v>0.21008403361344538</v>
      </c>
      <c r="E132" s="110">
        <v>42.31</v>
      </c>
      <c r="F132" s="111">
        <v>2.7749999999999999</v>
      </c>
      <c r="G132" s="107">
        <f t="shared" si="8"/>
        <v>45.085000000000001</v>
      </c>
      <c r="H132" s="108">
        <v>6.66</v>
      </c>
      <c r="I132" s="109" t="s">
        <v>60</v>
      </c>
      <c r="J132" s="71">
        <f t="shared" si="11"/>
        <v>6.66</v>
      </c>
      <c r="K132" s="72">
        <v>2557</v>
      </c>
      <c r="L132" s="74" t="s">
        <v>58</v>
      </c>
      <c r="M132" s="70">
        <f t="shared" si="5"/>
        <v>0.25569999999999998</v>
      </c>
      <c r="N132" s="72">
        <v>2550</v>
      </c>
      <c r="O132" s="74" t="s">
        <v>58</v>
      </c>
      <c r="P132" s="70">
        <f t="shared" si="6"/>
        <v>0.255</v>
      </c>
    </row>
    <row r="133" spans="1:16">
      <c r="A133" s="112"/>
      <c r="B133" s="108">
        <v>55</v>
      </c>
      <c r="C133" s="109" t="s">
        <v>59</v>
      </c>
      <c r="D133" s="70">
        <f t="shared" si="10"/>
        <v>0.23109243697478993</v>
      </c>
      <c r="E133" s="110">
        <v>45.81</v>
      </c>
      <c r="F133" s="111">
        <v>2.5910000000000002</v>
      </c>
      <c r="G133" s="107">
        <f t="shared" si="8"/>
        <v>48.401000000000003</v>
      </c>
      <c r="H133" s="108">
        <v>7.14</v>
      </c>
      <c r="I133" s="109" t="s">
        <v>60</v>
      </c>
      <c r="J133" s="71">
        <f t="shared" si="11"/>
        <v>7.14</v>
      </c>
      <c r="K133" s="72">
        <v>2678</v>
      </c>
      <c r="L133" s="74" t="s">
        <v>58</v>
      </c>
      <c r="M133" s="70">
        <f t="shared" si="5"/>
        <v>0.26779999999999998</v>
      </c>
      <c r="N133" s="72">
        <v>2657</v>
      </c>
      <c r="O133" s="74" t="s">
        <v>58</v>
      </c>
      <c r="P133" s="70">
        <f t="shared" si="6"/>
        <v>0.26569999999999999</v>
      </c>
    </row>
    <row r="134" spans="1:16">
      <c r="A134" s="112"/>
      <c r="B134" s="108">
        <v>60</v>
      </c>
      <c r="C134" s="109" t="s">
        <v>59</v>
      </c>
      <c r="D134" s="70">
        <f t="shared" si="10"/>
        <v>0.25210084033613445</v>
      </c>
      <c r="E134" s="110">
        <v>49.27</v>
      </c>
      <c r="F134" s="111">
        <v>2.4329999999999998</v>
      </c>
      <c r="G134" s="107">
        <f t="shared" si="8"/>
        <v>51.703000000000003</v>
      </c>
      <c r="H134" s="108">
        <v>7.58</v>
      </c>
      <c r="I134" s="109" t="s">
        <v>60</v>
      </c>
      <c r="J134" s="71">
        <f t="shared" si="11"/>
        <v>7.58</v>
      </c>
      <c r="K134" s="72">
        <v>2779</v>
      </c>
      <c r="L134" s="74" t="s">
        <v>58</v>
      </c>
      <c r="M134" s="70">
        <f t="shared" si="5"/>
        <v>0.27789999999999998</v>
      </c>
      <c r="N134" s="72">
        <v>2752</v>
      </c>
      <c r="O134" s="74" t="s">
        <v>58</v>
      </c>
      <c r="P134" s="70">
        <f t="shared" si="6"/>
        <v>0.2752</v>
      </c>
    </row>
    <row r="135" spans="1:16">
      <c r="A135" s="112"/>
      <c r="B135" s="108">
        <v>65</v>
      </c>
      <c r="C135" s="109" t="s">
        <v>59</v>
      </c>
      <c r="D135" s="70">
        <f t="shared" si="10"/>
        <v>0.27310924369747897</v>
      </c>
      <c r="E135" s="110">
        <v>52.67</v>
      </c>
      <c r="F135" s="111">
        <v>2.2949999999999999</v>
      </c>
      <c r="G135" s="107">
        <f t="shared" si="8"/>
        <v>54.965000000000003</v>
      </c>
      <c r="H135" s="108">
        <v>7.99</v>
      </c>
      <c r="I135" s="109" t="s">
        <v>60</v>
      </c>
      <c r="J135" s="71">
        <f t="shared" si="11"/>
        <v>7.99</v>
      </c>
      <c r="K135" s="72">
        <v>2866</v>
      </c>
      <c r="L135" s="74" t="s">
        <v>58</v>
      </c>
      <c r="M135" s="70">
        <f t="shared" si="5"/>
        <v>0.28660000000000002</v>
      </c>
      <c r="N135" s="72">
        <v>2835</v>
      </c>
      <c r="O135" s="74" t="s">
        <v>58</v>
      </c>
      <c r="P135" s="70">
        <f t="shared" si="6"/>
        <v>0.28349999999999997</v>
      </c>
    </row>
    <row r="136" spans="1:16">
      <c r="A136" s="112"/>
      <c r="B136" s="108">
        <v>70</v>
      </c>
      <c r="C136" s="109" t="s">
        <v>59</v>
      </c>
      <c r="D136" s="70">
        <f t="shared" si="10"/>
        <v>0.29411764705882354</v>
      </c>
      <c r="E136" s="110">
        <v>55.96</v>
      </c>
      <c r="F136" s="111">
        <v>2.173</v>
      </c>
      <c r="G136" s="107">
        <f t="shared" si="8"/>
        <v>58.133000000000003</v>
      </c>
      <c r="H136" s="108">
        <v>8.39</v>
      </c>
      <c r="I136" s="109" t="s">
        <v>60</v>
      </c>
      <c r="J136" s="71">
        <f t="shared" si="11"/>
        <v>8.39</v>
      </c>
      <c r="K136" s="72">
        <v>2941</v>
      </c>
      <c r="L136" s="74" t="s">
        <v>58</v>
      </c>
      <c r="M136" s="70">
        <f t="shared" si="5"/>
        <v>0.29409999999999997</v>
      </c>
      <c r="N136" s="72">
        <v>2910</v>
      </c>
      <c r="O136" s="74" t="s">
        <v>58</v>
      </c>
      <c r="P136" s="70">
        <f t="shared" si="6"/>
        <v>0.29100000000000004</v>
      </c>
    </row>
    <row r="137" spans="1:16">
      <c r="A137" s="112"/>
      <c r="B137" s="108">
        <v>80</v>
      </c>
      <c r="C137" s="109" t="s">
        <v>59</v>
      </c>
      <c r="D137" s="70">
        <f t="shared" si="10"/>
        <v>0.33613445378151263</v>
      </c>
      <c r="E137" s="110">
        <v>62.15</v>
      </c>
      <c r="F137" s="111">
        <v>1.968</v>
      </c>
      <c r="G137" s="107">
        <f t="shared" si="8"/>
        <v>64.117999999999995</v>
      </c>
      <c r="H137" s="108">
        <v>9.11</v>
      </c>
      <c r="I137" s="109" t="s">
        <v>60</v>
      </c>
      <c r="J137" s="71">
        <f t="shared" si="11"/>
        <v>9.11</v>
      </c>
      <c r="K137" s="72">
        <v>3150</v>
      </c>
      <c r="L137" s="74" t="s">
        <v>58</v>
      </c>
      <c r="M137" s="70">
        <f t="shared" si="5"/>
        <v>0.315</v>
      </c>
      <c r="N137" s="72">
        <v>3037</v>
      </c>
      <c r="O137" s="74" t="s">
        <v>58</v>
      </c>
      <c r="P137" s="70">
        <f t="shared" si="6"/>
        <v>0.30369999999999997</v>
      </c>
    </row>
    <row r="138" spans="1:16">
      <c r="A138" s="112"/>
      <c r="B138" s="108">
        <v>90</v>
      </c>
      <c r="C138" s="109" t="s">
        <v>59</v>
      </c>
      <c r="D138" s="70">
        <f t="shared" si="10"/>
        <v>0.37815126050420167</v>
      </c>
      <c r="E138" s="110">
        <v>67.8</v>
      </c>
      <c r="F138" s="111">
        <v>1.8009999999999999</v>
      </c>
      <c r="G138" s="107">
        <f t="shared" si="8"/>
        <v>69.600999999999999</v>
      </c>
      <c r="H138" s="108">
        <v>9.77</v>
      </c>
      <c r="I138" s="109" t="s">
        <v>60</v>
      </c>
      <c r="J138" s="71">
        <f t="shared" si="11"/>
        <v>9.77</v>
      </c>
      <c r="K138" s="72">
        <v>3314</v>
      </c>
      <c r="L138" s="74" t="s">
        <v>58</v>
      </c>
      <c r="M138" s="70">
        <f t="shared" si="5"/>
        <v>0.33140000000000003</v>
      </c>
      <c r="N138" s="72">
        <v>3143</v>
      </c>
      <c r="O138" s="74" t="s">
        <v>58</v>
      </c>
      <c r="P138" s="70">
        <f t="shared" si="6"/>
        <v>0.31429999999999997</v>
      </c>
    </row>
    <row r="139" spans="1:16">
      <c r="A139" s="112"/>
      <c r="B139" s="108">
        <v>100</v>
      </c>
      <c r="C139" s="109" t="s">
        <v>59</v>
      </c>
      <c r="D139" s="70">
        <f t="shared" si="10"/>
        <v>0.42016806722689076</v>
      </c>
      <c r="E139" s="110">
        <v>72.89</v>
      </c>
      <c r="F139" s="111">
        <v>1.663</v>
      </c>
      <c r="G139" s="107">
        <f t="shared" si="8"/>
        <v>74.552999999999997</v>
      </c>
      <c r="H139" s="108">
        <v>10.39</v>
      </c>
      <c r="I139" s="109" t="s">
        <v>60</v>
      </c>
      <c r="J139" s="71">
        <f t="shared" si="11"/>
        <v>10.39</v>
      </c>
      <c r="K139" s="72">
        <v>3449</v>
      </c>
      <c r="L139" s="74" t="s">
        <v>58</v>
      </c>
      <c r="M139" s="70">
        <f t="shared" si="5"/>
        <v>0.34489999999999998</v>
      </c>
      <c r="N139" s="72">
        <v>3232</v>
      </c>
      <c r="O139" s="74" t="s">
        <v>58</v>
      </c>
      <c r="P139" s="70">
        <f t="shared" si="6"/>
        <v>0.32320000000000004</v>
      </c>
    </row>
    <row r="140" spans="1:16">
      <c r="A140" s="112"/>
      <c r="B140" s="108">
        <v>110</v>
      </c>
      <c r="C140" s="113" t="s">
        <v>59</v>
      </c>
      <c r="D140" s="70">
        <f t="shared" si="10"/>
        <v>0.46218487394957986</v>
      </c>
      <c r="E140" s="110">
        <v>77.47</v>
      </c>
      <c r="F140" s="111">
        <v>1.5469999999999999</v>
      </c>
      <c r="G140" s="107">
        <f t="shared" si="8"/>
        <v>79.016999999999996</v>
      </c>
      <c r="H140" s="108">
        <v>10.97</v>
      </c>
      <c r="I140" s="109" t="s">
        <v>60</v>
      </c>
      <c r="J140" s="71">
        <f t="shared" si="11"/>
        <v>10.97</v>
      </c>
      <c r="K140" s="72">
        <v>3563</v>
      </c>
      <c r="L140" s="74" t="s">
        <v>58</v>
      </c>
      <c r="M140" s="70">
        <f t="shared" si="5"/>
        <v>0.35630000000000001</v>
      </c>
      <c r="N140" s="72">
        <v>3309</v>
      </c>
      <c r="O140" s="74" t="s">
        <v>58</v>
      </c>
      <c r="P140" s="70">
        <f t="shared" si="6"/>
        <v>0.33090000000000003</v>
      </c>
    </row>
    <row r="141" spans="1:16">
      <c r="B141" s="108">
        <v>120</v>
      </c>
      <c r="C141" s="74" t="s">
        <v>59</v>
      </c>
      <c r="D141" s="70">
        <f t="shared" si="10"/>
        <v>0.50420168067226889</v>
      </c>
      <c r="E141" s="110">
        <v>81.59</v>
      </c>
      <c r="F141" s="111">
        <v>1.4470000000000001</v>
      </c>
      <c r="G141" s="107">
        <f t="shared" si="8"/>
        <v>83.037000000000006</v>
      </c>
      <c r="H141" s="72">
        <v>11.51</v>
      </c>
      <c r="I141" s="74" t="s">
        <v>60</v>
      </c>
      <c r="J141" s="71">
        <f t="shared" si="11"/>
        <v>11.51</v>
      </c>
      <c r="K141" s="72">
        <v>3662</v>
      </c>
      <c r="L141" s="74" t="s">
        <v>58</v>
      </c>
      <c r="M141" s="70">
        <f t="shared" si="5"/>
        <v>0.36619999999999997</v>
      </c>
      <c r="N141" s="72">
        <v>3377</v>
      </c>
      <c r="O141" s="74" t="s">
        <v>58</v>
      </c>
      <c r="P141" s="70">
        <f t="shared" si="6"/>
        <v>0.3377</v>
      </c>
    </row>
    <row r="142" spans="1:16">
      <c r="B142" s="108">
        <v>130</v>
      </c>
      <c r="C142" s="74" t="s">
        <v>59</v>
      </c>
      <c r="D142" s="70">
        <f t="shared" si="10"/>
        <v>0.54621848739495793</v>
      </c>
      <c r="E142" s="110">
        <v>85.3</v>
      </c>
      <c r="F142" s="111">
        <v>1.36</v>
      </c>
      <c r="G142" s="107">
        <f t="shared" si="8"/>
        <v>86.66</v>
      </c>
      <c r="H142" s="72">
        <v>12.04</v>
      </c>
      <c r="I142" s="74" t="s">
        <v>60</v>
      </c>
      <c r="J142" s="71">
        <f t="shared" si="11"/>
        <v>12.04</v>
      </c>
      <c r="K142" s="72">
        <v>3749</v>
      </c>
      <c r="L142" s="74" t="s">
        <v>58</v>
      </c>
      <c r="M142" s="70">
        <f t="shared" si="5"/>
        <v>0.37490000000000001</v>
      </c>
      <c r="N142" s="72">
        <v>3437</v>
      </c>
      <c r="O142" s="74" t="s">
        <v>58</v>
      </c>
      <c r="P142" s="70">
        <f t="shared" si="6"/>
        <v>0.34370000000000001</v>
      </c>
    </row>
    <row r="143" spans="1:16">
      <c r="B143" s="108">
        <v>140</v>
      </c>
      <c r="C143" s="74" t="s">
        <v>59</v>
      </c>
      <c r="D143" s="70">
        <f t="shared" si="10"/>
        <v>0.58823529411764708</v>
      </c>
      <c r="E143" s="110">
        <v>88.65</v>
      </c>
      <c r="F143" s="111">
        <v>1.284</v>
      </c>
      <c r="G143" s="107">
        <f t="shared" si="8"/>
        <v>89.934000000000012</v>
      </c>
      <c r="H143" s="72">
        <v>12.54</v>
      </c>
      <c r="I143" s="74" t="s">
        <v>60</v>
      </c>
      <c r="J143" s="71">
        <f t="shared" si="11"/>
        <v>12.54</v>
      </c>
      <c r="K143" s="72">
        <v>3828</v>
      </c>
      <c r="L143" s="74" t="s">
        <v>58</v>
      </c>
      <c r="M143" s="70">
        <f t="shared" si="5"/>
        <v>0.38279999999999997</v>
      </c>
      <c r="N143" s="72">
        <v>3491</v>
      </c>
      <c r="O143" s="74" t="s">
        <v>58</v>
      </c>
      <c r="P143" s="70">
        <f t="shared" si="6"/>
        <v>0.34910000000000002</v>
      </c>
    </row>
    <row r="144" spans="1:16">
      <c r="B144" s="108">
        <v>150</v>
      </c>
      <c r="C144" s="74" t="s">
        <v>59</v>
      </c>
      <c r="D144" s="70">
        <f t="shared" si="10"/>
        <v>0.63025210084033612</v>
      </c>
      <c r="E144" s="110">
        <v>91.67</v>
      </c>
      <c r="F144" s="111">
        <v>1.2170000000000001</v>
      </c>
      <c r="G144" s="107">
        <f t="shared" si="8"/>
        <v>92.887</v>
      </c>
      <c r="H144" s="72">
        <v>13.02</v>
      </c>
      <c r="I144" s="74" t="s">
        <v>60</v>
      </c>
      <c r="J144" s="71">
        <f t="shared" si="11"/>
        <v>13.02</v>
      </c>
      <c r="K144" s="72">
        <v>3900</v>
      </c>
      <c r="L144" s="74" t="s">
        <v>58</v>
      </c>
      <c r="M144" s="70">
        <f t="shared" si="5"/>
        <v>0.39</v>
      </c>
      <c r="N144" s="72">
        <v>3540</v>
      </c>
      <c r="O144" s="74" t="s">
        <v>58</v>
      </c>
      <c r="P144" s="70">
        <f t="shared" si="6"/>
        <v>0.35399999999999998</v>
      </c>
    </row>
    <row r="145" spans="2:16">
      <c r="B145" s="108">
        <v>160</v>
      </c>
      <c r="C145" s="74" t="s">
        <v>59</v>
      </c>
      <c r="D145" s="70">
        <f t="shared" si="10"/>
        <v>0.67226890756302526</v>
      </c>
      <c r="E145" s="110">
        <v>94.42</v>
      </c>
      <c r="F145" s="111">
        <v>1.157</v>
      </c>
      <c r="G145" s="107">
        <f t="shared" si="8"/>
        <v>95.576999999999998</v>
      </c>
      <c r="H145" s="72">
        <v>13.49</v>
      </c>
      <c r="I145" s="74" t="s">
        <v>60</v>
      </c>
      <c r="J145" s="71">
        <f t="shared" si="11"/>
        <v>13.49</v>
      </c>
      <c r="K145" s="72">
        <v>3966</v>
      </c>
      <c r="L145" s="74" t="s">
        <v>58</v>
      </c>
      <c r="M145" s="70">
        <f t="shared" si="5"/>
        <v>0.39660000000000001</v>
      </c>
      <c r="N145" s="72">
        <v>3585</v>
      </c>
      <c r="O145" s="74" t="s">
        <v>58</v>
      </c>
      <c r="P145" s="70">
        <f t="shared" si="6"/>
        <v>0.35849999999999999</v>
      </c>
    </row>
    <row r="146" spans="2:16">
      <c r="B146" s="108">
        <v>170</v>
      </c>
      <c r="C146" s="74" t="s">
        <v>59</v>
      </c>
      <c r="D146" s="70">
        <f t="shared" si="10"/>
        <v>0.7142857142857143</v>
      </c>
      <c r="E146" s="110">
        <v>96.93</v>
      </c>
      <c r="F146" s="111">
        <v>1.1040000000000001</v>
      </c>
      <c r="G146" s="107">
        <f t="shared" si="8"/>
        <v>98.034000000000006</v>
      </c>
      <c r="H146" s="72">
        <v>13.95</v>
      </c>
      <c r="I146" s="74" t="s">
        <v>60</v>
      </c>
      <c r="J146" s="71">
        <f t="shared" si="11"/>
        <v>13.95</v>
      </c>
      <c r="K146" s="72">
        <v>4027</v>
      </c>
      <c r="L146" s="74" t="s">
        <v>58</v>
      </c>
      <c r="M146" s="70">
        <f t="shared" si="5"/>
        <v>0.4027</v>
      </c>
      <c r="N146" s="72">
        <v>3627</v>
      </c>
      <c r="O146" s="74" t="s">
        <v>58</v>
      </c>
      <c r="P146" s="70">
        <f t="shared" si="6"/>
        <v>0.36269999999999997</v>
      </c>
    </row>
    <row r="147" spans="2:16">
      <c r="B147" s="108">
        <v>180</v>
      </c>
      <c r="C147" s="74" t="s">
        <v>59</v>
      </c>
      <c r="D147" s="70">
        <f t="shared" si="10"/>
        <v>0.75630252100840334</v>
      </c>
      <c r="E147" s="110">
        <v>99.23</v>
      </c>
      <c r="F147" s="111">
        <v>1.0549999999999999</v>
      </c>
      <c r="G147" s="107">
        <f t="shared" si="8"/>
        <v>100.28500000000001</v>
      </c>
      <c r="H147" s="72">
        <v>14.4</v>
      </c>
      <c r="I147" s="74" t="s">
        <v>60</v>
      </c>
      <c r="J147" s="71">
        <f t="shared" si="11"/>
        <v>14.4</v>
      </c>
      <c r="K147" s="72">
        <v>4085</v>
      </c>
      <c r="L147" s="74" t="s">
        <v>58</v>
      </c>
      <c r="M147" s="70">
        <f t="shared" si="5"/>
        <v>0.40849999999999997</v>
      </c>
      <c r="N147" s="72">
        <v>3666</v>
      </c>
      <c r="O147" s="74" t="s">
        <v>58</v>
      </c>
      <c r="P147" s="70">
        <f t="shared" si="6"/>
        <v>0.36659999999999998</v>
      </c>
    </row>
    <row r="148" spans="2:16">
      <c r="B148" s="108">
        <v>200</v>
      </c>
      <c r="C148" s="74" t="s">
        <v>59</v>
      </c>
      <c r="D148" s="70">
        <f t="shared" si="10"/>
        <v>0.84033613445378152</v>
      </c>
      <c r="E148" s="110">
        <v>103.3</v>
      </c>
      <c r="F148" s="111">
        <v>0.9708</v>
      </c>
      <c r="G148" s="107">
        <f t="shared" si="8"/>
        <v>104.27079999999999</v>
      </c>
      <c r="H148" s="72">
        <v>15.27</v>
      </c>
      <c r="I148" s="74" t="s">
        <v>60</v>
      </c>
      <c r="J148" s="71">
        <f t="shared" si="11"/>
        <v>15.27</v>
      </c>
      <c r="K148" s="72">
        <v>4279</v>
      </c>
      <c r="L148" s="74" t="s">
        <v>58</v>
      </c>
      <c r="M148" s="70">
        <f t="shared" ref="M148:M163" si="12">K148/1000/10</f>
        <v>0.4279</v>
      </c>
      <c r="N148" s="72">
        <v>3736</v>
      </c>
      <c r="O148" s="74" t="s">
        <v>58</v>
      </c>
      <c r="P148" s="70">
        <f t="shared" ref="P148:P189" si="13">N148/1000/10</f>
        <v>0.37360000000000004</v>
      </c>
    </row>
    <row r="149" spans="2:16">
      <c r="B149" s="108">
        <v>225</v>
      </c>
      <c r="C149" s="74" t="s">
        <v>59</v>
      </c>
      <c r="D149" s="70">
        <f t="shared" si="10"/>
        <v>0.94537815126050417</v>
      </c>
      <c r="E149" s="110">
        <v>107.5</v>
      </c>
      <c r="F149" s="111">
        <v>0.88390000000000002</v>
      </c>
      <c r="G149" s="107">
        <f t="shared" ref="G149:G212" si="14">E149+F149</f>
        <v>108.3839</v>
      </c>
      <c r="H149" s="72">
        <v>16.309999999999999</v>
      </c>
      <c r="I149" s="74" t="s">
        <v>60</v>
      </c>
      <c r="J149" s="71">
        <f t="shared" si="11"/>
        <v>16.309999999999999</v>
      </c>
      <c r="K149" s="72">
        <v>4540</v>
      </c>
      <c r="L149" s="74" t="s">
        <v>58</v>
      </c>
      <c r="M149" s="70">
        <f t="shared" si="12"/>
        <v>0.45400000000000001</v>
      </c>
      <c r="N149" s="72">
        <v>3812</v>
      </c>
      <c r="O149" s="74" t="s">
        <v>58</v>
      </c>
      <c r="P149" s="70">
        <f t="shared" si="13"/>
        <v>0.38119999999999998</v>
      </c>
    </row>
    <row r="150" spans="2:16">
      <c r="B150" s="108">
        <v>250</v>
      </c>
      <c r="C150" s="74" t="s">
        <v>59</v>
      </c>
      <c r="D150" s="70">
        <f t="shared" si="10"/>
        <v>1.0504201680672269</v>
      </c>
      <c r="E150" s="110">
        <v>111.1</v>
      </c>
      <c r="F150" s="111">
        <v>0.8125</v>
      </c>
      <c r="G150" s="107">
        <f t="shared" si="14"/>
        <v>111.91249999999999</v>
      </c>
      <c r="H150" s="72">
        <v>17.32</v>
      </c>
      <c r="I150" s="74" t="s">
        <v>60</v>
      </c>
      <c r="J150" s="71">
        <f t="shared" si="11"/>
        <v>17.32</v>
      </c>
      <c r="K150" s="72">
        <v>4770</v>
      </c>
      <c r="L150" s="74" t="s">
        <v>58</v>
      </c>
      <c r="M150" s="70">
        <f t="shared" si="12"/>
        <v>0.47699999999999998</v>
      </c>
      <c r="N150" s="72">
        <v>3880</v>
      </c>
      <c r="O150" s="74" t="s">
        <v>58</v>
      </c>
      <c r="P150" s="70">
        <f t="shared" si="13"/>
        <v>0.38800000000000001</v>
      </c>
    </row>
    <row r="151" spans="2:16">
      <c r="B151" s="108">
        <v>275</v>
      </c>
      <c r="C151" s="74" t="s">
        <v>59</v>
      </c>
      <c r="D151" s="70">
        <f t="shared" ref="D151:D164" si="15">B151/$C$5</f>
        <v>1.1554621848739495</v>
      </c>
      <c r="E151" s="110">
        <v>114.1</v>
      </c>
      <c r="F151" s="111">
        <v>0.75260000000000005</v>
      </c>
      <c r="G151" s="107">
        <f t="shared" si="14"/>
        <v>114.8526</v>
      </c>
      <c r="H151" s="72">
        <v>18.29</v>
      </c>
      <c r="I151" s="74" t="s">
        <v>60</v>
      </c>
      <c r="J151" s="71">
        <f t="shared" si="11"/>
        <v>18.29</v>
      </c>
      <c r="K151" s="72">
        <v>4976</v>
      </c>
      <c r="L151" s="74" t="s">
        <v>58</v>
      </c>
      <c r="M151" s="70">
        <f t="shared" si="12"/>
        <v>0.49759999999999999</v>
      </c>
      <c r="N151" s="72">
        <v>3940</v>
      </c>
      <c r="O151" s="74" t="s">
        <v>58</v>
      </c>
      <c r="P151" s="70">
        <f t="shared" si="13"/>
        <v>0.39400000000000002</v>
      </c>
    </row>
    <row r="152" spans="2:16">
      <c r="B152" s="108">
        <v>300</v>
      </c>
      <c r="C152" s="74" t="s">
        <v>59</v>
      </c>
      <c r="D152" s="70">
        <f t="shared" si="15"/>
        <v>1.2605042016806722</v>
      </c>
      <c r="E152" s="110">
        <v>116.8</v>
      </c>
      <c r="F152" s="111">
        <v>0.70150000000000001</v>
      </c>
      <c r="G152" s="107">
        <f t="shared" si="14"/>
        <v>117.50149999999999</v>
      </c>
      <c r="H152" s="72">
        <v>19.25</v>
      </c>
      <c r="I152" s="74" t="s">
        <v>60</v>
      </c>
      <c r="J152" s="71">
        <f t="shared" si="11"/>
        <v>19.25</v>
      </c>
      <c r="K152" s="72">
        <v>5165</v>
      </c>
      <c r="L152" s="74" t="s">
        <v>58</v>
      </c>
      <c r="M152" s="70">
        <f t="shared" si="12"/>
        <v>0.51649999999999996</v>
      </c>
      <c r="N152" s="72">
        <v>3995</v>
      </c>
      <c r="O152" s="74" t="s">
        <v>58</v>
      </c>
      <c r="P152" s="70">
        <f t="shared" si="13"/>
        <v>0.39950000000000002</v>
      </c>
    </row>
    <row r="153" spans="2:16">
      <c r="B153" s="108">
        <v>325</v>
      </c>
      <c r="C153" s="74" t="s">
        <v>59</v>
      </c>
      <c r="D153" s="70">
        <f t="shared" si="15"/>
        <v>1.365546218487395</v>
      </c>
      <c r="E153" s="110">
        <v>119</v>
      </c>
      <c r="F153" s="111">
        <v>0.65739999999999998</v>
      </c>
      <c r="G153" s="107">
        <f t="shared" si="14"/>
        <v>119.6574</v>
      </c>
      <c r="H153" s="72">
        <v>20.18</v>
      </c>
      <c r="I153" s="74" t="s">
        <v>60</v>
      </c>
      <c r="J153" s="71">
        <f t="shared" si="11"/>
        <v>20.18</v>
      </c>
      <c r="K153" s="72">
        <v>5340</v>
      </c>
      <c r="L153" s="74" t="s">
        <v>58</v>
      </c>
      <c r="M153" s="70">
        <f t="shared" si="12"/>
        <v>0.53400000000000003</v>
      </c>
      <c r="N153" s="72">
        <v>4046</v>
      </c>
      <c r="O153" s="74" t="s">
        <v>58</v>
      </c>
      <c r="P153" s="70">
        <f t="shared" si="13"/>
        <v>0.40460000000000002</v>
      </c>
    </row>
    <row r="154" spans="2:16">
      <c r="B154" s="108">
        <v>350</v>
      </c>
      <c r="C154" s="74" t="s">
        <v>59</v>
      </c>
      <c r="D154" s="70">
        <f t="shared" si="15"/>
        <v>1.4705882352941178</v>
      </c>
      <c r="E154" s="110">
        <v>121</v>
      </c>
      <c r="F154" s="111">
        <v>0.61899999999999999</v>
      </c>
      <c r="G154" s="107">
        <f t="shared" si="14"/>
        <v>121.619</v>
      </c>
      <c r="H154" s="72">
        <v>21.1</v>
      </c>
      <c r="I154" s="74" t="s">
        <v>60</v>
      </c>
      <c r="J154" s="71">
        <f t="shared" si="11"/>
        <v>21.1</v>
      </c>
      <c r="K154" s="72">
        <v>5503</v>
      </c>
      <c r="L154" s="74" t="s">
        <v>58</v>
      </c>
      <c r="M154" s="70">
        <f t="shared" si="12"/>
        <v>0.55030000000000001</v>
      </c>
      <c r="N154" s="72">
        <v>4093</v>
      </c>
      <c r="O154" s="74" t="s">
        <v>58</v>
      </c>
      <c r="P154" s="70">
        <f t="shared" si="13"/>
        <v>0.4093</v>
      </c>
    </row>
    <row r="155" spans="2:16">
      <c r="B155" s="108">
        <v>375</v>
      </c>
      <c r="C155" s="74" t="s">
        <v>59</v>
      </c>
      <c r="D155" s="70">
        <f t="shared" si="15"/>
        <v>1.5756302521008403</v>
      </c>
      <c r="E155" s="110">
        <v>122.8</v>
      </c>
      <c r="F155" s="111">
        <v>0.58509999999999995</v>
      </c>
      <c r="G155" s="107">
        <f t="shared" si="14"/>
        <v>123.38509999999999</v>
      </c>
      <c r="H155" s="72">
        <v>22.01</v>
      </c>
      <c r="I155" s="74" t="s">
        <v>60</v>
      </c>
      <c r="J155" s="71">
        <f t="shared" si="11"/>
        <v>22.01</v>
      </c>
      <c r="K155" s="72">
        <v>5656</v>
      </c>
      <c r="L155" s="74" t="s">
        <v>58</v>
      </c>
      <c r="M155" s="70">
        <f t="shared" si="12"/>
        <v>0.56559999999999999</v>
      </c>
      <c r="N155" s="72">
        <v>4136</v>
      </c>
      <c r="O155" s="74" t="s">
        <v>58</v>
      </c>
      <c r="P155" s="71">
        <f t="shared" si="13"/>
        <v>0.41360000000000002</v>
      </c>
    </row>
    <row r="156" spans="2:16">
      <c r="B156" s="108">
        <v>400</v>
      </c>
      <c r="C156" s="74" t="s">
        <v>59</v>
      </c>
      <c r="D156" s="70">
        <f t="shared" si="15"/>
        <v>1.680672268907563</v>
      </c>
      <c r="E156" s="110">
        <v>124.4</v>
      </c>
      <c r="F156" s="111">
        <v>0.55500000000000005</v>
      </c>
      <c r="G156" s="107">
        <f t="shared" si="14"/>
        <v>124.95500000000001</v>
      </c>
      <c r="H156" s="72">
        <v>22.9</v>
      </c>
      <c r="I156" s="74" t="s">
        <v>60</v>
      </c>
      <c r="J156" s="71">
        <f t="shared" si="11"/>
        <v>22.9</v>
      </c>
      <c r="K156" s="72">
        <v>5801</v>
      </c>
      <c r="L156" s="74" t="s">
        <v>58</v>
      </c>
      <c r="M156" s="70">
        <f t="shared" si="12"/>
        <v>0.58010000000000006</v>
      </c>
      <c r="N156" s="72">
        <v>4177</v>
      </c>
      <c r="O156" s="74" t="s">
        <v>58</v>
      </c>
      <c r="P156" s="71">
        <f t="shared" si="13"/>
        <v>0.41769999999999996</v>
      </c>
    </row>
    <row r="157" spans="2:16">
      <c r="B157" s="108">
        <v>450</v>
      </c>
      <c r="C157" s="74" t="s">
        <v>59</v>
      </c>
      <c r="D157" s="70">
        <f t="shared" si="15"/>
        <v>1.8907563025210083</v>
      </c>
      <c r="E157" s="110">
        <v>127.1</v>
      </c>
      <c r="F157" s="111">
        <v>0.50390000000000001</v>
      </c>
      <c r="G157" s="107">
        <f t="shared" si="14"/>
        <v>127.6039</v>
      </c>
      <c r="H157" s="72">
        <v>24.66</v>
      </c>
      <c r="I157" s="74" t="s">
        <v>60</v>
      </c>
      <c r="J157" s="71">
        <f t="shared" si="11"/>
        <v>24.66</v>
      </c>
      <c r="K157" s="72">
        <v>6321</v>
      </c>
      <c r="L157" s="74" t="s">
        <v>58</v>
      </c>
      <c r="M157" s="70">
        <f t="shared" si="12"/>
        <v>0.6321</v>
      </c>
      <c r="N157" s="72">
        <v>4253</v>
      </c>
      <c r="O157" s="74" t="s">
        <v>58</v>
      </c>
      <c r="P157" s="71">
        <f t="shared" si="13"/>
        <v>0.42530000000000001</v>
      </c>
    </row>
    <row r="158" spans="2:16">
      <c r="B158" s="108">
        <v>500</v>
      </c>
      <c r="C158" s="74" t="s">
        <v>59</v>
      </c>
      <c r="D158" s="70">
        <f t="shared" si="15"/>
        <v>2.1008403361344539</v>
      </c>
      <c r="E158" s="110">
        <v>130</v>
      </c>
      <c r="F158" s="111">
        <v>0.46200000000000002</v>
      </c>
      <c r="G158" s="107">
        <f t="shared" si="14"/>
        <v>130.46199999999999</v>
      </c>
      <c r="H158" s="72">
        <v>26.38</v>
      </c>
      <c r="I158" s="74" t="s">
        <v>60</v>
      </c>
      <c r="J158" s="71">
        <f t="shared" si="11"/>
        <v>26.38</v>
      </c>
      <c r="K158" s="72">
        <v>6781</v>
      </c>
      <c r="L158" s="74" t="s">
        <v>58</v>
      </c>
      <c r="M158" s="70">
        <f t="shared" si="12"/>
        <v>0.67809999999999993</v>
      </c>
      <c r="N158" s="72">
        <v>4322</v>
      </c>
      <c r="O158" s="74" t="s">
        <v>58</v>
      </c>
      <c r="P158" s="71">
        <f t="shared" si="13"/>
        <v>0.43220000000000003</v>
      </c>
    </row>
    <row r="159" spans="2:16">
      <c r="B159" s="108">
        <v>550</v>
      </c>
      <c r="C159" s="74" t="s">
        <v>59</v>
      </c>
      <c r="D159" s="70">
        <f t="shared" si="15"/>
        <v>2.3109243697478989</v>
      </c>
      <c r="E159" s="110">
        <v>132.1</v>
      </c>
      <c r="F159" s="111">
        <v>0.4269</v>
      </c>
      <c r="G159" s="107">
        <f t="shared" si="14"/>
        <v>132.52689999999998</v>
      </c>
      <c r="H159" s="72">
        <v>28.07</v>
      </c>
      <c r="I159" s="74" t="s">
        <v>60</v>
      </c>
      <c r="J159" s="71">
        <f t="shared" si="11"/>
        <v>28.07</v>
      </c>
      <c r="K159" s="72">
        <v>7195</v>
      </c>
      <c r="L159" s="74" t="s">
        <v>58</v>
      </c>
      <c r="M159" s="71">
        <f t="shared" si="12"/>
        <v>0.71950000000000003</v>
      </c>
      <c r="N159" s="72">
        <v>4384</v>
      </c>
      <c r="O159" s="74" t="s">
        <v>58</v>
      </c>
      <c r="P159" s="71">
        <f t="shared" si="13"/>
        <v>0.43840000000000001</v>
      </c>
    </row>
    <row r="160" spans="2:16">
      <c r="B160" s="108">
        <v>600</v>
      </c>
      <c r="C160" s="74" t="s">
        <v>59</v>
      </c>
      <c r="D160" s="70">
        <f t="shared" si="15"/>
        <v>2.5210084033613445</v>
      </c>
      <c r="E160" s="110">
        <v>133.5</v>
      </c>
      <c r="F160" s="111">
        <v>0.3972</v>
      </c>
      <c r="G160" s="107">
        <f t="shared" si="14"/>
        <v>133.8972</v>
      </c>
      <c r="H160" s="72">
        <v>29.73</v>
      </c>
      <c r="I160" s="74" t="s">
        <v>60</v>
      </c>
      <c r="J160" s="71">
        <f t="shared" si="11"/>
        <v>29.73</v>
      </c>
      <c r="K160" s="72">
        <v>7577</v>
      </c>
      <c r="L160" s="74" t="s">
        <v>58</v>
      </c>
      <c r="M160" s="71">
        <f t="shared" si="12"/>
        <v>0.75770000000000004</v>
      </c>
      <c r="N160" s="72">
        <v>4443</v>
      </c>
      <c r="O160" s="74" t="s">
        <v>58</v>
      </c>
      <c r="P160" s="71">
        <f t="shared" si="13"/>
        <v>0.44429999999999997</v>
      </c>
    </row>
    <row r="161" spans="2:16">
      <c r="B161" s="108">
        <v>650</v>
      </c>
      <c r="C161" s="74" t="s">
        <v>59</v>
      </c>
      <c r="D161" s="70">
        <f t="shared" si="15"/>
        <v>2.73109243697479</v>
      </c>
      <c r="E161" s="110">
        <v>134.9</v>
      </c>
      <c r="F161" s="111">
        <v>0.37159999999999999</v>
      </c>
      <c r="G161" s="107">
        <f t="shared" si="14"/>
        <v>135.27160000000001</v>
      </c>
      <c r="H161" s="72">
        <v>31.38</v>
      </c>
      <c r="I161" s="74" t="s">
        <v>60</v>
      </c>
      <c r="J161" s="71">
        <f t="shared" si="11"/>
        <v>31.38</v>
      </c>
      <c r="K161" s="72">
        <v>7934</v>
      </c>
      <c r="L161" s="74" t="s">
        <v>58</v>
      </c>
      <c r="M161" s="71">
        <f t="shared" si="12"/>
        <v>0.79339999999999999</v>
      </c>
      <c r="N161" s="72">
        <v>4498</v>
      </c>
      <c r="O161" s="74" t="s">
        <v>58</v>
      </c>
      <c r="P161" s="71">
        <f t="shared" si="13"/>
        <v>0.44980000000000003</v>
      </c>
    </row>
    <row r="162" spans="2:16">
      <c r="B162" s="108">
        <v>700</v>
      </c>
      <c r="C162" s="74" t="s">
        <v>59</v>
      </c>
      <c r="D162" s="70">
        <f t="shared" si="15"/>
        <v>2.9411764705882355</v>
      </c>
      <c r="E162" s="110">
        <v>136.19999999999999</v>
      </c>
      <c r="F162" s="111">
        <v>0.3493</v>
      </c>
      <c r="G162" s="107">
        <f t="shared" si="14"/>
        <v>136.54929999999999</v>
      </c>
      <c r="H162" s="72">
        <v>33.01</v>
      </c>
      <c r="I162" s="74" t="s">
        <v>60</v>
      </c>
      <c r="J162" s="71">
        <f t="shared" si="11"/>
        <v>33.01</v>
      </c>
      <c r="K162" s="72">
        <v>8268</v>
      </c>
      <c r="L162" s="74" t="s">
        <v>58</v>
      </c>
      <c r="M162" s="71">
        <f t="shared" si="12"/>
        <v>0.82680000000000009</v>
      </c>
      <c r="N162" s="72">
        <v>4550</v>
      </c>
      <c r="O162" s="74" t="s">
        <v>58</v>
      </c>
      <c r="P162" s="71">
        <f t="shared" si="13"/>
        <v>0.45499999999999996</v>
      </c>
    </row>
    <row r="163" spans="2:16">
      <c r="B163" s="108">
        <v>800</v>
      </c>
      <c r="C163" s="74" t="s">
        <v>59</v>
      </c>
      <c r="D163" s="70">
        <f t="shared" si="15"/>
        <v>3.3613445378151261</v>
      </c>
      <c r="E163" s="110">
        <v>138</v>
      </c>
      <c r="F163" s="111">
        <v>0.31230000000000002</v>
      </c>
      <c r="G163" s="107">
        <f t="shared" si="14"/>
        <v>138.31229999999999</v>
      </c>
      <c r="H163" s="72">
        <v>36.24</v>
      </c>
      <c r="I163" s="74" t="s">
        <v>60</v>
      </c>
      <c r="J163" s="71">
        <f t="shared" si="11"/>
        <v>36.24</v>
      </c>
      <c r="K163" s="72">
        <v>9454</v>
      </c>
      <c r="L163" s="74" t="s">
        <v>58</v>
      </c>
      <c r="M163" s="71">
        <f t="shared" si="12"/>
        <v>0.94540000000000002</v>
      </c>
      <c r="N163" s="72">
        <v>4646</v>
      </c>
      <c r="O163" s="74" t="s">
        <v>58</v>
      </c>
      <c r="P163" s="71">
        <f t="shared" si="13"/>
        <v>0.46460000000000001</v>
      </c>
    </row>
    <row r="164" spans="2:16">
      <c r="B164" s="108">
        <v>900</v>
      </c>
      <c r="C164" s="74" t="s">
        <v>59</v>
      </c>
      <c r="D164" s="70">
        <f t="shared" si="15"/>
        <v>3.7815126050420167</v>
      </c>
      <c r="E164" s="110">
        <v>139.1</v>
      </c>
      <c r="F164" s="111">
        <v>0.28289999999999998</v>
      </c>
      <c r="G164" s="107">
        <f t="shared" si="14"/>
        <v>139.38290000000001</v>
      </c>
      <c r="H164" s="72">
        <v>39.44</v>
      </c>
      <c r="I164" s="74" t="s">
        <v>60</v>
      </c>
      <c r="J164" s="71">
        <f t="shared" si="11"/>
        <v>39.44</v>
      </c>
      <c r="K164" s="72">
        <v>1.05</v>
      </c>
      <c r="L164" s="73" t="s">
        <v>60</v>
      </c>
      <c r="M164" s="71">
        <f t="shared" ref="M164:M223" si="16">K164</f>
        <v>1.05</v>
      </c>
      <c r="N164" s="72">
        <v>4735</v>
      </c>
      <c r="O164" s="74" t="s">
        <v>58</v>
      </c>
      <c r="P164" s="71">
        <f t="shared" si="13"/>
        <v>0.47350000000000003</v>
      </c>
    </row>
    <row r="165" spans="2:16">
      <c r="B165" s="108">
        <v>1</v>
      </c>
      <c r="C165" s="73" t="s">
        <v>61</v>
      </c>
      <c r="D165" s="70">
        <f t="shared" ref="D165:D228" si="17">B165*1000/$C$5</f>
        <v>4.2016806722689077</v>
      </c>
      <c r="E165" s="110">
        <v>139.80000000000001</v>
      </c>
      <c r="F165" s="111">
        <v>0.25879999999999997</v>
      </c>
      <c r="G165" s="107">
        <f t="shared" si="14"/>
        <v>140.05880000000002</v>
      </c>
      <c r="H165" s="72">
        <v>42.61</v>
      </c>
      <c r="I165" s="74" t="s">
        <v>60</v>
      </c>
      <c r="J165" s="71">
        <f t="shared" si="11"/>
        <v>42.61</v>
      </c>
      <c r="K165" s="72">
        <v>1.1399999999999999</v>
      </c>
      <c r="L165" s="74" t="s">
        <v>60</v>
      </c>
      <c r="M165" s="71">
        <f t="shared" si="16"/>
        <v>1.1399999999999999</v>
      </c>
      <c r="N165" s="72">
        <v>4818</v>
      </c>
      <c r="O165" s="74" t="s">
        <v>58</v>
      </c>
      <c r="P165" s="71">
        <f t="shared" si="13"/>
        <v>0.48179999999999995</v>
      </c>
    </row>
    <row r="166" spans="2:16">
      <c r="B166" s="108">
        <v>1.1000000000000001</v>
      </c>
      <c r="C166" s="74" t="s">
        <v>61</v>
      </c>
      <c r="D166" s="70">
        <f t="shared" si="17"/>
        <v>4.6218487394957979</v>
      </c>
      <c r="E166" s="110">
        <v>140</v>
      </c>
      <c r="F166" s="111">
        <v>0.23880000000000001</v>
      </c>
      <c r="G166" s="107">
        <f t="shared" si="14"/>
        <v>140.2388</v>
      </c>
      <c r="H166" s="72">
        <v>45.78</v>
      </c>
      <c r="I166" s="74" t="s">
        <v>60</v>
      </c>
      <c r="J166" s="71">
        <f t="shared" si="11"/>
        <v>45.78</v>
      </c>
      <c r="K166" s="72">
        <v>1.23</v>
      </c>
      <c r="L166" s="74" t="s">
        <v>60</v>
      </c>
      <c r="M166" s="71">
        <f t="shared" si="16"/>
        <v>1.23</v>
      </c>
      <c r="N166" s="72">
        <v>4896</v>
      </c>
      <c r="O166" s="74" t="s">
        <v>58</v>
      </c>
      <c r="P166" s="71">
        <f t="shared" si="13"/>
        <v>0.48959999999999998</v>
      </c>
    </row>
    <row r="167" spans="2:16">
      <c r="B167" s="108">
        <v>1.2</v>
      </c>
      <c r="C167" s="74" t="s">
        <v>61</v>
      </c>
      <c r="D167" s="70">
        <f t="shared" si="17"/>
        <v>5.0420168067226889</v>
      </c>
      <c r="E167" s="110">
        <v>139.80000000000001</v>
      </c>
      <c r="F167" s="111">
        <v>0.2218</v>
      </c>
      <c r="G167" s="107">
        <f t="shared" si="14"/>
        <v>140.02180000000001</v>
      </c>
      <c r="H167" s="72">
        <v>48.95</v>
      </c>
      <c r="I167" s="74" t="s">
        <v>60</v>
      </c>
      <c r="J167" s="71">
        <f t="shared" si="11"/>
        <v>48.95</v>
      </c>
      <c r="K167" s="72">
        <v>1.31</v>
      </c>
      <c r="L167" s="74" t="s">
        <v>60</v>
      </c>
      <c r="M167" s="71">
        <f t="shared" si="16"/>
        <v>1.31</v>
      </c>
      <c r="N167" s="72">
        <v>4972</v>
      </c>
      <c r="O167" s="74" t="s">
        <v>58</v>
      </c>
      <c r="P167" s="71">
        <f t="shared" si="13"/>
        <v>0.49720000000000003</v>
      </c>
    </row>
    <row r="168" spans="2:16">
      <c r="B168" s="108">
        <v>1.3</v>
      </c>
      <c r="C168" s="74" t="s">
        <v>61</v>
      </c>
      <c r="D168" s="70">
        <f t="shared" si="17"/>
        <v>5.46218487394958</v>
      </c>
      <c r="E168" s="110">
        <v>139.5</v>
      </c>
      <c r="F168" s="111">
        <v>0.2072</v>
      </c>
      <c r="G168" s="107">
        <f t="shared" si="14"/>
        <v>139.7072</v>
      </c>
      <c r="H168" s="72">
        <v>52.12</v>
      </c>
      <c r="I168" s="74" t="s">
        <v>60</v>
      </c>
      <c r="J168" s="71">
        <f t="shared" si="11"/>
        <v>52.12</v>
      </c>
      <c r="K168" s="72">
        <v>1.38</v>
      </c>
      <c r="L168" s="74" t="s">
        <v>60</v>
      </c>
      <c r="M168" s="71">
        <f t="shared" si="16"/>
        <v>1.38</v>
      </c>
      <c r="N168" s="72">
        <v>5044</v>
      </c>
      <c r="O168" s="74" t="s">
        <v>58</v>
      </c>
      <c r="P168" s="71">
        <f t="shared" si="13"/>
        <v>0.50439999999999996</v>
      </c>
    </row>
    <row r="169" spans="2:16">
      <c r="B169" s="108">
        <v>1.4</v>
      </c>
      <c r="C169" s="74" t="s">
        <v>61</v>
      </c>
      <c r="D169" s="70">
        <f t="shared" si="17"/>
        <v>5.882352941176471</v>
      </c>
      <c r="E169" s="110">
        <v>138.9</v>
      </c>
      <c r="F169" s="111">
        <v>0.19450000000000001</v>
      </c>
      <c r="G169" s="107">
        <f t="shared" si="14"/>
        <v>139.09450000000001</v>
      </c>
      <c r="H169" s="72">
        <v>55.31</v>
      </c>
      <c r="I169" s="74" t="s">
        <v>60</v>
      </c>
      <c r="J169" s="71">
        <f t="shared" si="11"/>
        <v>55.31</v>
      </c>
      <c r="K169" s="72">
        <v>1.45</v>
      </c>
      <c r="L169" s="74" t="s">
        <v>60</v>
      </c>
      <c r="M169" s="71">
        <f t="shared" si="16"/>
        <v>1.45</v>
      </c>
      <c r="N169" s="72">
        <v>5114</v>
      </c>
      <c r="O169" s="74" t="s">
        <v>58</v>
      </c>
      <c r="P169" s="71">
        <f t="shared" si="13"/>
        <v>0.51139999999999997</v>
      </c>
    </row>
    <row r="170" spans="2:16">
      <c r="B170" s="108">
        <v>1.5</v>
      </c>
      <c r="C170" s="74" t="s">
        <v>61</v>
      </c>
      <c r="D170" s="70">
        <f t="shared" si="17"/>
        <v>6.3025210084033612</v>
      </c>
      <c r="E170" s="110">
        <v>138.1</v>
      </c>
      <c r="F170" s="111">
        <v>0.18340000000000001</v>
      </c>
      <c r="G170" s="107">
        <f t="shared" si="14"/>
        <v>138.2834</v>
      </c>
      <c r="H170" s="72">
        <v>58.51</v>
      </c>
      <c r="I170" s="74" t="s">
        <v>60</v>
      </c>
      <c r="J170" s="71">
        <f t="shared" si="11"/>
        <v>58.51</v>
      </c>
      <c r="K170" s="72">
        <v>1.52</v>
      </c>
      <c r="L170" s="74" t="s">
        <v>60</v>
      </c>
      <c r="M170" s="71">
        <f t="shared" si="16"/>
        <v>1.52</v>
      </c>
      <c r="N170" s="72">
        <v>5183</v>
      </c>
      <c r="O170" s="74" t="s">
        <v>58</v>
      </c>
      <c r="P170" s="71">
        <f t="shared" si="13"/>
        <v>0.51829999999999998</v>
      </c>
    </row>
    <row r="171" spans="2:16">
      <c r="B171" s="108">
        <v>1.6</v>
      </c>
      <c r="C171" s="74" t="s">
        <v>61</v>
      </c>
      <c r="D171" s="70">
        <f t="shared" si="17"/>
        <v>6.7226890756302522</v>
      </c>
      <c r="E171" s="110">
        <v>137.30000000000001</v>
      </c>
      <c r="F171" s="111">
        <v>0.17349999999999999</v>
      </c>
      <c r="G171" s="107">
        <f t="shared" si="14"/>
        <v>137.4735</v>
      </c>
      <c r="H171" s="72">
        <v>61.73</v>
      </c>
      <c r="I171" s="74" t="s">
        <v>60</v>
      </c>
      <c r="J171" s="71">
        <f t="shared" ref="J171:J199" si="18">H171</f>
        <v>61.73</v>
      </c>
      <c r="K171" s="72">
        <v>1.59</v>
      </c>
      <c r="L171" s="74" t="s">
        <v>60</v>
      </c>
      <c r="M171" s="71">
        <f t="shared" si="16"/>
        <v>1.59</v>
      </c>
      <c r="N171" s="72">
        <v>5250</v>
      </c>
      <c r="O171" s="74" t="s">
        <v>58</v>
      </c>
      <c r="P171" s="71">
        <f t="shared" si="13"/>
        <v>0.52500000000000002</v>
      </c>
    </row>
    <row r="172" spans="2:16">
      <c r="B172" s="108">
        <v>1.7</v>
      </c>
      <c r="C172" s="74" t="s">
        <v>61</v>
      </c>
      <c r="D172" s="70">
        <f t="shared" si="17"/>
        <v>7.1428571428571432</v>
      </c>
      <c r="E172" s="110">
        <v>136.30000000000001</v>
      </c>
      <c r="F172" s="111">
        <v>0.16470000000000001</v>
      </c>
      <c r="G172" s="107">
        <f t="shared" si="14"/>
        <v>136.46470000000002</v>
      </c>
      <c r="H172" s="72">
        <v>64.97</v>
      </c>
      <c r="I172" s="74" t="s">
        <v>60</v>
      </c>
      <c r="J172" s="71">
        <f t="shared" si="18"/>
        <v>64.97</v>
      </c>
      <c r="K172" s="72">
        <v>1.65</v>
      </c>
      <c r="L172" s="74" t="s">
        <v>60</v>
      </c>
      <c r="M172" s="71">
        <f t="shared" si="16"/>
        <v>1.65</v>
      </c>
      <c r="N172" s="72">
        <v>5316</v>
      </c>
      <c r="O172" s="74" t="s">
        <v>58</v>
      </c>
      <c r="P172" s="71">
        <f t="shared" si="13"/>
        <v>0.53159999999999996</v>
      </c>
    </row>
    <row r="173" spans="2:16">
      <c r="B173" s="108">
        <v>1.8</v>
      </c>
      <c r="C173" s="74" t="s">
        <v>61</v>
      </c>
      <c r="D173" s="70">
        <f t="shared" si="17"/>
        <v>7.5630252100840334</v>
      </c>
      <c r="E173" s="110">
        <v>135.30000000000001</v>
      </c>
      <c r="F173" s="111">
        <v>0.15690000000000001</v>
      </c>
      <c r="G173" s="107">
        <f t="shared" si="14"/>
        <v>135.45690000000002</v>
      </c>
      <c r="H173" s="72">
        <v>68.23</v>
      </c>
      <c r="I173" s="74" t="s">
        <v>60</v>
      </c>
      <c r="J173" s="71">
        <f t="shared" si="18"/>
        <v>68.23</v>
      </c>
      <c r="K173" s="72">
        <v>1.72</v>
      </c>
      <c r="L173" s="74" t="s">
        <v>60</v>
      </c>
      <c r="M173" s="71">
        <f t="shared" si="16"/>
        <v>1.72</v>
      </c>
      <c r="N173" s="72">
        <v>5381</v>
      </c>
      <c r="O173" s="74" t="s">
        <v>58</v>
      </c>
      <c r="P173" s="71">
        <f t="shared" si="13"/>
        <v>0.53810000000000002</v>
      </c>
    </row>
    <row r="174" spans="2:16">
      <c r="B174" s="108">
        <v>2</v>
      </c>
      <c r="C174" s="74" t="s">
        <v>61</v>
      </c>
      <c r="D174" s="70">
        <f t="shared" si="17"/>
        <v>8.4033613445378155</v>
      </c>
      <c r="E174" s="110">
        <v>133.19999999999999</v>
      </c>
      <c r="F174" s="111">
        <v>0.14330000000000001</v>
      </c>
      <c r="G174" s="107">
        <f t="shared" si="14"/>
        <v>133.3433</v>
      </c>
      <c r="H174" s="72">
        <v>74.84</v>
      </c>
      <c r="I174" s="74" t="s">
        <v>60</v>
      </c>
      <c r="J174" s="71">
        <f t="shared" si="18"/>
        <v>74.84</v>
      </c>
      <c r="K174" s="72">
        <v>1.96</v>
      </c>
      <c r="L174" s="74" t="s">
        <v>60</v>
      </c>
      <c r="M174" s="71">
        <f t="shared" si="16"/>
        <v>1.96</v>
      </c>
      <c r="N174" s="72">
        <v>5509</v>
      </c>
      <c r="O174" s="74" t="s">
        <v>58</v>
      </c>
      <c r="P174" s="71">
        <f t="shared" si="13"/>
        <v>0.55090000000000006</v>
      </c>
    </row>
    <row r="175" spans="2:16">
      <c r="B175" s="108">
        <v>2.25</v>
      </c>
      <c r="C175" s="74" t="s">
        <v>61</v>
      </c>
      <c r="D175" s="70">
        <f t="shared" si="17"/>
        <v>9.4537815126050422</v>
      </c>
      <c r="E175" s="110">
        <v>130.4</v>
      </c>
      <c r="F175" s="111">
        <v>0.1295</v>
      </c>
      <c r="G175" s="107">
        <f t="shared" si="14"/>
        <v>130.52950000000001</v>
      </c>
      <c r="H175" s="72">
        <v>83.25</v>
      </c>
      <c r="I175" s="74" t="s">
        <v>60</v>
      </c>
      <c r="J175" s="71">
        <f t="shared" si="18"/>
        <v>83.25</v>
      </c>
      <c r="K175" s="72">
        <v>2.29</v>
      </c>
      <c r="L175" s="74" t="s">
        <v>60</v>
      </c>
      <c r="M175" s="71">
        <f t="shared" si="16"/>
        <v>2.29</v>
      </c>
      <c r="N175" s="72">
        <v>5667</v>
      </c>
      <c r="O175" s="74" t="s">
        <v>58</v>
      </c>
      <c r="P175" s="71">
        <f t="shared" si="13"/>
        <v>0.56669999999999998</v>
      </c>
    </row>
    <row r="176" spans="2:16">
      <c r="B176" s="108">
        <v>2.5</v>
      </c>
      <c r="C176" s="74" t="s">
        <v>61</v>
      </c>
      <c r="D176" s="70">
        <f t="shared" si="17"/>
        <v>10.504201680672269</v>
      </c>
      <c r="E176" s="110">
        <v>127.6</v>
      </c>
      <c r="F176" s="111">
        <v>0.1182</v>
      </c>
      <c r="G176" s="107">
        <f t="shared" si="14"/>
        <v>127.7182</v>
      </c>
      <c r="H176" s="72">
        <v>91.85</v>
      </c>
      <c r="I176" s="74" t="s">
        <v>60</v>
      </c>
      <c r="J176" s="71">
        <f t="shared" si="18"/>
        <v>91.85</v>
      </c>
      <c r="K176" s="72">
        <v>2.59</v>
      </c>
      <c r="L176" s="74" t="s">
        <v>60</v>
      </c>
      <c r="M176" s="71">
        <f t="shared" si="16"/>
        <v>2.59</v>
      </c>
      <c r="N176" s="72">
        <v>5823</v>
      </c>
      <c r="O176" s="74" t="s">
        <v>58</v>
      </c>
      <c r="P176" s="71">
        <f t="shared" si="13"/>
        <v>0.58230000000000004</v>
      </c>
    </row>
    <row r="177" spans="1:16">
      <c r="A177" s="4"/>
      <c r="B177" s="108">
        <v>2.75</v>
      </c>
      <c r="C177" s="74" t="s">
        <v>61</v>
      </c>
      <c r="D177" s="70">
        <f t="shared" si="17"/>
        <v>11.554621848739496</v>
      </c>
      <c r="E177" s="110">
        <v>124.9</v>
      </c>
      <c r="F177" s="111">
        <v>0.10879999999999999</v>
      </c>
      <c r="G177" s="107">
        <f t="shared" si="14"/>
        <v>125.00880000000001</v>
      </c>
      <c r="H177" s="72">
        <v>100.63</v>
      </c>
      <c r="I177" s="74" t="s">
        <v>60</v>
      </c>
      <c r="J177" s="71">
        <f t="shared" si="18"/>
        <v>100.63</v>
      </c>
      <c r="K177" s="72">
        <v>2.88</v>
      </c>
      <c r="L177" s="74" t="s">
        <v>60</v>
      </c>
      <c r="M177" s="71">
        <f t="shared" si="16"/>
        <v>2.88</v>
      </c>
      <c r="N177" s="72">
        <v>5980</v>
      </c>
      <c r="O177" s="74" t="s">
        <v>58</v>
      </c>
      <c r="P177" s="71">
        <f t="shared" si="13"/>
        <v>0.59800000000000009</v>
      </c>
    </row>
    <row r="178" spans="1:16">
      <c r="B178" s="72">
        <v>3</v>
      </c>
      <c r="C178" s="74" t="s">
        <v>61</v>
      </c>
      <c r="D178" s="70">
        <f t="shared" si="17"/>
        <v>12.605042016806722</v>
      </c>
      <c r="E178" s="110">
        <v>122.4</v>
      </c>
      <c r="F178" s="111">
        <v>0.1009</v>
      </c>
      <c r="G178" s="107">
        <f t="shared" si="14"/>
        <v>122.5009</v>
      </c>
      <c r="H178" s="72">
        <v>109.6</v>
      </c>
      <c r="I178" s="74" t="s">
        <v>60</v>
      </c>
      <c r="J178" s="71">
        <f t="shared" si="18"/>
        <v>109.6</v>
      </c>
      <c r="K178" s="72">
        <v>3.14</v>
      </c>
      <c r="L178" s="74" t="s">
        <v>60</v>
      </c>
      <c r="M178" s="71">
        <f t="shared" si="16"/>
        <v>3.14</v>
      </c>
      <c r="N178" s="72">
        <v>6136</v>
      </c>
      <c r="O178" s="74" t="s">
        <v>58</v>
      </c>
      <c r="P178" s="71">
        <f t="shared" si="13"/>
        <v>0.61360000000000003</v>
      </c>
    </row>
    <row r="179" spans="1:16">
      <c r="B179" s="108">
        <v>3.25</v>
      </c>
      <c r="C179" s="109" t="s">
        <v>61</v>
      </c>
      <c r="D179" s="70">
        <f t="shared" si="17"/>
        <v>13.655462184873949</v>
      </c>
      <c r="E179" s="110">
        <v>119.9</v>
      </c>
      <c r="F179" s="111">
        <v>9.4140000000000001E-2</v>
      </c>
      <c r="G179" s="107">
        <f t="shared" si="14"/>
        <v>119.99414</v>
      </c>
      <c r="H179" s="72">
        <v>118.75</v>
      </c>
      <c r="I179" s="74" t="s">
        <v>60</v>
      </c>
      <c r="J179" s="71">
        <f t="shared" si="18"/>
        <v>118.75</v>
      </c>
      <c r="K179" s="72">
        <v>3.4</v>
      </c>
      <c r="L179" s="74" t="s">
        <v>60</v>
      </c>
      <c r="M179" s="71">
        <f t="shared" si="16"/>
        <v>3.4</v>
      </c>
      <c r="N179" s="72">
        <v>6293</v>
      </c>
      <c r="O179" s="74" t="s">
        <v>58</v>
      </c>
      <c r="P179" s="71">
        <f t="shared" si="13"/>
        <v>0.62929999999999997</v>
      </c>
    </row>
    <row r="180" spans="1:16">
      <c r="B180" s="108">
        <v>3.5</v>
      </c>
      <c r="C180" s="109" t="s">
        <v>61</v>
      </c>
      <c r="D180" s="70">
        <f t="shared" si="17"/>
        <v>14.705882352941176</v>
      </c>
      <c r="E180" s="110">
        <v>117.6</v>
      </c>
      <c r="F180" s="111">
        <v>8.8260000000000005E-2</v>
      </c>
      <c r="G180" s="107">
        <f t="shared" si="14"/>
        <v>117.68826</v>
      </c>
      <c r="H180" s="72">
        <v>128.08000000000001</v>
      </c>
      <c r="I180" s="74" t="s">
        <v>60</v>
      </c>
      <c r="J180" s="71">
        <f t="shared" si="18"/>
        <v>128.08000000000001</v>
      </c>
      <c r="K180" s="72">
        <v>3.65</v>
      </c>
      <c r="L180" s="74" t="s">
        <v>60</v>
      </c>
      <c r="M180" s="71">
        <f t="shared" si="16"/>
        <v>3.65</v>
      </c>
      <c r="N180" s="72">
        <v>6451</v>
      </c>
      <c r="O180" s="74" t="s">
        <v>58</v>
      </c>
      <c r="P180" s="71">
        <f t="shared" si="13"/>
        <v>0.64510000000000001</v>
      </c>
    </row>
    <row r="181" spans="1:16">
      <c r="B181" s="108">
        <v>3.75</v>
      </c>
      <c r="C181" s="109" t="s">
        <v>61</v>
      </c>
      <c r="D181" s="70">
        <f t="shared" si="17"/>
        <v>15.756302521008404</v>
      </c>
      <c r="E181" s="110">
        <v>115.4</v>
      </c>
      <c r="F181" s="111">
        <v>8.3110000000000003E-2</v>
      </c>
      <c r="G181" s="107">
        <f t="shared" si="14"/>
        <v>115.48311000000001</v>
      </c>
      <c r="H181" s="72">
        <v>137.6</v>
      </c>
      <c r="I181" s="74" t="s">
        <v>60</v>
      </c>
      <c r="J181" s="71">
        <f t="shared" si="18"/>
        <v>137.6</v>
      </c>
      <c r="K181" s="72">
        <v>3.89</v>
      </c>
      <c r="L181" s="74" t="s">
        <v>60</v>
      </c>
      <c r="M181" s="71">
        <f t="shared" si="16"/>
        <v>3.89</v>
      </c>
      <c r="N181" s="72">
        <v>6611</v>
      </c>
      <c r="O181" s="74" t="s">
        <v>58</v>
      </c>
      <c r="P181" s="71">
        <f t="shared" si="13"/>
        <v>0.66110000000000002</v>
      </c>
    </row>
    <row r="182" spans="1:16">
      <c r="B182" s="108">
        <v>4</v>
      </c>
      <c r="C182" s="109" t="s">
        <v>61</v>
      </c>
      <c r="D182" s="70">
        <f t="shared" si="17"/>
        <v>16.806722689075631</v>
      </c>
      <c r="E182" s="110">
        <v>113.3</v>
      </c>
      <c r="F182" s="111">
        <v>7.8560000000000005E-2</v>
      </c>
      <c r="G182" s="107">
        <f t="shared" si="14"/>
        <v>113.37855999999999</v>
      </c>
      <c r="H182" s="72">
        <v>147.30000000000001</v>
      </c>
      <c r="I182" s="74" t="s">
        <v>60</v>
      </c>
      <c r="J182" s="71">
        <f t="shared" si="18"/>
        <v>147.30000000000001</v>
      </c>
      <c r="K182" s="72">
        <v>4.12</v>
      </c>
      <c r="L182" s="74" t="s">
        <v>60</v>
      </c>
      <c r="M182" s="71">
        <f t="shared" si="16"/>
        <v>4.12</v>
      </c>
      <c r="N182" s="72">
        <v>6772</v>
      </c>
      <c r="O182" s="74" t="s">
        <v>58</v>
      </c>
      <c r="P182" s="71">
        <f t="shared" si="13"/>
        <v>0.67720000000000002</v>
      </c>
    </row>
    <row r="183" spans="1:16">
      <c r="B183" s="108">
        <v>4.5</v>
      </c>
      <c r="C183" s="109" t="s">
        <v>61</v>
      </c>
      <c r="D183" s="70">
        <f t="shared" si="17"/>
        <v>18.907563025210084</v>
      </c>
      <c r="E183" s="110">
        <v>109.4</v>
      </c>
      <c r="F183" s="111">
        <v>7.0879999999999999E-2</v>
      </c>
      <c r="G183" s="107">
        <f t="shared" si="14"/>
        <v>109.47088000000001</v>
      </c>
      <c r="H183" s="72">
        <v>167.22</v>
      </c>
      <c r="I183" s="74" t="s">
        <v>60</v>
      </c>
      <c r="J183" s="71">
        <f t="shared" si="18"/>
        <v>167.22</v>
      </c>
      <c r="K183" s="72">
        <v>4.99</v>
      </c>
      <c r="L183" s="74" t="s">
        <v>60</v>
      </c>
      <c r="M183" s="71">
        <f t="shared" si="16"/>
        <v>4.99</v>
      </c>
      <c r="N183" s="72">
        <v>7099</v>
      </c>
      <c r="O183" s="74" t="s">
        <v>58</v>
      </c>
      <c r="P183" s="71">
        <f t="shared" si="13"/>
        <v>0.70989999999999998</v>
      </c>
    </row>
    <row r="184" spans="1:16">
      <c r="B184" s="108">
        <v>5</v>
      </c>
      <c r="C184" s="109" t="s">
        <v>61</v>
      </c>
      <c r="D184" s="70">
        <f t="shared" si="17"/>
        <v>21.008403361344538</v>
      </c>
      <c r="E184" s="110">
        <v>105.8</v>
      </c>
      <c r="F184" s="111">
        <v>6.4630000000000007E-2</v>
      </c>
      <c r="G184" s="107">
        <f t="shared" si="14"/>
        <v>105.86462999999999</v>
      </c>
      <c r="H184" s="72">
        <v>187.84</v>
      </c>
      <c r="I184" s="74" t="s">
        <v>60</v>
      </c>
      <c r="J184" s="71">
        <f t="shared" si="18"/>
        <v>187.84</v>
      </c>
      <c r="K184" s="72">
        <v>5.78</v>
      </c>
      <c r="L184" s="74" t="s">
        <v>60</v>
      </c>
      <c r="M184" s="71">
        <f t="shared" si="16"/>
        <v>5.78</v>
      </c>
      <c r="N184" s="72">
        <v>7434</v>
      </c>
      <c r="O184" s="74" t="s">
        <v>58</v>
      </c>
      <c r="P184" s="71">
        <f t="shared" si="13"/>
        <v>0.74340000000000006</v>
      </c>
    </row>
    <row r="185" spans="1:16">
      <c r="B185" s="108">
        <v>5.5</v>
      </c>
      <c r="C185" s="109" t="s">
        <v>61</v>
      </c>
      <c r="D185" s="70">
        <f t="shared" si="17"/>
        <v>23.109243697478991</v>
      </c>
      <c r="E185" s="110">
        <v>102.3</v>
      </c>
      <c r="F185" s="111">
        <v>5.944E-2</v>
      </c>
      <c r="G185" s="107">
        <f t="shared" si="14"/>
        <v>102.35943999999999</v>
      </c>
      <c r="H185" s="72">
        <v>209.16</v>
      </c>
      <c r="I185" s="74" t="s">
        <v>60</v>
      </c>
      <c r="J185" s="71">
        <f t="shared" si="18"/>
        <v>209.16</v>
      </c>
      <c r="K185" s="72">
        <v>6.52</v>
      </c>
      <c r="L185" s="74" t="s">
        <v>60</v>
      </c>
      <c r="M185" s="71">
        <f t="shared" si="16"/>
        <v>6.52</v>
      </c>
      <c r="N185" s="72">
        <v>7777</v>
      </c>
      <c r="O185" s="74" t="s">
        <v>58</v>
      </c>
      <c r="P185" s="71">
        <f t="shared" si="13"/>
        <v>0.77770000000000006</v>
      </c>
    </row>
    <row r="186" spans="1:16">
      <c r="B186" s="108">
        <v>6</v>
      </c>
      <c r="C186" s="109" t="s">
        <v>61</v>
      </c>
      <c r="D186" s="70">
        <f t="shared" si="17"/>
        <v>25.210084033613445</v>
      </c>
      <c r="E186" s="110">
        <v>98.93</v>
      </c>
      <c r="F186" s="111">
        <v>5.5070000000000001E-2</v>
      </c>
      <c r="G186" s="107">
        <f t="shared" si="14"/>
        <v>98.985070000000007</v>
      </c>
      <c r="H186" s="72">
        <v>231.22</v>
      </c>
      <c r="I186" s="74" t="s">
        <v>60</v>
      </c>
      <c r="J186" s="71">
        <f t="shared" si="18"/>
        <v>231.22</v>
      </c>
      <c r="K186" s="72">
        <v>7.23</v>
      </c>
      <c r="L186" s="74" t="s">
        <v>60</v>
      </c>
      <c r="M186" s="71">
        <f t="shared" si="16"/>
        <v>7.23</v>
      </c>
      <c r="N186" s="72">
        <v>8129</v>
      </c>
      <c r="O186" s="74" t="s">
        <v>58</v>
      </c>
      <c r="P186" s="71">
        <f t="shared" si="13"/>
        <v>0.81289999999999996</v>
      </c>
    </row>
    <row r="187" spans="1:16">
      <c r="B187" s="108">
        <v>6.5</v>
      </c>
      <c r="C187" s="109" t="s">
        <v>61</v>
      </c>
      <c r="D187" s="70">
        <f t="shared" si="17"/>
        <v>27.310924369747898</v>
      </c>
      <c r="E187" s="110">
        <v>95.6</v>
      </c>
      <c r="F187" s="111">
        <v>5.1319999999999998E-2</v>
      </c>
      <c r="G187" s="107">
        <f t="shared" si="14"/>
        <v>95.651319999999998</v>
      </c>
      <c r="H187" s="72">
        <v>254.03</v>
      </c>
      <c r="I187" s="74" t="s">
        <v>60</v>
      </c>
      <c r="J187" s="71">
        <f t="shared" si="18"/>
        <v>254.03</v>
      </c>
      <c r="K187" s="72">
        <v>7.92</v>
      </c>
      <c r="L187" s="74" t="s">
        <v>60</v>
      </c>
      <c r="M187" s="71">
        <f t="shared" si="16"/>
        <v>7.92</v>
      </c>
      <c r="N187" s="72">
        <v>8491</v>
      </c>
      <c r="O187" s="74" t="s">
        <v>58</v>
      </c>
      <c r="P187" s="71">
        <f t="shared" si="13"/>
        <v>0.84909999999999997</v>
      </c>
    </row>
    <row r="188" spans="1:16">
      <c r="B188" s="108">
        <v>7</v>
      </c>
      <c r="C188" s="109" t="s">
        <v>61</v>
      </c>
      <c r="D188" s="70">
        <f t="shared" si="17"/>
        <v>29.411764705882351</v>
      </c>
      <c r="E188" s="110">
        <v>92.26</v>
      </c>
      <c r="F188" s="111">
        <v>4.8079999999999998E-2</v>
      </c>
      <c r="G188" s="107">
        <f t="shared" si="14"/>
        <v>92.308080000000004</v>
      </c>
      <c r="H188" s="72">
        <v>277.66000000000003</v>
      </c>
      <c r="I188" s="74" t="s">
        <v>60</v>
      </c>
      <c r="J188" s="71">
        <f t="shared" si="18"/>
        <v>277.66000000000003</v>
      </c>
      <c r="K188" s="72">
        <v>8.6</v>
      </c>
      <c r="L188" s="74" t="s">
        <v>60</v>
      </c>
      <c r="M188" s="71">
        <f t="shared" si="16"/>
        <v>8.6</v>
      </c>
      <c r="N188" s="72">
        <v>8864</v>
      </c>
      <c r="O188" s="74" t="s">
        <v>58</v>
      </c>
      <c r="P188" s="71">
        <f t="shared" si="13"/>
        <v>0.88640000000000008</v>
      </c>
    </row>
    <row r="189" spans="1:16">
      <c r="B189" s="108">
        <v>8</v>
      </c>
      <c r="C189" s="109" t="s">
        <v>61</v>
      </c>
      <c r="D189" s="70">
        <f t="shared" si="17"/>
        <v>33.613445378151262</v>
      </c>
      <c r="E189" s="110">
        <v>86.35</v>
      </c>
      <c r="F189" s="111">
        <v>4.2729999999999997E-2</v>
      </c>
      <c r="G189" s="107">
        <f t="shared" si="14"/>
        <v>86.39273</v>
      </c>
      <c r="H189" s="72">
        <v>327.38</v>
      </c>
      <c r="I189" s="74" t="s">
        <v>60</v>
      </c>
      <c r="J189" s="71">
        <f t="shared" si="18"/>
        <v>327.38</v>
      </c>
      <c r="K189" s="72">
        <v>11.11</v>
      </c>
      <c r="L189" s="74" t="s">
        <v>60</v>
      </c>
      <c r="M189" s="71">
        <f t="shared" si="16"/>
        <v>11.11</v>
      </c>
      <c r="N189" s="72">
        <v>9645</v>
      </c>
      <c r="O189" s="74" t="s">
        <v>58</v>
      </c>
      <c r="P189" s="71">
        <f t="shared" si="13"/>
        <v>0.96449999999999991</v>
      </c>
    </row>
    <row r="190" spans="1:16">
      <c r="B190" s="108">
        <v>9</v>
      </c>
      <c r="C190" s="109" t="s">
        <v>61</v>
      </c>
      <c r="D190" s="70">
        <f t="shared" si="17"/>
        <v>37.815126050420169</v>
      </c>
      <c r="E190" s="110">
        <v>81.31</v>
      </c>
      <c r="F190" s="111">
        <v>3.85E-2</v>
      </c>
      <c r="G190" s="107">
        <f t="shared" si="14"/>
        <v>81.348500000000001</v>
      </c>
      <c r="H190" s="72">
        <v>380.35</v>
      </c>
      <c r="I190" s="74" t="s">
        <v>60</v>
      </c>
      <c r="J190" s="71">
        <f t="shared" si="18"/>
        <v>380.35</v>
      </c>
      <c r="K190" s="72">
        <v>13.4</v>
      </c>
      <c r="L190" s="74" t="s">
        <v>60</v>
      </c>
      <c r="M190" s="71">
        <f t="shared" si="16"/>
        <v>13.4</v>
      </c>
      <c r="N190" s="72">
        <v>1.05</v>
      </c>
      <c r="O190" s="73" t="s">
        <v>60</v>
      </c>
      <c r="P190" s="71">
        <f t="shared" ref="P190:P218" si="19">N190</f>
        <v>1.05</v>
      </c>
    </row>
    <row r="191" spans="1:16">
      <c r="B191" s="108">
        <v>10</v>
      </c>
      <c r="C191" s="109" t="s">
        <v>61</v>
      </c>
      <c r="D191" s="70">
        <f t="shared" si="17"/>
        <v>42.016806722689076</v>
      </c>
      <c r="E191" s="110">
        <v>76.92</v>
      </c>
      <c r="F191" s="111">
        <v>3.5069999999999997E-2</v>
      </c>
      <c r="G191" s="107">
        <f t="shared" si="14"/>
        <v>76.955070000000006</v>
      </c>
      <c r="H191" s="72">
        <v>436.47</v>
      </c>
      <c r="I191" s="74" t="s">
        <v>60</v>
      </c>
      <c r="J191" s="71">
        <f t="shared" si="18"/>
        <v>436.47</v>
      </c>
      <c r="K191" s="72">
        <v>15.57</v>
      </c>
      <c r="L191" s="74" t="s">
        <v>60</v>
      </c>
      <c r="M191" s="71">
        <f t="shared" si="16"/>
        <v>15.57</v>
      </c>
      <c r="N191" s="72">
        <v>1.1299999999999999</v>
      </c>
      <c r="O191" s="74" t="s">
        <v>60</v>
      </c>
      <c r="P191" s="71">
        <f t="shared" si="19"/>
        <v>1.1299999999999999</v>
      </c>
    </row>
    <row r="192" spans="1:16">
      <c r="B192" s="108">
        <v>11</v>
      </c>
      <c r="C192" s="109" t="s">
        <v>61</v>
      </c>
      <c r="D192" s="70">
        <f t="shared" si="17"/>
        <v>46.218487394957982</v>
      </c>
      <c r="E192" s="110">
        <v>73.05</v>
      </c>
      <c r="F192" s="111">
        <v>3.2230000000000002E-2</v>
      </c>
      <c r="G192" s="107">
        <f t="shared" si="14"/>
        <v>73.082229999999996</v>
      </c>
      <c r="H192" s="72">
        <v>495.68</v>
      </c>
      <c r="I192" s="74" t="s">
        <v>60</v>
      </c>
      <c r="J192" s="71">
        <f t="shared" si="18"/>
        <v>495.68</v>
      </c>
      <c r="K192" s="72">
        <v>17.68</v>
      </c>
      <c r="L192" s="74" t="s">
        <v>60</v>
      </c>
      <c r="M192" s="71">
        <f t="shared" si="16"/>
        <v>17.68</v>
      </c>
      <c r="N192" s="72">
        <v>1.23</v>
      </c>
      <c r="O192" s="74" t="s">
        <v>60</v>
      </c>
      <c r="P192" s="71">
        <f t="shared" si="19"/>
        <v>1.23</v>
      </c>
    </row>
    <row r="193" spans="2:16">
      <c r="B193" s="108">
        <v>12</v>
      </c>
      <c r="C193" s="109" t="s">
        <v>61</v>
      </c>
      <c r="D193" s="70">
        <f t="shared" si="17"/>
        <v>50.420168067226889</v>
      </c>
      <c r="E193" s="110">
        <v>69.61</v>
      </c>
      <c r="F193" s="111">
        <v>2.9829999999999999E-2</v>
      </c>
      <c r="G193" s="107">
        <f t="shared" si="14"/>
        <v>69.639830000000003</v>
      </c>
      <c r="H193" s="72">
        <v>557.91999999999996</v>
      </c>
      <c r="I193" s="74" t="s">
        <v>60</v>
      </c>
      <c r="J193" s="71">
        <f t="shared" si="18"/>
        <v>557.91999999999996</v>
      </c>
      <c r="K193" s="72">
        <v>19.75</v>
      </c>
      <c r="L193" s="74" t="s">
        <v>60</v>
      </c>
      <c r="M193" s="71">
        <f t="shared" si="16"/>
        <v>19.75</v>
      </c>
      <c r="N193" s="72">
        <v>1.32</v>
      </c>
      <c r="O193" s="74" t="s">
        <v>60</v>
      </c>
      <c r="P193" s="71">
        <f t="shared" si="19"/>
        <v>1.32</v>
      </c>
    </row>
    <row r="194" spans="2:16">
      <c r="B194" s="108">
        <v>13</v>
      </c>
      <c r="C194" s="109" t="s">
        <v>61</v>
      </c>
      <c r="D194" s="70">
        <f t="shared" si="17"/>
        <v>54.621848739495796</v>
      </c>
      <c r="E194" s="110">
        <v>66.55</v>
      </c>
      <c r="F194" s="111">
        <v>2.7779999999999999E-2</v>
      </c>
      <c r="G194" s="107">
        <f t="shared" si="14"/>
        <v>66.577780000000004</v>
      </c>
      <c r="H194" s="72">
        <v>623.13</v>
      </c>
      <c r="I194" s="74" t="s">
        <v>60</v>
      </c>
      <c r="J194" s="71">
        <f t="shared" si="18"/>
        <v>623.13</v>
      </c>
      <c r="K194" s="72">
        <v>21.8</v>
      </c>
      <c r="L194" s="74" t="s">
        <v>60</v>
      </c>
      <c r="M194" s="71">
        <f t="shared" si="16"/>
        <v>21.8</v>
      </c>
      <c r="N194" s="72">
        <v>1.42</v>
      </c>
      <c r="O194" s="74" t="s">
        <v>60</v>
      </c>
      <c r="P194" s="71">
        <f t="shared" si="19"/>
        <v>1.42</v>
      </c>
    </row>
    <row r="195" spans="2:16">
      <c r="B195" s="108">
        <v>14</v>
      </c>
      <c r="C195" s="109" t="s">
        <v>61</v>
      </c>
      <c r="D195" s="70">
        <f t="shared" si="17"/>
        <v>58.823529411764703</v>
      </c>
      <c r="E195" s="110">
        <v>63.79</v>
      </c>
      <c r="F195" s="111">
        <v>2.6009999999999998E-2</v>
      </c>
      <c r="G195" s="107">
        <f t="shared" si="14"/>
        <v>63.816009999999999</v>
      </c>
      <c r="H195" s="72">
        <v>691.25</v>
      </c>
      <c r="I195" s="74" t="s">
        <v>60</v>
      </c>
      <c r="J195" s="71">
        <f t="shared" si="18"/>
        <v>691.25</v>
      </c>
      <c r="K195" s="72">
        <v>23.84</v>
      </c>
      <c r="L195" s="74" t="s">
        <v>60</v>
      </c>
      <c r="M195" s="71">
        <f t="shared" si="16"/>
        <v>23.84</v>
      </c>
      <c r="N195" s="72">
        <v>1.53</v>
      </c>
      <c r="O195" s="74" t="s">
        <v>60</v>
      </c>
      <c r="P195" s="71">
        <f t="shared" si="19"/>
        <v>1.53</v>
      </c>
    </row>
    <row r="196" spans="2:16">
      <c r="B196" s="108">
        <v>15</v>
      </c>
      <c r="C196" s="109" t="s">
        <v>61</v>
      </c>
      <c r="D196" s="70">
        <f t="shared" si="17"/>
        <v>63.025210084033617</v>
      </c>
      <c r="E196" s="110">
        <v>61.29</v>
      </c>
      <c r="F196" s="111">
        <v>2.4459999999999999E-2</v>
      </c>
      <c r="G196" s="107">
        <f t="shared" si="14"/>
        <v>61.314459999999997</v>
      </c>
      <c r="H196" s="72">
        <v>762.22</v>
      </c>
      <c r="I196" s="74" t="s">
        <v>60</v>
      </c>
      <c r="J196" s="71">
        <f t="shared" si="18"/>
        <v>762.22</v>
      </c>
      <c r="K196" s="72">
        <v>25.87</v>
      </c>
      <c r="L196" s="74" t="s">
        <v>60</v>
      </c>
      <c r="M196" s="71">
        <f t="shared" si="16"/>
        <v>25.87</v>
      </c>
      <c r="N196" s="72">
        <v>1.64</v>
      </c>
      <c r="O196" s="74" t="s">
        <v>60</v>
      </c>
      <c r="P196" s="71">
        <f t="shared" si="19"/>
        <v>1.64</v>
      </c>
    </row>
    <row r="197" spans="2:16">
      <c r="B197" s="108">
        <v>16</v>
      </c>
      <c r="C197" s="109" t="s">
        <v>61</v>
      </c>
      <c r="D197" s="70">
        <f t="shared" si="17"/>
        <v>67.226890756302524</v>
      </c>
      <c r="E197" s="110">
        <v>59.03</v>
      </c>
      <c r="F197" s="111">
        <v>2.3089999999999999E-2</v>
      </c>
      <c r="G197" s="107">
        <f t="shared" si="14"/>
        <v>59.053090000000005</v>
      </c>
      <c r="H197" s="72">
        <v>836</v>
      </c>
      <c r="I197" s="74" t="s">
        <v>60</v>
      </c>
      <c r="J197" s="75">
        <f t="shared" si="18"/>
        <v>836</v>
      </c>
      <c r="K197" s="72">
        <v>27.89</v>
      </c>
      <c r="L197" s="74" t="s">
        <v>60</v>
      </c>
      <c r="M197" s="71">
        <f t="shared" si="16"/>
        <v>27.89</v>
      </c>
      <c r="N197" s="72">
        <v>1.75</v>
      </c>
      <c r="O197" s="74" t="s">
        <v>60</v>
      </c>
      <c r="P197" s="71">
        <f t="shared" si="19"/>
        <v>1.75</v>
      </c>
    </row>
    <row r="198" spans="2:16">
      <c r="B198" s="108">
        <v>17</v>
      </c>
      <c r="C198" s="109" t="s">
        <v>61</v>
      </c>
      <c r="D198" s="70">
        <f t="shared" si="17"/>
        <v>71.428571428571431</v>
      </c>
      <c r="E198" s="110">
        <v>56.96</v>
      </c>
      <c r="F198" s="111">
        <v>2.1870000000000001E-2</v>
      </c>
      <c r="G198" s="107">
        <f t="shared" si="14"/>
        <v>56.981870000000001</v>
      </c>
      <c r="H198" s="72">
        <v>912.54</v>
      </c>
      <c r="I198" s="74" t="s">
        <v>60</v>
      </c>
      <c r="J198" s="75">
        <f t="shared" si="18"/>
        <v>912.54</v>
      </c>
      <c r="K198" s="72">
        <v>29.92</v>
      </c>
      <c r="L198" s="74" t="s">
        <v>60</v>
      </c>
      <c r="M198" s="71">
        <f t="shared" si="16"/>
        <v>29.92</v>
      </c>
      <c r="N198" s="72">
        <v>1.87</v>
      </c>
      <c r="O198" s="74" t="s">
        <v>60</v>
      </c>
      <c r="P198" s="71">
        <f t="shared" si="19"/>
        <v>1.87</v>
      </c>
    </row>
    <row r="199" spans="2:16">
      <c r="B199" s="108">
        <v>18</v>
      </c>
      <c r="C199" s="109" t="s">
        <v>61</v>
      </c>
      <c r="D199" s="70">
        <f t="shared" si="17"/>
        <v>75.630252100840337</v>
      </c>
      <c r="E199" s="110">
        <v>55.07</v>
      </c>
      <c r="F199" s="111">
        <v>2.078E-2</v>
      </c>
      <c r="G199" s="107">
        <f t="shared" si="14"/>
        <v>55.090780000000002</v>
      </c>
      <c r="H199" s="72">
        <v>991.78</v>
      </c>
      <c r="I199" s="74" t="s">
        <v>60</v>
      </c>
      <c r="J199" s="75">
        <f t="shared" si="18"/>
        <v>991.78</v>
      </c>
      <c r="K199" s="72">
        <v>31.95</v>
      </c>
      <c r="L199" s="74" t="s">
        <v>60</v>
      </c>
      <c r="M199" s="71">
        <f t="shared" si="16"/>
        <v>31.95</v>
      </c>
      <c r="N199" s="72">
        <v>1.99</v>
      </c>
      <c r="O199" s="74" t="s">
        <v>60</v>
      </c>
      <c r="P199" s="71">
        <f t="shared" si="19"/>
        <v>1.99</v>
      </c>
    </row>
    <row r="200" spans="2:16">
      <c r="B200" s="108">
        <v>20</v>
      </c>
      <c r="C200" s="109" t="s">
        <v>61</v>
      </c>
      <c r="D200" s="70">
        <f t="shared" si="17"/>
        <v>84.033613445378151</v>
      </c>
      <c r="E200" s="110">
        <v>51.71</v>
      </c>
      <c r="F200" s="111">
        <v>1.891E-2</v>
      </c>
      <c r="G200" s="107">
        <f t="shared" si="14"/>
        <v>51.728909999999999</v>
      </c>
      <c r="H200" s="72">
        <v>1.1599999999999999</v>
      </c>
      <c r="I200" s="73" t="s">
        <v>12</v>
      </c>
      <c r="J200" s="75">
        <f t="shared" ref="J200:J228" si="20">H200*1000</f>
        <v>1160</v>
      </c>
      <c r="K200" s="72">
        <v>39.68</v>
      </c>
      <c r="L200" s="74" t="s">
        <v>60</v>
      </c>
      <c r="M200" s="71">
        <f t="shared" si="16"/>
        <v>39.68</v>
      </c>
      <c r="N200" s="72">
        <v>2.2400000000000002</v>
      </c>
      <c r="O200" s="74" t="s">
        <v>60</v>
      </c>
      <c r="P200" s="71">
        <f t="shared" si="19"/>
        <v>2.2400000000000002</v>
      </c>
    </row>
    <row r="201" spans="2:16">
      <c r="B201" s="108">
        <v>22.5</v>
      </c>
      <c r="C201" s="109" t="s">
        <v>61</v>
      </c>
      <c r="D201" s="70">
        <f t="shared" si="17"/>
        <v>94.537815126050418</v>
      </c>
      <c r="E201" s="110">
        <v>48.19</v>
      </c>
      <c r="F201" s="111">
        <v>1.702E-2</v>
      </c>
      <c r="G201" s="107">
        <f t="shared" si="14"/>
        <v>48.20702</v>
      </c>
      <c r="H201" s="72">
        <v>1.38</v>
      </c>
      <c r="I201" s="74" t="s">
        <v>12</v>
      </c>
      <c r="J201" s="75">
        <f t="shared" si="20"/>
        <v>1380</v>
      </c>
      <c r="K201" s="72">
        <v>50.63</v>
      </c>
      <c r="L201" s="74" t="s">
        <v>60</v>
      </c>
      <c r="M201" s="71">
        <f t="shared" si="16"/>
        <v>50.63</v>
      </c>
      <c r="N201" s="72">
        <v>2.57</v>
      </c>
      <c r="O201" s="74" t="s">
        <v>60</v>
      </c>
      <c r="P201" s="71">
        <f t="shared" si="19"/>
        <v>2.57</v>
      </c>
    </row>
    <row r="202" spans="2:16">
      <c r="B202" s="108">
        <v>25</v>
      </c>
      <c r="C202" s="109" t="s">
        <v>61</v>
      </c>
      <c r="D202" s="70">
        <f t="shared" si="17"/>
        <v>105.04201680672269</v>
      </c>
      <c r="E202" s="110">
        <v>45.22</v>
      </c>
      <c r="F202" s="111">
        <v>1.549E-2</v>
      </c>
      <c r="G202" s="107">
        <f t="shared" si="14"/>
        <v>45.235489999999999</v>
      </c>
      <c r="H202" s="72">
        <v>1.62</v>
      </c>
      <c r="I202" s="74" t="s">
        <v>12</v>
      </c>
      <c r="J202" s="75">
        <f t="shared" si="20"/>
        <v>1620</v>
      </c>
      <c r="K202" s="72">
        <v>60.78</v>
      </c>
      <c r="L202" s="74" t="s">
        <v>60</v>
      </c>
      <c r="M202" s="71">
        <f t="shared" si="16"/>
        <v>60.78</v>
      </c>
      <c r="N202" s="72">
        <v>2.92</v>
      </c>
      <c r="O202" s="74" t="s">
        <v>60</v>
      </c>
      <c r="P202" s="71">
        <f t="shared" si="19"/>
        <v>2.92</v>
      </c>
    </row>
    <row r="203" spans="2:16">
      <c r="B203" s="108">
        <v>27.5</v>
      </c>
      <c r="C203" s="109" t="s">
        <v>61</v>
      </c>
      <c r="D203" s="70">
        <f t="shared" si="17"/>
        <v>115.54621848739495</v>
      </c>
      <c r="E203" s="110">
        <v>42.7</v>
      </c>
      <c r="F203" s="111">
        <v>1.422E-2</v>
      </c>
      <c r="G203" s="107">
        <f t="shared" si="14"/>
        <v>42.714220000000005</v>
      </c>
      <c r="H203" s="72">
        <v>1.87</v>
      </c>
      <c r="I203" s="74" t="s">
        <v>12</v>
      </c>
      <c r="J203" s="75">
        <f t="shared" si="20"/>
        <v>1870</v>
      </c>
      <c r="K203" s="72">
        <v>70.5</v>
      </c>
      <c r="L203" s="74" t="s">
        <v>60</v>
      </c>
      <c r="M203" s="71">
        <f t="shared" si="16"/>
        <v>70.5</v>
      </c>
      <c r="N203" s="72">
        <v>3.29</v>
      </c>
      <c r="O203" s="74" t="s">
        <v>60</v>
      </c>
      <c r="P203" s="71">
        <f t="shared" si="19"/>
        <v>3.29</v>
      </c>
    </row>
    <row r="204" spans="2:16">
      <c r="B204" s="108">
        <v>30</v>
      </c>
      <c r="C204" s="109" t="s">
        <v>61</v>
      </c>
      <c r="D204" s="70">
        <f t="shared" si="17"/>
        <v>126.05042016806723</v>
      </c>
      <c r="E204" s="110">
        <v>40.53</v>
      </c>
      <c r="F204" s="111">
        <v>1.315E-2</v>
      </c>
      <c r="G204" s="107">
        <f t="shared" si="14"/>
        <v>40.543150000000004</v>
      </c>
      <c r="H204" s="72">
        <v>2.14</v>
      </c>
      <c r="I204" s="74" t="s">
        <v>12</v>
      </c>
      <c r="J204" s="75">
        <f t="shared" si="20"/>
        <v>2140</v>
      </c>
      <c r="K204" s="72">
        <v>79.97</v>
      </c>
      <c r="L204" s="74" t="s">
        <v>60</v>
      </c>
      <c r="M204" s="71">
        <f t="shared" si="16"/>
        <v>79.97</v>
      </c>
      <c r="N204" s="72">
        <v>3.68</v>
      </c>
      <c r="O204" s="74" t="s">
        <v>60</v>
      </c>
      <c r="P204" s="71">
        <f t="shared" si="19"/>
        <v>3.68</v>
      </c>
    </row>
    <row r="205" spans="2:16">
      <c r="B205" s="108">
        <v>32.5</v>
      </c>
      <c r="C205" s="109" t="s">
        <v>61</v>
      </c>
      <c r="D205" s="70">
        <f t="shared" si="17"/>
        <v>136.55462184873949</v>
      </c>
      <c r="E205" s="110">
        <v>38.630000000000003</v>
      </c>
      <c r="F205" s="111">
        <v>1.223E-2</v>
      </c>
      <c r="G205" s="107">
        <f t="shared" si="14"/>
        <v>38.642230000000005</v>
      </c>
      <c r="H205" s="72">
        <v>2.42</v>
      </c>
      <c r="I205" s="74" t="s">
        <v>12</v>
      </c>
      <c r="J205" s="75">
        <f t="shared" si="20"/>
        <v>2420</v>
      </c>
      <c r="K205" s="72">
        <v>89.27</v>
      </c>
      <c r="L205" s="74" t="s">
        <v>60</v>
      </c>
      <c r="M205" s="71">
        <f t="shared" si="16"/>
        <v>89.27</v>
      </c>
      <c r="N205" s="72">
        <v>4.08</v>
      </c>
      <c r="O205" s="74" t="s">
        <v>60</v>
      </c>
      <c r="P205" s="71">
        <f t="shared" si="19"/>
        <v>4.08</v>
      </c>
    </row>
    <row r="206" spans="2:16">
      <c r="B206" s="108">
        <v>35</v>
      </c>
      <c r="C206" s="109" t="s">
        <v>61</v>
      </c>
      <c r="D206" s="70">
        <f t="shared" si="17"/>
        <v>147.05882352941177</v>
      </c>
      <c r="E206" s="110">
        <v>36.97</v>
      </c>
      <c r="F206" s="111">
        <v>1.1440000000000001E-2</v>
      </c>
      <c r="G206" s="107">
        <f t="shared" si="14"/>
        <v>36.981439999999999</v>
      </c>
      <c r="H206" s="72">
        <v>2.71</v>
      </c>
      <c r="I206" s="74" t="s">
        <v>12</v>
      </c>
      <c r="J206" s="75">
        <f t="shared" si="20"/>
        <v>2710</v>
      </c>
      <c r="K206" s="72">
        <v>98.45</v>
      </c>
      <c r="L206" s="74" t="s">
        <v>60</v>
      </c>
      <c r="M206" s="71">
        <f t="shared" si="16"/>
        <v>98.45</v>
      </c>
      <c r="N206" s="72">
        <v>4.5</v>
      </c>
      <c r="O206" s="74" t="s">
        <v>60</v>
      </c>
      <c r="P206" s="71">
        <f t="shared" si="19"/>
        <v>4.5</v>
      </c>
    </row>
    <row r="207" spans="2:16">
      <c r="B207" s="108">
        <v>37.5</v>
      </c>
      <c r="C207" s="109" t="s">
        <v>61</v>
      </c>
      <c r="D207" s="70">
        <f t="shared" si="17"/>
        <v>157.56302521008402</v>
      </c>
      <c r="E207" s="110">
        <v>35.49</v>
      </c>
      <c r="F207" s="111">
        <v>1.0749999999999999E-2</v>
      </c>
      <c r="G207" s="107">
        <f t="shared" si="14"/>
        <v>35.500750000000004</v>
      </c>
      <c r="H207" s="72">
        <v>3.02</v>
      </c>
      <c r="I207" s="74" t="s">
        <v>12</v>
      </c>
      <c r="J207" s="75">
        <f t="shared" si="20"/>
        <v>3020</v>
      </c>
      <c r="K207" s="72">
        <v>107.57</v>
      </c>
      <c r="L207" s="74" t="s">
        <v>60</v>
      </c>
      <c r="M207" s="71">
        <f t="shared" si="16"/>
        <v>107.57</v>
      </c>
      <c r="N207" s="72">
        <v>4.93</v>
      </c>
      <c r="O207" s="74" t="s">
        <v>60</v>
      </c>
      <c r="P207" s="71">
        <f t="shared" si="19"/>
        <v>4.93</v>
      </c>
    </row>
    <row r="208" spans="2:16">
      <c r="B208" s="108">
        <v>40</v>
      </c>
      <c r="C208" s="109" t="s">
        <v>61</v>
      </c>
      <c r="D208" s="70">
        <f t="shared" si="17"/>
        <v>168.0672268907563</v>
      </c>
      <c r="E208" s="110">
        <v>34.18</v>
      </c>
      <c r="F208" s="111">
        <v>1.014E-2</v>
      </c>
      <c r="G208" s="107">
        <f t="shared" si="14"/>
        <v>34.19014</v>
      </c>
      <c r="H208" s="72">
        <v>3.34</v>
      </c>
      <c r="I208" s="74" t="s">
        <v>12</v>
      </c>
      <c r="J208" s="75">
        <f t="shared" si="20"/>
        <v>3340</v>
      </c>
      <c r="K208" s="72">
        <v>116.63</v>
      </c>
      <c r="L208" s="74" t="s">
        <v>60</v>
      </c>
      <c r="M208" s="71">
        <f t="shared" si="16"/>
        <v>116.63</v>
      </c>
      <c r="N208" s="72">
        <v>5.38</v>
      </c>
      <c r="O208" s="74" t="s">
        <v>60</v>
      </c>
      <c r="P208" s="71">
        <f t="shared" si="19"/>
        <v>5.38</v>
      </c>
    </row>
    <row r="209" spans="2:16">
      <c r="B209" s="108">
        <v>45</v>
      </c>
      <c r="C209" s="109" t="s">
        <v>61</v>
      </c>
      <c r="D209" s="70">
        <f t="shared" si="17"/>
        <v>189.07563025210084</v>
      </c>
      <c r="E209" s="110">
        <v>31.93</v>
      </c>
      <c r="F209" s="111">
        <v>9.1210000000000006E-3</v>
      </c>
      <c r="G209" s="107">
        <f t="shared" si="14"/>
        <v>31.939121</v>
      </c>
      <c r="H209" s="72">
        <v>4.01</v>
      </c>
      <c r="I209" s="74" t="s">
        <v>12</v>
      </c>
      <c r="J209" s="75">
        <f t="shared" si="20"/>
        <v>4010</v>
      </c>
      <c r="K209" s="72">
        <v>150.44999999999999</v>
      </c>
      <c r="L209" s="74" t="s">
        <v>60</v>
      </c>
      <c r="M209" s="71">
        <f t="shared" si="16"/>
        <v>150.44999999999999</v>
      </c>
      <c r="N209" s="72">
        <v>6.31</v>
      </c>
      <c r="O209" s="74" t="s">
        <v>60</v>
      </c>
      <c r="P209" s="71">
        <f t="shared" si="19"/>
        <v>6.31</v>
      </c>
    </row>
    <row r="210" spans="2:16">
      <c r="B210" s="108">
        <v>50</v>
      </c>
      <c r="C210" s="109" t="s">
        <v>61</v>
      </c>
      <c r="D210" s="70">
        <f t="shared" si="17"/>
        <v>210.08403361344537</v>
      </c>
      <c r="E210" s="110">
        <v>30.09</v>
      </c>
      <c r="F210" s="111">
        <v>8.2920000000000008E-3</v>
      </c>
      <c r="G210" s="107">
        <f t="shared" si="14"/>
        <v>30.098292000000001</v>
      </c>
      <c r="H210" s="72">
        <v>4.72</v>
      </c>
      <c r="I210" s="74" t="s">
        <v>12</v>
      </c>
      <c r="J210" s="75">
        <f t="shared" si="20"/>
        <v>4720</v>
      </c>
      <c r="K210" s="72">
        <v>181.37</v>
      </c>
      <c r="L210" s="74" t="s">
        <v>60</v>
      </c>
      <c r="M210" s="71">
        <f t="shared" si="16"/>
        <v>181.37</v>
      </c>
      <c r="N210" s="72">
        <v>7.28</v>
      </c>
      <c r="O210" s="74" t="s">
        <v>60</v>
      </c>
      <c r="P210" s="71">
        <f t="shared" si="19"/>
        <v>7.28</v>
      </c>
    </row>
    <row r="211" spans="2:16">
      <c r="B211" s="108">
        <v>55</v>
      </c>
      <c r="C211" s="109" t="s">
        <v>61</v>
      </c>
      <c r="D211" s="70">
        <f t="shared" si="17"/>
        <v>231.0924369747899</v>
      </c>
      <c r="E211" s="110">
        <v>28.54</v>
      </c>
      <c r="F211" s="111">
        <v>7.607E-3</v>
      </c>
      <c r="G211" s="107">
        <f t="shared" si="14"/>
        <v>28.547606999999999</v>
      </c>
      <c r="H211" s="72">
        <v>5.48</v>
      </c>
      <c r="I211" s="74" t="s">
        <v>12</v>
      </c>
      <c r="J211" s="75">
        <f t="shared" si="20"/>
        <v>5480</v>
      </c>
      <c r="K211" s="72">
        <v>210.65</v>
      </c>
      <c r="L211" s="74" t="s">
        <v>60</v>
      </c>
      <c r="M211" s="71">
        <f t="shared" si="16"/>
        <v>210.65</v>
      </c>
      <c r="N211" s="72">
        <v>8.3000000000000007</v>
      </c>
      <c r="O211" s="74" t="s">
        <v>60</v>
      </c>
      <c r="P211" s="71">
        <f t="shared" si="19"/>
        <v>8.3000000000000007</v>
      </c>
    </row>
    <row r="212" spans="2:16">
      <c r="B212" s="108">
        <v>60</v>
      </c>
      <c r="C212" s="109" t="s">
        <v>61</v>
      </c>
      <c r="D212" s="70">
        <f t="shared" si="17"/>
        <v>252.10084033613447</v>
      </c>
      <c r="E212" s="110">
        <v>27.23</v>
      </c>
      <c r="F212" s="111">
        <v>7.0309999999999999E-3</v>
      </c>
      <c r="G212" s="107">
        <f t="shared" si="14"/>
        <v>27.237031000000002</v>
      </c>
      <c r="H212" s="72">
        <v>6.28</v>
      </c>
      <c r="I212" s="74" t="s">
        <v>12</v>
      </c>
      <c r="J212" s="75">
        <f t="shared" si="20"/>
        <v>6280</v>
      </c>
      <c r="K212" s="72">
        <v>238.85</v>
      </c>
      <c r="L212" s="74" t="s">
        <v>60</v>
      </c>
      <c r="M212" s="71">
        <f t="shared" si="16"/>
        <v>238.85</v>
      </c>
      <c r="N212" s="72">
        <v>9.36</v>
      </c>
      <c r="O212" s="74" t="s">
        <v>60</v>
      </c>
      <c r="P212" s="71">
        <f t="shared" si="19"/>
        <v>9.36</v>
      </c>
    </row>
    <row r="213" spans="2:16">
      <c r="B213" s="108">
        <v>65</v>
      </c>
      <c r="C213" s="109" t="s">
        <v>61</v>
      </c>
      <c r="D213" s="70">
        <f t="shared" si="17"/>
        <v>273.10924369747897</v>
      </c>
      <c r="E213" s="110">
        <v>26.11</v>
      </c>
      <c r="F213" s="111">
        <v>6.5389999999999997E-3</v>
      </c>
      <c r="G213" s="107">
        <f t="shared" ref="G213:G228" si="21">E213+F213</f>
        <v>26.116539</v>
      </c>
      <c r="H213" s="72">
        <v>7.11</v>
      </c>
      <c r="I213" s="74" t="s">
        <v>12</v>
      </c>
      <c r="J213" s="75">
        <f t="shared" si="20"/>
        <v>7110</v>
      </c>
      <c r="K213" s="72">
        <v>266.29000000000002</v>
      </c>
      <c r="L213" s="74" t="s">
        <v>60</v>
      </c>
      <c r="M213" s="71">
        <f t="shared" si="16"/>
        <v>266.29000000000002</v>
      </c>
      <c r="N213" s="72">
        <v>10.44</v>
      </c>
      <c r="O213" s="74" t="s">
        <v>60</v>
      </c>
      <c r="P213" s="71">
        <f t="shared" si="19"/>
        <v>10.44</v>
      </c>
    </row>
    <row r="214" spans="2:16">
      <c r="B214" s="108">
        <v>70</v>
      </c>
      <c r="C214" s="109" t="s">
        <v>61</v>
      </c>
      <c r="D214" s="70">
        <f t="shared" si="17"/>
        <v>294.11764705882354</v>
      </c>
      <c r="E214" s="110">
        <v>25.14</v>
      </c>
      <c r="F214" s="111">
        <v>6.1139999999999996E-3</v>
      </c>
      <c r="G214" s="107">
        <f t="shared" si="21"/>
        <v>25.146114000000001</v>
      </c>
      <c r="H214" s="72">
        <v>7.98</v>
      </c>
      <c r="I214" s="74" t="s">
        <v>12</v>
      </c>
      <c r="J214" s="75">
        <f t="shared" si="20"/>
        <v>7980</v>
      </c>
      <c r="K214" s="72">
        <v>293.12</v>
      </c>
      <c r="L214" s="74" t="s">
        <v>60</v>
      </c>
      <c r="M214" s="71">
        <f t="shared" si="16"/>
        <v>293.12</v>
      </c>
      <c r="N214" s="72">
        <v>11.56</v>
      </c>
      <c r="O214" s="74" t="s">
        <v>60</v>
      </c>
      <c r="P214" s="71">
        <f t="shared" si="19"/>
        <v>11.56</v>
      </c>
    </row>
    <row r="215" spans="2:16">
      <c r="B215" s="108">
        <v>80</v>
      </c>
      <c r="C215" s="109" t="s">
        <v>61</v>
      </c>
      <c r="D215" s="70">
        <f t="shared" si="17"/>
        <v>336.1344537815126</v>
      </c>
      <c r="E215" s="110">
        <v>23.53</v>
      </c>
      <c r="F215" s="111">
        <v>5.4159999999999998E-3</v>
      </c>
      <c r="G215" s="107">
        <f t="shared" si="21"/>
        <v>23.535416000000001</v>
      </c>
      <c r="H215" s="72">
        <v>9.8000000000000007</v>
      </c>
      <c r="I215" s="74" t="s">
        <v>12</v>
      </c>
      <c r="J215" s="75">
        <f t="shared" si="20"/>
        <v>9800</v>
      </c>
      <c r="K215" s="72">
        <v>390.63</v>
      </c>
      <c r="L215" s="74" t="s">
        <v>60</v>
      </c>
      <c r="M215" s="71">
        <f t="shared" si="16"/>
        <v>390.63</v>
      </c>
      <c r="N215" s="72">
        <v>13.87</v>
      </c>
      <c r="O215" s="74" t="s">
        <v>60</v>
      </c>
      <c r="P215" s="71">
        <f t="shared" si="19"/>
        <v>13.87</v>
      </c>
    </row>
    <row r="216" spans="2:16">
      <c r="B216" s="108">
        <v>90</v>
      </c>
      <c r="C216" s="109" t="s">
        <v>61</v>
      </c>
      <c r="D216" s="70">
        <f t="shared" si="17"/>
        <v>378.15126050420167</v>
      </c>
      <c r="E216" s="110">
        <v>22.26</v>
      </c>
      <c r="F216" s="111">
        <v>4.8659999999999997E-3</v>
      </c>
      <c r="G216" s="107">
        <f t="shared" si="21"/>
        <v>22.264866000000001</v>
      </c>
      <c r="H216" s="72">
        <v>11.74</v>
      </c>
      <c r="I216" s="74" t="s">
        <v>12</v>
      </c>
      <c r="J216" s="75">
        <f t="shared" si="20"/>
        <v>11740</v>
      </c>
      <c r="K216" s="72">
        <v>477.34</v>
      </c>
      <c r="L216" s="74" t="s">
        <v>60</v>
      </c>
      <c r="M216" s="71">
        <f t="shared" si="16"/>
        <v>477.34</v>
      </c>
      <c r="N216" s="72">
        <v>16.28</v>
      </c>
      <c r="O216" s="74" t="s">
        <v>60</v>
      </c>
      <c r="P216" s="71">
        <f t="shared" si="19"/>
        <v>16.28</v>
      </c>
    </row>
    <row r="217" spans="2:16">
      <c r="B217" s="108">
        <v>100</v>
      </c>
      <c r="C217" s="109" t="s">
        <v>61</v>
      </c>
      <c r="D217" s="70">
        <f t="shared" si="17"/>
        <v>420.16806722689074</v>
      </c>
      <c r="E217" s="110">
        <v>21.25</v>
      </c>
      <c r="F217" s="111">
        <v>4.4209999999999996E-3</v>
      </c>
      <c r="G217" s="107">
        <f t="shared" si="21"/>
        <v>21.254421000000001</v>
      </c>
      <c r="H217" s="72">
        <v>13.78</v>
      </c>
      <c r="I217" s="74" t="s">
        <v>12</v>
      </c>
      <c r="J217" s="75">
        <f t="shared" si="20"/>
        <v>13780</v>
      </c>
      <c r="K217" s="72">
        <v>557.85</v>
      </c>
      <c r="L217" s="74" t="s">
        <v>60</v>
      </c>
      <c r="M217" s="71">
        <f t="shared" si="16"/>
        <v>557.85</v>
      </c>
      <c r="N217" s="72">
        <v>18.75</v>
      </c>
      <c r="O217" s="74" t="s">
        <v>60</v>
      </c>
      <c r="P217" s="71">
        <f t="shared" si="19"/>
        <v>18.75</v>
      </c>
    </row>
    <row r="218" spans="2:16">
      <c r="B218" s="108">
        <v>110</v>
      </c>
      <c r="C218" s="109" t="s">
        <v>61</v>
      </c>
      <c r="D218" s="70">
        <f t="shared" si="17"/>
        <v>462.18487394957981</v>
      </c>
      <c r="E218" s="110">
        <v>20.41</v>
      </c>
      <c r="F218" s="111">
        <v>4.0530000000000002E-3</v>
      </c>
      <c r="G218" s="107">
        <f t="shared" si="21"/>
        <v>20.414052999999999</v>
      </c>
      <c r="H218" s="72">
        <v>15.91</v>
      </c>
      <c r="I218" s="74" t="s">
        <v>12</v>
      </c>
      <c r="J218" s="75">
        <f t="shared" si="20"/>
        <v>15910</v>
      </c>
      <c r="K218" s="72">
        <v>634.12</v>
      </c>
      <c r="L218" s="74" t="s">
        <v>60</v>
      </c>
      <c r="M218" s="71">
        <f t="shared" si="16"/>
        <v>634.12</v>
      </c>
      <c r="N218" s="72">
        <v>21.28</v>
      </c>
      <c r="O218" s="74" t="s">
        <v>60</v>
      </c>
      <c r="P218" s="71">
        <f t="shared" si="19"/>
        <v>21.28</v>
      </c>
    </row>
    <row r="219" spans="2:16">
      <c r="B219" s="108">
        <v>120</v>
      </c>
      <c r="C219" s="109" t="s">
        <v>61</v>
      </c>
      <c r="D219" s="70">
        <f t="shared" si="17"/>
        <v>504.20168067226894</v>
      </c>
      <c r="E219" s="110">
        <v>19.71</v>
      </c>
      <c r="F219" s="111">
        <v>3.7439999999999999E-3</v>
      </c>
      <c r="G219" s="107">
        <f t="shared" si="21"/>
        <v>19.713744000000002</v>
      </c>
      <c r="H219" s="72">
        <v>18.13</v>
      </c>
      <c r="I219" s="74" t="s">
        <v>12</v>
      </c>
      <c r="J219" s="75">
        <f t="shared" si="20"/>
        <v>18130</v>
      </c>
      <c r="K219" s="72">
        <v>707.17</v>
      </c>
      <c r="L219" s="74" t="s">
        <v>60</v>
      </c>
      <c r="M219" s="71">
        <f t="shared" si="16"/>
        <v>707.17</v>
      </c>
      <c r="N219" s="72">
        <v>23.85</v>
      </c>
      <c r="O219" s="74" t="s">
        <v>60</v>
      </c>
      <c r="P219" s="71">
        <f t="shared" ref="P219:P228" si="22">N219</f>
        <v>23.85</v>
      </c>
    </row>
    <row r="220" spans="2:16">
      <c r="B220" s="108">
        <v>130</v>
      </c>
      <c r="C220" s="109" t="s">
        <v>61</v>
      </c>
      <c r="D220" s="70">
        <f t="shared" si="17"/>
        <v>546.21848739495795</v>
      </c>
      <c r="E220" s="110">
        <v>19.13</v>
      </c>
      <c r="F220" s="111">
        <v>3.48E-3</v>
      </c>
      <c r="G220" s="107">
        <f t="shared" si="21"/>
        <v>19.133479999999999</v>
      </c>
      <c r="H220" s="72">
        <v>20.41</v>
      </c>
      <c r="I220" s="74" t="s">
        <v>12</v>
      </c>
      <c r="J220" s="75">
        <f t="shared" si="20"/>
        <v>20410</v>
      </c>
      <c r="K220" s="72">
        <v>777.58</v>
      </c>
      <c r="L220" s="74" t="s">
        <v>60</v>
      </c>
      <c r="M220" s="71">
        <f t="shared" si="16"/>
        <v>777.58</v>
      </c>
      <c r="N220" s="72">
        <v>26.46</v>
      </c>
      <c r="O220" s="74" t="s">
        <v>60</v>
      </c>
      <c r="P220" s="71">
        <f t="shared" si="22"/>
        <v>26.46</v>
      </c>
    </row>
    <row r="221" spans="2:16">
      <c r="B221" s="108">
        <v>140</v>
      </c>
      <c r="C221" s="109" t="s">
        <v>61</v>
      </c>
      <c r="D221" s="70">
        <f t="shared" si="17"/>
        <v>588.23529411764707</v>
      </c>
      <c r="E221" s="110">
        <v>18.63</v>
      </c>
      <c r="F221" s="111">
        <v>3.2529999999999998E-3</v>
      </c>
      <c r="G221" s="107">
        <f t="shared" si="21"/>
        <v>18.633253</v>
      </c>
      <c r="H221" s="72">
        <v>22.76</v>
      </c>
      <c r="I221" s="74" t="s">
        <v>12</v>
      </c>
      <c r="J221" s="75">
        <f t="shared" si="20"/>
        <v>22760</v>
      </c>
      <c r="K221" s="72">
        <v>845.73</v>
      </c>
      <c r="L221" s="74" t="s">
        <v>60</v>
      </c>
      <c r="M221" s="75">
        <f t="shared" si="16"/>
        <v>845.73</v>
      </c>
      <c r="N221" s="72">
        <v>29.09</v>
      </c>
      <c r="O221" s="74" t="s">
        <v>60</v>
      </c>
      <c r="P221" s="71">
        <f t="shared" si="22"/>
        <v>29.09</v>
      </c>
    </row>
    <row r="222" spans="2:16">
      <c r="B222" s="108">
        <v>150</v>
      </c>
      <c r="C222" s="109" t="s">
        <v>61</v>
      </c>
      <c r="D222" s="70">
        <f t="shared" si="17"/>
        <v>630.25210084033608</v>
      </c>
      <c r="E222" s="110">
        <v>18.2</v>
      </c>
      <c r="F222" s="111">
        <v>3.0539999999999999E-3</v>
      </c>
      <c r="G222" s="107">
        <f t="shared" si="21"/>
        <v>18.203053999999998</v>
      </c>
      <c r="H222" s="72">
        <v>25.18</v>
      </c>
      <c r="I222" s="74" t="s">
        <v>12</v>
      </c>
      <c r="J222" s="75">
        <f t="shared" si="20"/>
        <v>25180</v>
      </c>
      <c r="K222" s="72">
        <v>911.88</v>
      </c>
      <c r="L222" s="74" t="s">
        <v>60</v>
      </c>
      <c r="M222" s="75">
        <f t="shared" si="16"/>
        <v>911.88</v>
      </c>
      <c r="N222" s="72">
        <v>31.75</v>
      </c>
      <c r="O222" s="74" t="s">
        <v>60</v>
      </c>
      <c r="P222" s="71">
        <f t="shared" si="22"/>
        <v>31.75</v>
      </c>
    </row>
    <row r="223" spans="2:16">
      <c r="B223" s="108">
        <v>160</v>
      </c>
      <c r="C223" s="109" t="s">
        <v>61</v>
      </c>
      <c r="D223" s="70">
        <f t="shared" si="17"/>
        <v>672.26890756302521</v>
      </c>
      <c r="E223" s="110">
        <v>17.82</v>
      </c>
      <c r="F223" s="111">
        <v>2.879E-3</v>
      </c>
      <c r="G223" s="107">
        <f t="shared" si="21"/>
        <v>17.822879</v>
      </c>
      <c r="H223" s="72">
        <v>27.64</v>
      </c>
      <c r="I223" s="74" t="s">
        <v>12</v>
      </c>
      <c r="J223" s="75">
        <f t="shared" si="20"/>
        <v>27640</v>
      </c>
      <c r="K223" s="72">
        <v>976.24</v>
      </c>
      <c r="L223" s="74" t="s">
        <v>60</v>
      </c>
      <c r="M223" s="75">
        <f t="shared" si="16"/>
        <v>976.24</v>
      </c>
      <c r="N223" s="72">
        <v>34.409999999999997</v>
      </c>
      <c r="O223" s="74" t="s">
        <v>60</v>
      </c>
      <c r="P223" s="71">
        <f t="shared" si="22"/>
        <v>34.409999999999997</v>
      </c>
    </row>
    <row r="224" spans="2:16">
      <c r="B224" s="108">
        <v>170</v>
      </c>
      <c r="C224" s="109" t="s">
        <v>61</v>
      </c>
      <c r="D224" s="70">
        <f t="shared" si="17"/>
        <v>714.28571428571433</v>
      </c>
      <c r="E224" s="110">
        <v>17.5</v>
      </c>
      <c r="F224" s="111">
        <v>2.7239999999999999E-3</v>
      </c>
      <c r="G224" s="107">
        <f t="shared" si="21"/>
        <v>17.502724000000001</v>
      </c>
      <c r="H224" s="72">
        <v>30.15</v>
      </c>
      <c r="I224" s="74" t="s">
        <v>12</v>
      </c>
      <c r="J224" s="75">
        <f t="shared" si="20"/>
        <v>30150</v>
      </c>
      <c r="K224" s="72">
        <v>1.04</v>
      </c>
      <c r="L224" s="73" t="s">
        <v>12</v>
      </c>
      <c r="M224" s="75">
        <f t="shared" ref="M224:M228" si="23">K224*1000</f>
        <v>1040</v>
      </c>
      <c r="N224" s="72">
        <v>37.08</v>
      </c>
      <c r="O224" s="74" t="s">
        <v>60</v>
      </c>
      <c r="P224" s="71">
        <f t="shared" si="22"/>
        <v>37.08</v>
      </c>
    </row>
    <row r="225" spans="1:16">
      <c r="B225" s="108">
        <v>180</v>
      </c>
      <c r="C225" s="109" t="s">
        <v>61</v>
      </c>
      <c r="D225" s="70">
        <f t="shared" si="17"/>
        <v>756.30252100840335</v>
      </c>
      <c r="E225" s="110">
        <v>17.21</v>
      </c>
      <c r="F225" s="111">
        <v>2.5850000000000001E-3</v>
      </c>
      <c r="G225" s="107">
        <f t="shared" si="21"/>
        <v>17.212585000000001</v>
      </c>
      <c r="H225" s="72">
        <v>32.71</v>
      </c>
      <c r="I225" s="74" t="s">
        <v>12</v>
      </c>
      <c r="J225" s="75">
        <f t="shared" si="20"/>
        <v>32710</v>
      </c>
      <c r="K225" s="72">
        <v>1.1000000000000001</v>
      </c>
      <c r="L225" s="74" t="s">
        <v>12</v>
      </c>
      <c r="M225" s="75">
        <f t="shared" si="23"/>
        <v>1100</v>
      </c>
      <c r="N225" s="72">
        <v>39.76</v>
      </c>
      <c r="O225" s="74" t="s">
        <v>60</v>
      </c>
      <c r="P225" s="71">
        <f t="shared" si="22"/>
        <v>39.76</v>
      </c>
    </row>
    <row r="226" spans="1:16">
      <c r="B226" s="108">
        <v>200</v>
      </c>
      <c r="C226" s="109" t="s">
        <v>61</v>
      </c>
      <c r="D226" s="70">
        <f t="shared" si="17"/>
        <v>840.33613445378148</v>
      </c>
      <c r="E226" s="110">
        <v>16.739999999999998</v>
      </c>
      <c r="F226" s="111">
        <v>2.3479999999999998E-3</v>
      </c>
      <c r="G226" s="107">
        <f t="shared" si="21"/>
        <v>16.742348</v>
      </c>
      <c r="H226" s="72">
        <v>37.94</v>
      </c>
      <c r="I226" s="74" t="s">
        <v>12</v>
      </c>
      <c r="J226" s="75">
        <f t="shared" si="20"/>
        <v>37940</v>
      </c>
      <c r="K226" s="72">
        <v>1.33</v>
      </c>
      <c r="L226" s="74" t="s">
        <v>12</v>
      </c>
      <c r="M226" s="75">
        <f t="shared" si="23"/>
        <v>1330</v>
      </c>
      <c r="N226" s="72">
        <v>45.11</v>
      </c>
      <c r="O226" s="74" t="s">
        <v>60</v>
      </c>
      <c r="P226" s="71">
        <f t="shared" si="22"/>
        <v>45.11</v>
      </c>
    </row>
    <row r="227" spans="1:16">
      <c r="B227" s="108">
        <v>225</v>
      </c>
      <c r="C227" s="109" t="s">
        <v>61</v>
      </c>
      <c r="D227" s="70">
        <f t="shared" si="17"/>
        <v>945.37815126050418</v>
      </c>
      <c r="E227" s="110">
        <v>16.29</v>
      </c>
      <c r="F227" s="111">
        <v>2.1069999999999999E-3</v>
      </c>
      <c r="G227" s="107">
        <f t="shared" si="21"/>
        <v>16.292106999999998</v>
      </c>
      <c r="H227" s="72">
        <v>44.66</v>
      </c>
      <c r="I227" s="74" t="s">
        <v>12</v>
      </c>
      <c r="J227" s="75">
        <f t="shared" si="20"/>
        <v>44660</v>
      </c>
      <c r="K227" s="72">
        <v>1.63</v>
      </c>
      <c r="L227" s="74" t="s">
        <v>12</v>
      </c>
      <c r="M227" s="75">
        <f t="shared" si="23"/>
        <v>1630</v>
      </c>
      <c r="N227" s="72">
        <v>51.76</v>
      </c>
      <c r="O227" s="74" t="s">
        <v>60</v>
      </c>
      <c r="P227" s="71">
        <f t="shared" si="22"/>
        <v>51.76</v>
      </c>
    </row>
    <row r="228" spans="1:16">
      <c r="A228" s="4">
        <v>228</v>
      </c>
      <c r="B228" s="108">
        <v>238</v>
      </c>
      <c r="C228" s="109" t="s">
        <v>61</v>
      </c>
      <c r="D228" s="70">
        <f t="shared" si="17"/>
        <v>1000</v>
      </c>
      <c r="E228" s="110">
        <v>16.100000000000001</v>
      </c>
      <c r="F228" s="111">
        <v>2.0019999999999999E-3</v>
      </c>
      <c r="G228" s="107">
        <f t="shared" si="21"/>
        <v>16.102002000000002</v>
      </c>
      <c r="H228" s="72">
        <v>48.22</v>
      </c>
      <c r="I228" s="74" t="s">
        <v>12</v>
      </c>
      <c r="J228" s="75">
        <f t="shared" si="20"/>
        <v>48220</v>
      </c>
      <c r="K228" s="72">
        <v>1.71</v>
      </c>
      <c r="L228" s="74" t="s">
        <v>12</v>
      </c>
      <c r="M228" s="75">
        <f t="shared" si="23"/>
        <v>1710</v>
      </c>
      <c r="N228" s="72">
        <v>55.19</v>
      </c>
      <c r="O228" s="74" t="s">
        <v>60</v>
      </c>
      <c r="P228" s="71">
        <f t="shared" si="22"/>
        <v>55.19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tabSelected="1" zoomScale="70" zoomScaleNormal="70" workbookViewId="0">
      <selection activeCell="R11" sqref="R11"/>
    </sheetView>
  </sheetViews>
  <sheetFormatPr defaultColWidth="9"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5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1" t="s">
        <v>108</v>
      </c>
      <c r="Z1" s="25"/>
    </row>
    <row r="2" spans="1:30" ht="18.75">
      <c r="A2" s="1">
        <v>2</v>
      </c>
      <c r="B2" s="6" t="s">
        <v>109</v>
      </c>
      <c r="F2" s="7"/>
      <c r="G2" s="7"/>
      <c r="L2" s="5" t="s">
        <v>110</v>
      </c>
      <c r="M2" s="8"/>
      <c r="N2" s="9" t="s">
        <v>111</v>
      </c>
      <c r="R2" s="46"/>
      <c r="S2" s="1" t="s">
        <v>112</v>
      </c>
      <c r="Y2" s="1" t="s">
        <v>113</v>
      </c>
      <c r="AB2" s="1" t="s">
        <v>114</v>
      </c>
    </row>
    <row r="3" spans="1:30">
      <c r="A3" s="4">
        <v>3</v>
      </c>
      <c r="B3" s="12" t="s">
        <v>115</v>
      </c>
      <c r="C3" s="13" t="s">
        <v>16</v>
      </c>
      <c r="E3" s="12" t="s">
        <v>116</v>
      </c>
      <c r="F3" s="182" t="s">
        <v>117</v>
      </c>
      <c r="G3" s="14" t="s">
        <v>17</v>
      </c>
      <c r="H3" s="14"/>
      <c r="I3" s="14"/>
      <c r="K3" s="15"/>
      <c r="L3" s="5" t="s">
        <v>118</v>
      </c>
      <c r="M3" s="16"/>
      <c r="N3" s="9" t="s">
        <v>119</v>
      </c>
      <c r="O3" s="9"/>
      <c r="R3" s="25"/>
      <c r="S3" s="9"/>
      <c r="T3" s="2" t="s">
        <v>120</v>
      </c>
      <c r="U3" s="36"/>
      <c r="V3" s="9"/>
      <c r="W3" s="2" t="s">
        <v>121</v>
      </c>
      <c r="X3" s="2" t="s">
        <v>122</v>
      </c>
      <c r="Y3" s="2" t="s">
        <v>123</v>
      </c>
      <c r="Z3" s="2" t="s">
        <v>124</v>
      </c>
      <c r="AB3" s="2" t="s">
        <v>125</v>
      </c>
      <c r="AC3" s="2"/>
      <c r="AD3" s="121" t="s">
        <v>126</v>
      </c>
    </row>
    <row r="4" spans="1:30">
      <c r="A4" s="4">
        <v>4</v>
      </c>
      <c r="B4" s="12" t="s">
        <v>127</v>
      </c>
      <c r="C4" s="20">
        <v>92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128</v>
      </c>
      <c r="L4" s="9"/>
      <c r="M4" s="9"/>
      <c r="N4" s="9"/>
      <c r="R4" s="46"/>
      <c r="S4" s="134" t="s">
        <v>129</v>
      </c>
      <c r="T4" s="135">
        <v>78.084000000000003</v>
      </c>
      <c r="U4" s="136"/>
      <c r="V4" s="134" t="s">
        <v>130</v>
      </c>
      <c r="W4" s="137">
        <f>T7*1</f>
        <v>3.9E-2</v>
      </c>
      <c r="X4" s="10">
        <v>12.010999999999999</v>
      </c>
      <c r="Y4" s="138">
        <f>W4/W8</f>
        <v>1.9586749714485454E-4</v>
      </c>
      <c r="Z4" s="139">
        <f>W4*X4/X9</f>
        <v>1.6170822836228733E-2</v>
      </c>
      <c r="AA4" s="90"/>
      <c r="AB4" s="140">
        <v>1.2400000000000001E-4</v>
      </c>
      <c r="AD4" s="141" t="s">
        <v>131</v>
      </c>
    </row>
    <row r="5" spans="1:30">
      <c r="A5" s="1">
        <v>5</v>
      </c>
      <c r="B5" s="12" t="s">
        <v>132</v>
      </c>
      <c r="C5" s="20">
        <v>238</v>
      </c>
      <c r="D5" s="21" t="s">
        <v>133</v>
      </c>
      <c r="F5" s="14" t="s">
        <v>0</v>
      </c>
      <c r="G5" s="14" t="s">
        <v>22</v>
      </c>
      <c r="H5" s="14" t="s">
        <v>134</v>
      </c>
      <c r="I5" s="14" t="s">
        <v>134</v>
      </c>
      <c r="J5" s="24" t="s">
        <v>135</v>
      </c>
      <c r="K5" s="5" t="s">
        <v>136</v>
      </c>
      <c r="L5" s="14"/>
      <c r="M5" s="14"/>
      <c r="N5" s="9"/>
      <c r="O5" s="15" t="s">
        <v>137</v>
      </c>
      <c r="P5" s="142" t="str">
        <f ca="1">RIGHT(CELL("filename",A1),LEN(CELL("filename",A1))-FIND("]",CELL("filename",A1)))</f>
        <v>srim238U_Air</v>
      </c>
      <c r="R5" s="46"/>
      <c r="S5" s="143" t="s">
        <v>138</v>
      </c>
      <c r="T5" s="144">
        <v>20.947600000000001</v>
      </c>
      <c r="U5" s="136"/>
      <c r="V5" s="143" t="s">
        <v>139</v>
      </c>
      <c r="W5" s="145">
        <f>T7*2+T5*2</f>
        <v>41.973200000000006</v>
      </c>
      <c r="X5" s="146">
        <v>15.999000000000001</v>
      </c>
      <c r="Y5" s="147">
        <f>W5/W8</f>
        <v>0.21079963156821566</v>
      </c>
      <c r="Z5" s="148">
        <f>W5*X5/X9</f>
        <v>23.182126119289084</v>
      </c>
      <c r="AA5" s="91"/>
      <c r="AB5" s="149">
        <v>0.23178099999999999</v>
      </c>
      <c r="AD5" s="150" t="s">
        <v>140</v>
      </c>
    </row>
    <row r="6" spans="1:30">
      <c r="A6" s="4">
        <v>6</v>
      </c>
      <c r="B6" s="12" t="s">
        <v>141</v>
      </c>
      <c r="C6" s="26" t="s">
        <v>214</v>
      </c>
      <c r="D6" s="21" t="s">
        <v>142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143</v>
      </c>
      <c r="M6" s="9"/>
      <c r="N6" s="9"/>
      <c r="O6" s="15" t="s">
        <v>144</v>
      </c>
      <c r="P6" s="131" t="s">
        <v>107</v>
      </c>
      <c r="R6" s="46"/>
      <c r="S6" s="143" t="s">
        <v>145</v>
      </c>
      <c r="T6" s="144">
        <v>0.93400000000000005</v>
      </c>
      <c r="U6" s="136"/>
      <c r="V6" s="151" t="s">
        <v>146</v>
      </c>
      <c r="W6" s="145">
        <f>T4*2</f>
        <v>156.16800000000001</v>
      </c>
      <c r="X6" s="146">
        <v>14.007</v>
      </c>
      <c r="Y6" s="147">
        <f>W6/W8</f>
        <v>0.78431372549019607</v>
      </c>
      <c r="Z6" s="148">
        <f>W6*X6/X9</f>
        <v>75.513660352068698</v>
      </c>
      <c r="AA6" s="91"/>
      <c r="AB6" s="149">
        <v>0.75526700000000002</v>
      </c>
      <c r="AD6" s="1" t="s">
        <v>147</v>
      </c>
    </row>
    <row r="7" spans="1:30">
      <c r="A7" s="1">
        <v>7</v>
      </c>
      <c r="B7" s="31"/>
      <c r="C7" s="26" t="s">
        <v>215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148</v>
      </c>
      <c r="M7" s="9"/>
      <c r="N7" s="9"/>
      <c r="R7" s="46"/>
      <c r="S7" s="152" t="s">
        <v>149</v>
      </c>
      <c r="T7" s="153">
        <v>3.9E-2</v>
      </c>
      <c r="U7" s="136"/>
      <c r="V7" s="154" t="s">
        <v>150</v>
      </c>
      <c r="W7" s="155">
        <f>T6*1</f>
        <v>0.93400000000000005</v>
      </c>
      <c r="X7" s="19">
        <v>39.948</v>
      </c>
      <c r="Y7" s="156">
        <f>W7/W8</f>
        <v>4.6907754444434398E-3</v>
      </c>
      <c r="Z7" s="157">
        <f>W7*X7/X9</f>
        <v>1.2880427058059933</v>
      </c>
      <c r="AA7" s="91"/>
      <c r="AB7" s="158">
        <v>1.2827E-2</v>
      </c>
      <c r="AD7" s="1" t="s">
        <v>151</v>
      </c>
    </row>
    <row r="8" spans="1:30">
      <c r="A8" s="1">
        <v>8</v>
      </c>
      <c r="B8" s="12" t="s">
        <v>152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153</v>
      </c>
      <c r="M8" s="9"/>
      <c r="N8" s="9"/>
      <c r="R8" s="46"/>
      <c r="S8" s="5" t="s">
        <v>154</v>
      </c>
      <c r="T8" s="87">
        <f>SUM(T4:T7)</f>
        <v>100.0046</v>
      </c>
      <c r="U8" s="159"/>
      <c r="V8" s="89" t="s">
        <v>155</v>
      </c>
      <c r="W8" s="92">
        <f>SUM(W4:W7)</f>
        <v>199.11420000000001</v>
      </c>
      <c r="Y8" s="92" t="s">
        <v>156</v>
      </c>
      <c r="AA8" s="91"/>
      <c r="AD8" s="1" t="s">
        <v>157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158</v>
      </c>
      <c r="M9" s="9"/>
      <c r="N9" s="9"/>
      <c r="R9" s="46"/>
      <c r="S9" s="41"/>
      <c r="T9" s="126"/>
      <c r="U9" s="121"/>
      <c r="V9" s="160"/>
      <c r="W9" s="5" t="s">
        <v>159</v>
      </c>
      <c r="X9" s="92">
        <f>(W4*X4+W5*X5+W6*X6+W7*X7)/100</f>
        <v>28.967542638000001</v>
      </c>
      <c r="Y9" s="161" t="s">
        <v>160</v>
      </c>
      <c r="Z9" s="125"/>
    </row>
    <row r="10" spans="1:30">
      <c r="A10" s="1">
        <v>10</v>
      </c>
      <c r="B10" s="12" t="s">
        <v>161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162</v>
      </c>
      <c r="M10" s="9"/>
      <c r="N10" s="9"/>
      <c r="R10" s="46"/>
      <c r="T10" s="58"/>
      <c r="U10" s="121"/>
      <c r="V10" s="160"/>
      <c r="W10" s="25" t="s">
        <v>163</v>
      </c>
      <c r="X10" s="40"/>
      <c r="Y10" s="40"/>
      <c r="Z10" s="125"/>
    </row>
    <row r="11" spans="1:30">
      <c r="A11" s="1">
        <v>11</v>
      </c>
      <c r="C11" s="43" t="s">
        <v>164</v>
      </c>
      <c r="D11" s="7" t="s">
        <v>165</v>
      </c>
      <c r="F11" s="32"/>
      <c r="G11" s="33"/>
      <c r="H11" s="33"/>
      <c r="I11" s="34"/>
      <c r="J11" s="4">
        <v>6</v>
      </c>
      <c r="K11" s="35">
        <v>1000</v>
      </c>
      <c r="L11" s="22" t="s">
        <v>166</v>
      </c>
      <c r="M11" s="9"/>
      <c r="N11" s="9"/>
      <c r="R11" s="46"/>
      <c r="T11" s="25"/>
      <c r="U11" s="25"/>
      <c r="V11" s="36"/>
      <c r="W11" s="121" t="s">
        <v>167</v>
      </c>
      <c r="X11" s="36"/>
      <c r="Y11" s="36"/>
      <c r="Z11" s="25"/>
    </row>
    <row r="12" spans="1:30">
      <c r="A12" s="1">
        <v>12</v>
      </c>
      <c r="B12" s="5" t="s">
        <v>168</v>
      </c>
      <c r="C12" s="44">
        <v>20</v>
      </c>
      <c r="D12" s="45">
        <f>$C$5/100</f>
        <v>2.38</v>
      </c>
      <c r="E12" s="21" t="s">
        <v>169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170</v>
      </c>
      <c r="M12" s="9"/>
      <c r="R12" s="46"/>
      <c r="S12" s="121" t="s">
        <v>171</v>
      </c>
      <c r="T12" s="25"/>
      <c r="U12" s="25"/>
      <c r="V12" s="162"/>
      <c r="W12" s="162"/>
      <c r="X12" s="162"/>
      <c r="Y12" s="162"/>
      <c r="Z12" s="25"/>
    </row>
    <row r="13" spans="1:30">
      <c r="A13" s="1">
        <v>13</v>
      </c>
      <c r="B13" s="5" t="s">
        <v>172</v>
      </c>
      <c r="C13" s="48">
        <v>228</v>
      </c>
      <c r="D13" s="45">
        <f>$C$5*1000000</f>
        <v>238000000</v>
      </c>
      <c r="E13" s="21" t="s">
        <v>173</v>
      </c>
      <c r="F13" s="49"/>
      <c r="G13" s="50"/>
      <c r="H13" s="86"/>
      <c r="I13" s="86"/>
      <c r="J13" s="4">
        <v>8</v>
      </c>
      <c r="K13" s="52">
        <v>2.2273999999999999E-2</v>
      </c>
      <c r="L13" s="22" t="s">
        <v>174</v>
      </c>
      <c r="R13" s="46"/>
      <c r="S13" s="121" t="s">
        <v>175</v>
      </c>
      <c r="T13" s="25"/>
      <c r="U13" s="46"/>
      <c r="V13" s="162"/>
      <c r="W13" s="162"/>
      <c r="X13" s="163"/>
      <c r="Y13" s="163"/>
      <c r="Z13" s="25"/>
    </row>
    <row r="14" spans="1:30" ht="13.5">
      <c r="A14" s="1">
        <v>14</v>
      </c>
      <c r="B14" s="5" t="s">
        <v>176</v>
      </c>
      <c r="C14" s="81">
        <v>101325</v>
      </c>
      <c r="D14" s="21" t="s">
        <v>177</v>
      </c>
      <c r="E14" s="79"/>
      <c r="F14" s="25"/>
      <c r="G14" s="25"/>
      <c r="H14" s="164">
        <f>SUM(H6:H13)</f>
        <v>100</v>
      </c>
      <c r="I14" s="165">
        <f>SUM(I6:I13)</f>
        <v>100.00000000000001</v>
      </c>
      <c r="J14" s="4">
        <v>0</v>
      </c>
      <c r="K14" s="53" t="s">
        <v>178</v>
      </c>
      <c r="L14" s="54"/>
      <c r="N14" s="43"/>
      <c r="O14" s="43"/>
      <c r="P14" s="43"/>
      <c r="R14" s="46"/>
      <c r="T14" s="25"/>
      <c r="U14" s="46"/>
      <c r="V14" s="166"/>
      <c r="W14" s="166"/>
      <c r="X14" s="167"/>
      <c r="Y14" s="167"/>
      <c r="Z14" s="25"/>
      <c r="AB14" s="1" t="s">
        <v>179</v>
      </c>
    </row>
    <row r="15" spans="1:30" ht="13.5">
      <c r="A15" s="1">
        <v>15</v>
      </c>
      <c r="B15" s="5" t="s">
        <v>180</v>
      </c>
      <c r="C15" s="82">
        <v>20</v>
      </c>
      <c r="D15" s="80" t="s">
        <v>181</v>
      </c>
      <c r="E15" s="168" t="s">
        <v>182</v>
      </c>
      <c r="F15" s="21"/>
      <c r="H15" s="78" t="s">
        <v>183</v>
      </c>
      <c r="I15" s="58"/>
      <c r="J15" s="169"/>
      <c r="K15" s="59"/>
      <c r="L15" s="60"/>
      <c r="M15" s="169"/>
      <c r="N15" s="21"/>
      <c r="O15" s="21"/>
      <c r="P15" s="169"/>
      <c r="R15" s="46"/>
      <c r="S15" s="46"/>
      <c r="T15" s="25"/>
      <c r="U15" s="25"/>
      <c r="V15" s="159"/>
      <c r="W15" s="159"/>
      <c r="X15" s="170"/>
      <c r="Y15" s="170"/>
      <c r="Z15" s="25"/>
      <c r="AB15" s="1" t="s">
        <v>184</v>
      </c>
    </row>
    <row r="16" spans="1:30">
      <c r="A16" s="1">
        <v>16</v>
      </c>
      <c r="B16" s="83"/>
      <c r="C16" s="171"/>
      <c r="D16" s="84"/>
      <c r="E16" s="21"/>
      <c r="F16" s="172" t="s">
        <v>185</v>
      </c>
      <c r="H16" s="78" t="s">
        <v>186</v>
      </c>
      <c r="I16" s="58"/>
      <c r="J16" s="173"/>
      <c r="K16" s="59"/>
      <c r="L16" s="60"/>
      <c r="M16" s="21"/>
      <c r="N16" s="21"/>
      <c r="O16" s="21"/>
      <c r="P16" s="21"/>
      <c r="R16" s="46"/>
      <c r="S16" s="46"/>
      <c r="T16" s="25"/>
      <c r="U16" s="25"/>
      <c r="V16" s="159"/>
      <c r="W16" s="159"/>
      <c r="X16" s="170"/>
      <c r="Y16" s="170"/>
      <c r="AB16" s="1" t="s">
        <v>187</v>
      </c>
    </row>
    <row r="17" spans="1:30">
      <c r="A17" s="1">
        <v>17</v>
      </c>
      <c r="B17" s="63" t="s">
        <v>44</v>
      </c>
      <c r="C17" s="11"/>
      <c r="D17" s="10"/>
      <c r="E17" s="63" t="s">
        <v>188</v>
      </c>
      <c r="F17" s="64" t="s">
        <v>189</v>
      </c>
      <c r="G17" s="65" t="s">
        <v>190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  <c r="Z17" s="9"/>
      <c r="AB17" s="1" t="s">
        <v>191</v>
      </c>
    </row>
    <row r="18" spans="1:30">
      <c r="A18" s="1">
        <v>18</v>
      </c>
      <c r="B18" s="68" t="s">
        <v>51</v>
      </c>
      <c r="C18" s="25"/>
      <c r="D18" s="133" t="s">
        <v>192</v>
      </c>
      <c r="E18" s="183" t="s">
        <v>193</v>
      </c>
      <c r="F18" s="184"/>
      <c r="G18" s="185"/>
      <c r="H18" s="68" t="s">
        <v>54</v>
      </c>
      <c r="I18" s="25"/>
      <c r="J18" s="133" t="s">
        <v>194</v>
      </c>
      <c r="K18" s="68" t="s">
        <v>56</v>
      </c>
      <c r="L18" s="69"/>
      <c r="M18" s="133" t="s">
        <v>194</v>
      </c>
      <c r="N18" s="68" t="s">
        <v>56</v>
      </c>
      <c r="O18" s="25"/>
      <c r="P18" s="133" t="s">
        <v>194</v>
      </c>
      <c r="Z18" s="9"/>
      <c r="AA18" s="88"/>
      <c r="AB18" s="1" t="s">
        <v>195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88"/>
      <c r="AC19" s="1" t="s">
        <v>196</v>
      </c>
    </row>
    <row r="20" spans="1:30">
      <c r="A20" s="4">
        <v>20</v>
      </c>
      <c r="B20" s="103">
        <v>2.5</v>
      </c>
      <c r="C20" s="104" t="s">
        <v>57</v>
      </c>
      <c r="D20" s="117">
        <f>B20/1000/$C$5</f>
        <v>1.0504201680672269E-5</v>
      </c>
      <c r="E20" s="105">
        <v>0.37809999999999999</v>
      </c>
      <c r="F20" s="106">
        <v>3.5459999999999998</v>
      </c>
      <c r="G20" s="107">
        <f>E20+F20</f>
        <v>3.9240999999999997</v>
      </c>
      <c r="H20" s="103">
        <v>11.73</v>
      </c>
      <c r="I20" s="104" t="s">
        <v>60</v>
      </c>
      <c r="J20" s="76">
        <f>H20</f>
        <v>11.73</v>
      </c>
      <c r="K20" s="103">
        <v>2.2200000000000002</v>
      </c>
      <c r="L20" s="104" t="s">
        <v>60</v>
      </c>
      <c r="M20" s="76">
        <f>K20</f>
        <v>2.2200000000000002</v>
      </c>
      <c r="N20" s="103">
        <v>1.54</v>
      </c>
      <c r="O20" s="104" t="s">
        <v>60</v>
      </c>
      <c r="P20" s="76">
        <f>N20</f>
        <v>1.54</v>
      </c>
      <c r="Z20" s="9"/>
      <c r="AA20" s="88"/>
      <c r="AC20" s="1" t="s">
        <v>197</v>
      </c>
    </row>
    <row r="21" spans="1:30">
      <c r="B21" s="108">
        <v>2.75</v>
      </c>
      <c r="C21" s="109" t="s">
        <v>57</v>
      </c>
      <c r="D21" s="95">
        <f t="shared" ref="D21:D84" si="0">B21/1000/$C$5</f>
        <v>1.1554621848739495E-5</v>
      </c>
      <c r="E21" s="110">
        <v>0.39660000000000001</v>
      </c>
      <c r="F21" s="111">
        <v>3.7229999999999999</v>
      </c>
      <c r="G21" s="107">
        <f t="shared" ref="G21:G84" si="1">E21+F21</f>
        <v>4.1196000000000002</v>
      </c>
      <c r="H21" s="108">
        <v>12.21</v>
      </c>
      <c r="I21" s="109" t="s">
        <v>60</v>
      </c>
      <c r="J21" s="70">
        <f>H21</f>
        <v>12.21</v>
      </c>
      <c r="K21" s="108">
        <v>2.31</v>
      </c>
      <c r="L21" s="109" t="s">
        <v>60</v>
      </c>
      <c r="M21" s="70">
        <f>K21</f>
        <v>2.31</v>
      </c>
      <c r="N21" s="108">
        <v>1.6</v>
      </c>
      <c r="O21" s="109" t="s">
        <v>60</v>
      </c>
      <c r="P21" s="70">
        <f>N21</f>
        <v>1.6</v>
      </c>
      <c r="Z21" s="9"/>
      <c r="AA21" s="88"/>
      <c r="AC21" s="1" t="s">
        <v>198</v>
      </c>
    </row>
    <row r="22" spans="1:30">
      <c r="B22" s="108">
        <v>3</v>
      </c>
      <c r="C22" s="109" t="s">
        <v>57</v>
      </c>
      <c r="D22" s="95">
        <f t="shared" si="0"/>
        <v>1.2605042016806723E-5</v>
      </c>
      <c r="E22" s="110">
        <v>0.41420000000000001</v>
      </c>
      <c r="F22" s="111">
        <v>3.89</v>
      </c>
      <c r="G22" s="107">
        <f t="shared" si="1"/>
        <v>4.3041999999999998</v>
      </c>
      <c r="H22" s="108">
        <v>12.68</v>
      </c>
      <c r="I22" s="109" t="s">
        <v>60</v>
      </c>
      <c r="J22" s="70">
        <f t="shared" ref="J22:J85" si="2">H22</f>
        <v>12.68</v>
      </c>
      <c r="K22" s="108">
        <v>2.39</v>
      </c>
      <c r="L22" s="109" t="s">
        <v>60</v>
      </c>
      <c r="M22" s="70">
        <f t="shared" ref="M22:M85" si="3">K22</f>
        <v>2.39</v>
      </c>
      <c r="N22" s="108">
        <v>1.66</v>
      </c>
      <c r="O22" s="109" t="s">
        <v>60</v>
      </c>
      <c r="P22" s="70">
        <f t="shared" ref="P22:P85" si="4">N22</f>
        <v>1.66</v>
      </c>
      <c r="AA22" s="5"/>
      <c r="AC22" s="174" t="s">
        <v>199</v>
      </c>
    </row>
    <row r="23" spans="1:30">
      <c r="B23" s="108">
        <v>3.25</v>
      </c>
      <c r="C23" s="109" t="s">
        <v>57</v>
      </c>
      <c r="D23" s="95">
        <f t="shared" si="0"/>
        <v>1.3655462184873949E-5</v>
      </c>
      <c r="E23" s="110">
        <v>0.43120000000000003</v>
      </c>
      <c r="F23" s="111">
        <v>4.0490000000000004</v>
      </c>
      <c r="G23" s="107">
        <f t="shared" si="1"/>
        <v>4.4802</v>
      </c>
      <c r="H23" s="108">
        <v>13.12</v>
      </c>
      <c r="I23" s="109" t="s">
        <v>60</v>
      </c>
      <c r="J23" s="70">
        <f t="shared" si="2"/>
        <v>13.12</v>
      </c>
      <c r="K23" s="108">
        <v>2.4700000000000002</v>
      </c>
      <c r="L23" s="109" t="s">
        <v>60</v>
      </c>
      <c r="M23" s="70">
        <f t="shared" si="3"/>
        <v>2.4700000000000002</v>
      </c>
      <c r="N23" s="108">
        <v>1.71</v>
      </c>
      <c r="O23" s="109" t="s">
        <v>60</v>
      </c>
      <c r="P23" s="70">
        <f t="shared" si="4"/>
        <v>1.71</v>
      </c>
      <c r="AA23" s="87"/>
      <c r="AB23" s="1" t="s">
        <v>200</v>
      </c>
    </row>
    <row r="24" spans="1:30">
      <c r="B24" s="108">
        <v>3.5</v>
      </c>
      <c r="C24" s="109" t="s">
        <v>57</v>
      </c>
      <c r="D24" s="95">
        <f t="shared" si="0"/>
        <v>1.4705882352941177E-5</v>
      </c>
      <c r="E24" s="110">
        <v>0.44740000000000002</v>
      </c>
      <c r="F24" s="111">
        <v>4.2009999999999996</v>
      </c>
      <c r="G24" s="107">
        <f t="shared" si="1"/>
        <v>4.6483999999999996</v>
      </c>
      <c r="H24" s="108">
        <v>13.55</v>
      </c>
      <c r="I24" s="109" t="s">
        <v>60</v>
      </c>
      <c r="J24" s="70">
        <f t="shared" si="2"/>
        <v>13.55</v>
      </c>
      <c r="K24" s="108">
        <v>2.5499999999999998</v>
      </c>
      <c r="L24" s="109" t="s">
        <v>60</v>
      </c>
      <c r="M24" s="70">
        <f t="shared" si="3"/>
        <v>2.5499999999999998</v>
      </c>
      <c r="N24" s="108">
        <v>1.77</v>
      </c>
      <c r="O24" s="109" t="s">
        <v>60</v>
      </c>
      <c r="P24" s="70">
        <f t="shared" si="4"/>
        <v>1.77</v>
      </c>
      <c r="Z24" s="9"/>
      <c r="AC24" s="1" t="s">
        <v>201</v>
      </c>
    </row>
    <row r="25" spans="1:30">
      <c r="B25" s="108">
        <v>3.75</v>
      </c>
      <c r="C25" s="109" t="s">
        <v>57</v>
      </c>
      <c r="D25" s="95">
        <f t="shared" si="0"/>
        <v>1.5756302521008403E-5</v>
      </c>
      <c r="E25" s="110">
        <v>0.46310000000000001</v>
      </c>
      <c r="F25" s="111">
        <v>4.3460000000000001</v>
      </c>
      <c r="G25" s="107">
        <f t="shared" si="1"/>
        <v>4.8090999999999999</v>
      </c>
      <c r="H25" s="108">
        <v>13.96</v>
      </c>
      <c r="I25" s="109" t="s">
        <v>60</v>
      </c>
      <c r="J25" s="70">
        <f t="shared" si="2"/>
        <v>13.96</v>
      </c>
      <c r="K25" s="108">
        <v>2.62</v>
      </c>
      <c r="L25" s="109" t="s">
        <v>60</v>
      </c>
      <c r="M25" s="70">
        <f t="shared" si="3"/>
        <v>2.62</v>
      </c>
      <c r="N25" s="108">
        <v>1.82</v>
      </c>
      <c r="O25" s="109" t="s">
        <v>60</v>
      </c>
      <c r="P25" s="70">
        <f t="shared" si="4"/>
        <v>1.82</v>
      </c>
      <c r="Z25" s="9"/>
      <c r="AA25" s="87"/>
      <c r="AC25" s="88" t="s">
        <v>202</v>
      </c>
      <c r="AD25" s="87"/>
    </row>
    <row r="26" spans="1:30">
      <c r="B26" s="108">
        <v>4</v>
      </c>
      <c r="C26" s="109" t="s">
        <v>57</v>
      </c>
      <c r="D26" s="95">
        <f t="shared" si="0"/>
        <v>1.6806722689075631E-5</v>
      </c>
      <c r="E26" s="110">
        <v>0.4783</v>
      </c>
      <c r="F26" s="111">
        <v>4.4850000000000003</v>
      </c>
      <c r="G26" s="107">
        <f t="shared" si="1"/>
        <v>4.9633000000000003</v>
      </c>
      <c r="H26" s="108">
        <v>14.36</v>
      </c>
      <c r="I26" s="109" t="s">
        <v>60</v>
      </c>
      <c r="J26" s="70">
        <f t="shared" si="2"/>
        <v>14.36</v>
      </c>
      <c r="K26" s="108">
        <v>2.69</v>
      </c>
      <c r="L26" s="109" t="s">
        <v>60</v>
      </c>
      <c r="M26" s="70">
        <f t="shared" si="3"/>
        <v>2.69</v>
      </c>
      <c r="N26" s="108">
        <v>1.87</v>
      </c>
      <c r="O26" s="109" t="s">
        <v>60</v>
      </c>
      <c r="P26" s="70">
        <f t="shared" si="4"/>
        <v>1.87</v>
      </c>
      <c r="Z26" s="9"/>
      <c r="AA26" s="87"/>
      <c r="AB26" s="1" t="s">
        <v>203</v>
      </c>
    </row>
    <row r="27" spans="1:30">
      <c r="B27" s="108">
        <v>4.5</v>
      </c>
      <c r="C27" s="109" t="s">
        <v>57</v>
      </c>
      <c r="D27" s="95">
        <f t="shared" si="0"/>
        <v>1.8907563025210083E-5</v>
      </c>
      <c r="E27" s="110">
        <v>0.50729999999999997</v>
      </c>
      <c r="F27" s="111">
        <v>4.7469999999999999</v>
      </c>
      <c r="G27" s="107">
        <f t="shared" si="1"/>
        <v>5.2542999999999997</v>
      </c>
      <c r="H27" s="108">
        <v>15.12</v>
      </c>
      <c r="I27" s="109" t="s">
        <v>60</v>
      </c>
      <c r="J27" s="70">
        <f t="shared" si="2"/>
        <v>15.12</v>
      </c>
      <c r="K27" s="108">
        <v>2.82</v>
      </c>
      <c r="L27" s="109" t="s">
        <v>60</v>
      </c>
      <c r="M27" s="70">
        <f t="shared" si="3"/>
        <v>2.82</v>
      </c>
      <c r="N27" s="108">
        <v>1.96</v>
      </c>
      <c r="O27" s="109" t="s">
        <v>60</v>
      </c>
      <c r="P27" s="70">
        <f t="shared" si="4"/>
        <v>1.96</v>
      </c>
      <c r="AA27" s="87"/>
      <c r="AB27" s="1" t="s">
        <v>204</v>
      </c>
    </row>
    <row r="28" spans="1:30">
      <c r="B28" s="108">
        <v>5</v>
      </c>
      <c r="C28" s="109" t="s">
        <v>57</v>
      </c>
      <c r="D28" s="95">
        <f t="shared" si="0"/>
        <v>2.1008403361344538E-5</v>
      </c>
      <c r="E28" s="110">
        <v>0.53480000000000005</v>
      </c>
      <c r="F28" s="111">
        <v>4.9909999999999997</v>
      </c>
      <c r="G28" s="107">
        <f t="shared" si="1"/>
        <v>5.5257999999999994</v>
      </c>
      <c r="H28" s="108">
        <v>15.84</v>
      </c>
      <c r="I28" s="109" t="s">
        <v>60</v>
      </c>
      <c r="J28" s="70">
        <f t="shared" si="2"/>
        <v>15.84</v>
      </c>
      <c r="K28" s="108">
        <v>2.94</v>
      </c>
      <c r="L28" s="109" t="s">
        <v>60</v>
      </c>
      <c r="M28" s="70">
        <f t="shared" si="3"/>
        <v>2.94</v>
      </c>
      <c r="N28" s="108">
        <v>2.0499999999999998</v>
      </c>
      <c r="O28" s="109" t="s">
        <v>60</v>
      </c>
      <c r="P28" s="70">
        <f t="shared" si="4"/>
        <v>2.0499999999999998</v>
      </c>
      <c r="AA28" s="87"/>
      <c r="AB28" s="175" t="s">
        <v>205</v>
      </c>
      <c r="AC28" s="176">
        <v>101325</v>
      </c>
      <c r="AD28" s="87" t="s">
        <v>206</v>
      </c>
    </row>
    <row r="29" spans="1:30">
      <c r="B29" s="108">
        <v>5.5</v>
      </c>
      <c r="C29" s="109" t="s">
        <v>57</v>
      </c>
      <c r="D29" s="95">
        <f t="shared" si="0"/>
        <v>2.3109243697478991E-5</v>
      </c>
      <c r="E29" s="110">
        <v>0.56089999999999995</v>
      </c>
      <c r="F29" s="111">
        <v>5.22</v>
      </c>
      <c r="G29" s="107">
        <f t="shared" si="1"/>
        <v>5.7808999999999999</v>
      </c>
      <c r="H29" s="108">
        <v>16.53</v>
      </c>
      <c r="I29" s="109" t="s">
        <v>60</v>
      </c>
      <c r="J29" s="70">
        <f t="shared" si="2"/>
        <v>16.53</v>
      </c>
      <c r="K29" s="108">
        <v>3.06</v>
      </c>
      <c r="L29" s="109" t="s">
        <v>60</v>
      </c>
      <c r="M29" s="70">
        <f t="shared" si="3"/>
        <v>3.06</v>
      </c>
      <c r="N29" s="108">
        <v>2.14</v>
      </c>
      <c r="O29" s="109" t="s">
        <v>60</v>
      </c>
      <c r="P29" s="70">
        <f t="shared" si="4"/>
        <v>2.14</v>
      </c>
      <c r="AA29" s="89"/>
      <c r="AB29" s="177" t="s">
        <v>207</v>
      </c>
      <c r="AC29" s="178">
        <v>20</v>
      </c>
      <c r="AD29" s="87" t="s">
        <v>208</v>
      </c>
    </row>
    <row r="30" spans="1:30">
      <c r="B30" s="108">
        <v>6</v>
      </c>
      <c r="C30" s="109" t="s">
        <v>57</v>
      </c>
      <c r="D30" s="95">
        <f t="shared" si="0"/>
        <v>2.5210084033613446E-5</v>
      </c>
      <c r="E30" s="110">
        <v>0.58579999999999999</v>
      </c>
      <c r="F30" s="111">
        <v>5.4340000000000002</v>
      </c>
      <c r="G30" s="107">
        <f t="shared" si="1"/>
        <v>6.0198</v>
      </c>
      <c r="H30" s="108">
        <v>17.2</v>
      </c>
      <c r="I30" s="109" t="s">
        <v>60</v>
      </c>
      <c r="J30" s="70">
        <f t="shared" si="2"/>
        <v>17.2</v>
      </c>
      <c r="K30" s="108">
        <v>3.17</v>
      </c>
      <c r="L30" s="109" t="s">
        <v>60</v>
      </c>
      <c r="M30" s="70">
        <f t="shared" si="3"/>
        <v>3.17</v>
      </c>
      <c r="N30" s="108">
        <v>2.2200000000000002</v>
      </c>
      <c r="O30" s="109" t="s">
        <v>60</v>
      </c>
      <c r="P30" s="70">
        <f t="shared" si="4"/>
        <v>2.2200000000000002</v>
      </c>
      <c r="AA30" s="87"/>
      <c r="AB30" s="5" t="s">
        <v>209</v>
      </c>
      <c r="AC30" s="179">
        <v>0</v>
      </c>
      <c r="AD30" s="1" t="s">
        <v>210</v>
      </c>
    </row>
    <row r="31" spans="1:30">
      <c r="B31" s="108">
        <v>6.5</v>
      </c>
      <c r="C31" s="109" t="s">
        <v>57</v>
      </c>
      <c r="D31" s="95">
        <f t="shared" si="0"/>
        <v>2.7310924369747898E-5</v>
      </c>
      <c r="E31" s="110">
        <v>0.60970000000000002</v>
      </c>
      <c r="F31" s="111">
        <v>5.6369999999999996</v>
      </c>
      <c r="G31" s="107">
        <f t="shared" si="1"/>
        <v>6.2466999999999997</v>
      </c>
      <c r="H31" s="108">
        <v>17.829999999999998</v>
      </c>
      <c r="I31" s="109" t="s">
        <v>60</v>
      </c>
      <c r="J31" s="70">
        <f t="shared" si="2"/>
        <v>17.829999999999998</v>
      </c>
      <c r="K31" s="108">
        <v>3.28</v>
      </c>
      <c r="L31" s="109" t="s">
        <v>60</v>
      </c>
      <c r="M31" s="70">
        <f t="shared" si="3"/>
        <v>3.28</v>
      </c>
      <c r="N31" s="108">
        <v>2.29</v>
      </c>
      <c r="O31" s="109" t="s">
        <v>60</v>
      </c>
      <c r="P31" s="70">
        <f t="shared" si="4"/>
        <v>2.29</v>
      </c>
      <c r="AB31" s="5" t="s">
        <v>211</v>
      </c>
      <c r="AC31" s="180">
        <f xml:space="preserve"> 0.001293 * (AC28/101325) / (1 + AC29/273.15)*(1-0.378*AC30/(AC28/101325))</f>
        <v>1.2047857752004094E-3</v>
      </c>
      <c r="AD31" s="1" t="s">
        <v>212</v>
      </c>
    </row>
    <row r="32" spans="1:30">
      <c r="B32" s="108">
        <v>7</v>
      </c>
      <c r="C32" s="109" t="s">
        <v>57</v>
      </c>
      <c r="D32" s="95">
        <f t="shared" si="0"/>
        <v>2.9411764705882354E-5</v>
      </c>
      <c r="E32" s="110">
        <v>0.63280000000000003</v>
      </c>
      <c r="F32" s="111">
        <v>5.83</v>
      </c>
      <c r="G32" s="107">
        <f t="shared" si="1"/>
        <v>6.4627999999999997</v>
      </c>
      <c r="H32" s="108">
        <v>18.45</v>
      </c>
      <c r="I32" s="109" t="s">
        <v>60</v>
      </c>
      <c r="J32" s="70">
        <f t="shared" si="2"/>
        <v>18.45</v>
      </c>
      <c r="K32" s="108">
        <v>3.38</v>
      </c>
      <c r="L32" s="109" t="s">
        <v>60</v>
      </c>
      <c r="M32" s="70">
        <f t="shared" si="3"/>
        <v>3.38</v>
      </c>
      <c r="N32" s="108">
        <v>2.37</v>
      </c>
      <c r="O32" s="109" t="s">
        <v>60</v>
      </c>
      <c r="P32" s="70">
        <f t="shared" si="4"/>
        <v>2.37</v>
      </c>
      <c r="AB32" s="150" t="s">
        <v>213</v>
      </c>
      <c r="AC32" s="176"/>
      <c r="AD32" s="87"/>
    </row>
    <row r="33" spans="2:30">
      <c r="B33" s="108">
        <v>8</v>
      </c>
      <c r="C33" s="109" t="s">
        <v>57</v>
      </c>
      <c r="D33" s="95">
        <f t="shared" si="0"/>
        <v>3.3613445378151261E-5</v>
      </c>
      <c r="E33" s="110">
        <v>0.67649999999999999</v>
      </c>
      <c r="F33" s="111">
        <v>6.1870000000000003</v>
      </c>
      <c r="G33" s="107">
        <f t="shared" si="1"/>
        <v>6.8635000000000002</v>
      </c>
      <c r="H33" s="108">
        <v>19.62</v>
      </c>
      <c r="I33" s="109" t="s">
        <v>60</v>
      </c>
      <c r="J33" s="70">
        <f t="shared" si="2"/>
        <v>19.62</v>
      </c>
      <c r="K33" s="108">
        <v>3.57</v>
      </c>
      <c r="L33" s="109" t="s">
        <v>60</v>
      </c>
      <c r="M33" s="70">
        <f t="shared" si="3"/>
        <v>3.57</v>
      </c>
      <c r="N33" s="108">
        <v>2.5099999999999998</v>
      </c>
      <c r="O33" s="109" t="s">
        <v>60</v>
      </c>
      <c r="P33" s="70">
        <f t="shared" si="4"/>
        <v>2.5099999999999998</v>
      </c>
      <c r="AA33" s="90"/>
      <c r="AB33" s="89"/>
      <c r="AC33" s="178"/>
      <c r="AD33" s="87"/>
    </row>
    <row r="34" spans="2:30">
      <c r="B34" s="108">
        <v>9</v>
      </c>
      <c r="C34" s="109" t="s">
        <v>57</v>
      </c>
      <c r="D34" s="95">
        <f t="shared" si="0"/>
        <v>3.7815126050420166E-5</v>
      </c>
      <c r="E34" s="110">
        <v>0.71750000000000003</v>
      </c>
      <c r="F34" s="111">
        <v>6.5140000000000002</v>
      </c>
      <c r="G34" s="107">
        <f t="shared" si="1"/>
        <v>7.2315000000000005</v>
      </c>
      <c r="H34" s="108">
        <v>20.73</v>
      </c>
      <c r="I34" s="109" t="s">
        <v>60</v>
      </c>
      <c r="J34" s="70">
        <f t="shared" si="2"/>
        <v>20.73</v>
      </c>
      <c r="K34" s="108">
        <v>3.75</v>
      </c>
      <c r="L34" s="109" t="s">
        <v>60</v>
      </c>
      <c r="M34" s="70">
        <f t="shared" si="3"/>
        <v>3.75</v>
      </c>
      <c r="N34" s="108">
        <v>2.65</v>
      </c>
      <c r="O34" s="109" t="s">
        <v>60</v>
      </c>
      <c r="P34" s="70">
        <f t="shared" si="4"/>
        <v>2.65</v>
      </c>
      <c r="AA34" s="92"/>
      <c r="AB34" s="5"/>
      <c r="AC34" s="88"/>
    </row>
    <row r="35" spans="2:30">
      <c r="B35" s="108">
        <v>10</v>
      </c>
      <c r="C35" s="109" t="s">
        <v>57</v>
      </c>
      <c r="D35" s="95">
        <f t="shared" si="0"/>
        <v>4.2016806722689077E-5</v>
      </c>
      <c r="E35" s="110">
        <v>0.75629999999999997</v>
      </c>
      <c r="F35" s="111">
        <v>6.8159999999999998</v>
      </c>
      <c r="G35" s="107">
        <f t="shared" si="1"/>
        <v>7.5723000000000003</v>
      </c>
      <c r="H35" s="108">
        <v>21.79</v>
      </c>
      <c r="I35" s="109" t="s">
        <v>60</v>
      </c>
      <c r="J35" s="70">
        <f t="shared" si="2"/>
        <v>21.79</v>
      </c>
      <c r="K35" s="108">
        <v>3.91</v>
      </c>
      <c r="L35" s="109" t="s">
        <v>60</v>
      </c>
      <c r="M35" s="70">
        <f t="shared" si="3"/>
        <v>3.91</v>
      </c>
      <c r="N35" s="108">
        <v>2.78</v>
      </c>
      <c r="O35" s="109" t="s">
        <v>60</v>
      </c>
      <c r="P35" s="70">
        <f t="shared" si="4"/>
        <v>2.78</v>
      </c>
      <c r="AA35" s="92"/>
      <c r="AB35" s="5"/>
      <c r="AC35" s="180"/>
    </row>
    <row r="36" spans="2:30">
      <c r="B36" s="108">
        <v>11</v>
      </c>
      <c r="C36" s="109" t="s">
        <v>57</v>
      </c>
      <c r="D36" s="95">
        <f t="shared" si="0"/>
        <v>4.6218487394957981E-5</v>
      </c>
      <c r="E36" s="110">
        <v>0.79320000000000002</v>
      </c>
      <c r="F36" s="111">
        <v>7.0949999999999998</v>
      </c>
      <c r="G36" s="107">
        <f t="shared" si="1"/>
        <v>7.8881999999999994</v>
      </c>
      <c r="H36" s="108">
        <v>22.81</v>
      </c>
      <c r="I36" s="109" t="s">
        <v>60</v>
      </c>
      <c r="J36" s="70">
        <f t="shared" si="2"/>
        <v>22.81</v>
      </c>
      <c r="K36" s="108">
        <v>4.07</v>
      </c>
      <c r="L36" s="109" t="s">
        <v>60</v>
      </c>
      <c r="M36" s="70">
        <f t="shared" si="3"/>
        <v>4.07</v>
      </c>
      <c r="N36" s="108">
        <v>2.9</v>
      </c>
      <c r="O36" s="109" t="s">
        <v>60</v>
      </c>
      <c r="P36" s="70">
        <f t="shared" si="4"/>
        <v>2.9</v>
      </c>
      <c r="AA36" s="92"/>
    </row>
    <row r="37" spans="2:30">
      <c r="B37" s="108">
        <v>12</v>
      </c>
      <c r="C37" s="109" t="s">
        <v>57</v>
      </c>
      <c r="D37" s="95">
        <f t="shared" si="0"/>
        <v>5.0420168067226892E-5</v>
      </c>
      <c r="E37" s="110">
        <v>0.82850000000000001</v>
      </c>
      <c r="F37" s="111">
        <v>7.3559999999999999</v>
      </c>
      <c r="G37" s="107">
        <f t="shared" si="1"/>
        <v>8.1844999999999999</v>
      </c>
      <c r="H37" s="108">
        <v>23.78</v>
      </c>
      <c r="I37" s="109" t="s">
        <v>60</v>
      </c>
      <c r="J37" s="70">
        <f t="shared" si="2"/>
        <v>23.78</v>
      </c>
      <c r="K37" s="108">
        <v>4.22</v>
      </c>
      <c r="L37" s="109" t="s">
        <v>60</v>
      </c>
      <c r="M37" s="70">
        <f t="shared" si="3"/>
        <v>4.22</v>
      </c>
      <c r="N37" s="108">
        <v>3.02</v>
      </c>
      <c r="O37" s="109" t="s">
        <v>60</v>
      </c>
      <c r="P37" s="70">
        <f t="shared" si="4"/>
        <v>3.02</v>
      </c>
      <c r="AA37" s="92"/>
    </row>
    <row r="38" spans="2:30">
      <c r="B38" s="108">
        <v>13</v>
      </c>
      <c r="C38" s="109" t="s">
        <v>57</v>
      </c>
      <c r="D38" s="95">
        <f t="shared" si="0"/>
        <v>5.4621848739495796E-5</v>
      </c>
      <c r="E38" s="110">
        <v>0.86229999999999996</v>
      </c>
      <c r="F38" s="111">
        <v>7.601</v>
      </c>
      <c r="G38" s="107">
        <f t="shared" si="1"/>
        <v>8.4633000000000003</v>
      </c>
      <c r="H38" s="108">
        <v>24.72</v>
      </c>
      <c r="I38" s="109" t="s">
        <v>60</v>
      </c>
      <c r="J38" s="70">
        <f t="shared" si="2"/>
        <v>24.72</v>
      </c>
      <c r="K38" s="108">
        <v>4.37</v>
      </c>
      <c r="L38" s="109" t="s">
        <v>60</v>
      </c>
      <c r="M38" s="70">
        <f t="shared" si="3"/>
        <v>4.37</v>
      </c>
      <c r="N38" s="108">
        <v>3.13</v>
      </c>
      <c r="O38" s="109" t="s">
        <v>60</v>
      </c>
      <c r="P38" s="70">
        <f t="shared" si="4"/>
        <v>3.13</v>
      </c>
    </row>
    <row r="39" spans="2:30">
      <c r="B39" s="108">
        <v>14</v>
      </c>
      <c r="C39" s="109" t="s">
        <v>57</v>
      </c>
      <c r="D39" s="95">
        <f t="shared" si="0"/>
        <v>5.8823529411764708E-5</v>
      </c>
      <c r="E39" s="110">
        <v>0.89490000000000003</v>
      </c>
      <c r="F39" s="111">
        <v>7.8319999999999999</v>
      </c>
      <c r="G39" s="107">
        <f t="shared" si="1"/>
        <v>8.7269000000000005</v>
      </c>
      <c r="H39" s="108">
        <v>25.64</v>
      </c>
      <c r="I39" s="109" t="s">
        <v>60</v>
      </c>
      <c r="J39" s="70">
        <f t="shared" si="2"/>
        <v>25.64</v>
      </c>
      <c r="K39" s="108">
        <v>4.5</v>
      </c>
      <c r="L39" s="109" t="s">
        <v>60</v>
      </c>
      <c r="M39" s="70">
        <f t="shared" si="3"/>
        <v>4.5</v>
      </c>
      <c r="N39" s="108">
        <v>3.24</v>
      </c>
      <c r="O39" s="109" t="s">
        <v>60</v>
      </c>
      <c r="P39" s="70">
        <f t="shared" si="4"/>
        <v>3.24</v>
      </c>
    </row>
    <row r="40" spans="2:30">
      <c r="B40" s="108">
        <v>15</v>
      </c>
      <c r="C40" s="109" t="s">
        <v>57</v>
      </c>
      <c r="D40" s="95">
        <f t="shared" si="0"/>
        <v>6.3025210084033612E-5</v>
      </c>
      <c r="E40" s="110">
        <v>0.92630000000000001</v>
      </c>
      <c r="F40" s="111">
        <v>8.0500000000000007</v>
      </c>
      <c r="G40" s="107">
        <f t="shared" si="1"/>
        <v>8.9763000000000002</v>
      </c>
      <c r="H40" s="108">
        <v>26.53</v>
      </c>
      <c r="I40" s="109" t="s">
        <v>60</v>
      </c>
      <c r="J40" s="70">
        <f t="shared" si="2"/>
        <v>26.53</v>
      </c>
      <c r="K40" s="108">
        <v>4.6399999999999997</v>
      </c>
      <c r="L40" s="109" t="s">
        <v>60</v>
      </c>
      <c r="M40" s="70">
        <f t="shared" si="3"/>
        <v>4.6399999999999997</v>
      </c>
      <c r="N40" s="108">
        <v>3.35</v>
      </c>
      <c r="O40" s="109" t="s">
        <v>60</v>
      </c>
      <c r="P40" s="70">
        <f t="shared" si="4"/>
        <v>3.35</v>
      </c>
    </row>
    <row r="41" spans="2:30">
      <c r="B41" s="108">
        <v>16</v>
      </c>
      <c r="C41" s="109" t="s">
        <v>57</v>
      </c>
      <c r="D41" s="95">
        <f t="shared" si="0"/>
        <v>6.7226890756302523E-5</v>
      </c>
      <c r="E41" s="110">
        <v>0.95660000000000001</v>
      </c>
      <c r="F41" s="111">
        <v>8.2560000000000002</v>
      </c>
      <c r="G41" s="107">
        <f t="shared" si="1"/>
        <v>9.2126000000000001</v>
      </c>
      <c r="H41" s="108">
        <v>27.39</v>
      </c>
      <c r="I41" s="109" t="s">
        <v>60</v>
      </c>
      <c r="J41" s="70">
        <f t="shared" si="2"/>
        <v>27.39</v>
      </c>
      <c r="K41" s="108">
        <v>4.7699999999999996</v>
      </c>
      <c r="L41" s="109" t="s">
        <v>60</v>
      </c>
      <c r="M41" s="70">
        <f t="shared" si="3"/>
        <v>4.7699999999999996</v>
      </c>
      <c r="N41" s="108">
        <v>3.45</v>
      </c>
      <c r="O41" s="109" t="s">
        <v>60</v>
      </c>
      <c r="P41" s="70">
        <f t="shared" si="4"/>
        <v>3.45</v>
      </c>
    </row>
    <row r="42" spans="2:30">
      <c r="B42" s="108">
        <v>17</v>
      </c>
      <c r="C42" s="109" t="s">
        <v>57</v>
      </c>
      <c r="D42" s="95">
        <f t="shared" si="0"/>
        <v>7.1428571428571434E-5</v>
      </c>
      <c r="E42" s="110">
        <v>0.98609999999999998</v>
      </c>
      <c r="F42" s="111">
        <v>8.452</v>
      </c>
      <c r="G42" s="107">
        <f t="shared" si="1"/>
        <v>9.4381000000000004</v>
      </c>
      <c r="H42" s="108">
        <v>28.23</v>
      </c>
      <c r="I42" s="109" t="s">
        <v>60</v>
      </c>
      <c r="J42" s="70">
        <f t="shared" si="2"/>
        <v>28.23</v>
      </c>
      <c r="K42" s="108">
        <v>4.8899999999999997</v>
      </c>
      <c r="L42" s="109" t="s">
        <v>60</v>
      </c>
      <c r="M42" s="70">
        <f t="shared" si="3"/>
        <v>4.8899999999999997</v>
      </c>
      <c r="N42" s="108">
        <v>3.55</v>
      </c>
      <c r="O42" s="109" t="s">
        <v>60</v>
      </c>
      <c r="P42" s="70">
        <f t="shared" si="4"/>
        <v>3.55</v>
      </c>
    </row>
    <row r="43" spans="2:30">
      <c r="B43" s="108">
        <v>18</v>
      </c>
      <c r="C43" s="109" t="s">
        <v>57</v>
      </c>
      <c r="D43" s="95">
        <f t="shared" si="0"/>
        <v>7.5630252100840331E-5</v>
      </c>
      <c r="E43" s="110">
        <v>1.0149999999999999</v>
      </c>
      <c r="F43" s="111">
        <v>8.6389999999999993</v>
      </c>
      <c r="G43" s="107">
        <f t="shared" si="1"/>
        <v>9.6539999999999999</v>
      </c>
      <c r="H43" s="108">
        <v>29.06</v>
      </c>
      <c r="I43" s="109" t="s">
        <v>60</v>
      </c>
      <c r="J43" s="70">
        <f t="shared" si="2"/>
        <v>29.06</v>
      </c>
      <c r="K43" s="108">
        <v>5.01</v>
      </c>
      <c r="L43" s="109" t="s">
        <v>60</v>
      </c>
      <c r="M43" s="70">
        <f t="shared" si="3"/>
        <v>5.01</v>
      </c>
      <c r="N43" s="108">
        <v>3.65</v>
      </c>
      <c r="O43" s="109" t="s">
        <v>60</v>
      </c>
      <c r="P43" s="70">
        <f t="shared" si="4"/>
        <v>3.65</v>
      </c>
    </row>
    <row r="44" spans="2:30">
      <c r="B44" s="108">
        <v>20</v>
      </c>
      <c r="C44" s="109" t="s">
        <v>57</v>
      </c>
      <c r="D44" s="95">
        <f t="shared" si="0"/>
        <v>8.4033613445378154E-5</v>
      </c>
      <c r="E44" s="110">
        <v>1.07</v>
      </c>
      <c r="F44" s="111">
        <v>8.9879999999999995</v>
      </c>
      <c r="G44" s="107">
        <f t="shared" si="1"/>
        <v>10.058</v>
      </c>
      <c r="H44" s="108">
        <v>30.65</v>
      </c>
      <c r="I44" s="109" t="s">
        <v>60</v>
      </c>
      <c r="J44" s="70">
        <f t="shared" si="2"/>
        <v>30.65</v>
      </c>
      <c r="K44" s="108">
        <v>5.24</v>
      </c>
      <c r="L44" s="109" t="s">
        <v>60</v>
      </c>
      <c r="M44" s="70">
        <f t="shared" si="3"/>
        <v>5.24</v>
      </c>
      <c r="N44" s="108">
        <v>3.84</v>
      </c>
      <c r="O44" s="109" t="s">
        <v>60</v>
      </c>
      <c r="P44" s="70">
        <f t="shared" si="4"/>
        <v>3.84</v>
      </c>
    </row>
    <row r="45" spans="2:30">
      <c r="B45" s="108">
        <v>22.5</v>
      </c>
      <c r="C45" s="109" t="s">
        <v>57</v>
      </c>
      <c r="D45" s="95">
        <f t="shared" si="0"/>
        <v>9.4537815126050418E-5</v>
      </c>
      <c r="E45" s="110">
        <v>1.1339999999999999</v>
      </c>
      <c r="F45" s="111">
        <v>9.3849999999999998</v>
      </c>
      <c r="G45" s="107">
        <f t="shared" si="1"/>
        <v>10.519</v>
      </c>
      <c r="H45" s="108">
        <v>32.57</v>
      </c>
      <c r="I45" s="109" t="s">
        <v>60</v>
      </c>
      <c r="J45" s="70">
        <f t="shared" si="2"/>
        <v>32.57</v>
      </c>
      <c r="K45" s="108">
        <v>5.52</v>
      </c>
      <c r="L45" s="109" t="s">
        <v>60</v>
      </c>
      <c r="M45" s="70">
        <f t="shared" si="3"/>
        <v>5.52</v>
      </c>
      <c r="N45" s="108">
        <v>4.07</v>
      </c>
      <c r="O45" s="109" t="s">
        <v>60</v>
      </c>
      <c r="P45" s="70">
        <f t="shared" si="4"/>
        <v>4.07</v>
      </c>
    </row>
    <row r="46" spans="2:30">
      <c r="B46" s="108">
        <v>25</v>
      </c>
      <c r="C46" s="109" t="s">
        <v>57</v>
      </c>
      <c r="D46" s="95">
        <f t="shared" si="0"/>
        <v>1.050420168067227E-4</v>
      </c>
      <c r="E46" s="110">
        <v>1.196</v>
      </c>
      <c r="F46" s="111">
        <v>9.7449999999999992</v>
      </c>
      <c r="G46" s="107">
        <f t="shared" si="1"/>
        <v>10.940999999999999</v>
      </c>
      <c r="H46" s="108">
        <v>34.4</v>
      </c>
      <c r="I46" s="109" t="s">
        <v>60</v>
      </c>
      <c r="J46" s="70">
        <f t="shared" si="2"/>
        <v>34.4</v>
      </c>
      <c r="K46" s="108">
        <v>5.77</v>
      </c>
      <c r="L46" s="109" t="s">
        <v>60</v>
      </c>
      <c r="M46" s="70">
        <f t="shared" si="3"/>
        <v>5.77</v>
      </c>
      <c r="N46" s="108">
        <v>4.29</v>
      </c>
      <c r="O46" s="109" t="s">
        <v>60</v>
      </c>
      <c r="P46" s="70">
        <f t="shared" si="4"/>
        <v>4.29</v>
      </c>
    </row>
    <row r="47" spans="2:30">
      <c r="B47" s="108">
        <v>27.5</v>
      </c>
      <c r="C47" s="109" t="s">
        <v>57</v>
      </c>
      <c r="D47" s="95">
        <f t="shared" si="0"/>
        <v>1.1554621848739496E-4</v>
      </c>
      <c r="E47" s="110">
        <v>1.254</v>
      </c>
      <c r="F47" s="111">
        <v>10.07</v>
      </c>
      <c r="G47" s="107">
        <f t="shared" si="1"/>
        <v>11.324</v>
      </c>
      <c r="H47" s="108">
        <v>36.17</v>
      </c>
      <c r="I47" s="109" t="s">
        <v>60</v>
      </c>
      <c r="J47" s="70">
        <f t="shared" si="2"/>
        <v>36.17</v>
      </c>
      <c r="K47" s="108">
        <v>6.02</v>
      </c>
      <c r="L47" s="109" t="s">
        <v>60</v>
      </c>
      <c r="M47" s="70">
        <f t="shared" si="3"/>
        <v>6.02</v>
      </c>
      <c r="N47" s="108">
        <v>4.49</v>
      </c>
      <c r="O47" s="109" t="s">
        <v>60</v>
      </c>
      <c r="P47" s="70">
        <f t="shared" si="4"/>
        <v>4.49</v>
      </c>
    </row>
    <row r="48" spans="2:30">
      <c r="B48" s="108">
        <v>30</v>
      </c>
      <c r="C48" s="109" t="s">
        <v>57</v>
      </c>
      <c r="D48" s="95">
        <f t="shared" si="0"/>
        <v>1.2605042016806722E-4</v>
      </c>
      <c r="E48" s="110">
        <v>1.31</v>
      </c>
      <c r="F48" s="111">
        <v>10.38</v>
      </c>
      <c r="G48" s="107">
        <f t="shared" si="1"/>
        <v>11.690000000000001</v>
      </c>
      <c r="H48" s="108">
        <v>37.89</v>
      </c>
      <c r="I48" s="109" t="s">
        <v>60</v>
      </c>
      <c r="J48" s="70">
        <f t="shared" si="2"/>
        <v>37.89</v>
      </c>
      <c r="K48" s="108">
        <v>6.26</v>
      </c>
      <c r="L48" s="109" t="s">
        <v>60</v>
      </c>
      <c r="M48" s="70">
        <f t="shared" si="3"/>
        <v>6.26</v>
      </c>
      <c r="N48" s="108">
        <v>4.7</v>
      </c>
      <c r="O48" s="109" t="s">
        <v>60</v>
      </c>
      <c r="P48" s="70">
        <f t="shared" si="4"/>
        <v>4.7</v>
      </c>
    </row>
    <row r="49" spans="2:16">
      <c r="B49" s="108">
        <v>32.5</v>
      </c>
      <c r="C49" s="109" t="s">
        <v>57</v>
      </c>
      <c r="D49" s="95">
        <f t="shared" si="0"/>
        <v>1.3655462184873949E-4</v>
      </c>
      <c r="E49" s="110">
        <v>1.363</v>
      </c>
      <c r="F49" s="111">
        <v>10.66</v>
      </c>
      <c r="G49" s="107">
        <f t="shared" si="1"/>
        <v>12.023</v>
      </c>
      <c r="H49" s="108">
        <v>39.549999999999997</v>
      </c>
      <c r="I49" s="109" t="s">
        <v>60</v>
      </c>
      <c r="J49" s="70">
        <f t="shared" si="2"/>
        <v>39.549999999999997</v>
      </c>
      <c r="K49" s="108">
        <v>6.48</v>
      </c>
      <c r="L49" s="109" t="s">
        <v>60</v>
      </c>
      <c r="M49" s="70">
        <f t="shared" si="3"/>
        <v>6.48</v>
      </c>
      <c r="N49" s="108">
        <v>4.8899999999999997</v>
      </c>
      <c r="O49" s="109" t="s">
        <v>60</v>
      </c>
      <c r="P49" s="70">
        <f t="shared" si="4"/>
        <v>4.8899999999999997</v>
      </c>
    </row>
    <row r="50" spans="2:16">
      <c r="B50" s="108">
        <v>35</v>
      </c>
      <c r="C50" s="109" t="s">
        <v>57</v>
      </c>
      <c r="D50" s="95">
        <f t="shared" si="0"/>
        <v>1.4705882352941178E-4</v>
      </c>
      <c r="E50" s="110">
        <v>1.415</v>
      </c>
      <c r="F50" s="111">
        <v>10.92</v>
      </c>
      <c r="G50" s="107">
        <f t="shared" si="1"/>
        <v>12.335000000000001</v>
      </c>
      <c r="H50" s="108">
        <v>41.18</v>
      </c>
      <c r="I50" s="109" t="s">
        <v>60</v>
      </c>
      <c r="J50" s="70">
        <f t="shared" si="2"/>
        <v>41.18</v>
      </c>
      <c r="K50" s="108">
        <v>6.7</v>
      </c>
      <c r="L50" s="109" t="s">
        <v>60</v>
      </c>
      <c r="M50" s="70">
        <f t="shared" si="3"/>
        <v>6.7</v>
      </c>
      <c r="N50" s="108">
        <v>5.08</v>
      </c>
      <c r="O50" s="109" t="s">
        <v>60</v>
      </c>
      <c r="P50" s="70">
        <f t="shared" si="4"/>
        <v>5.08</v>
      </c>
    </row>
    <row r="51" spans="2:16">
      <c r="B51" s="108">
        <v>37.5</v>
      </c>
      <c r="C51" s="109" t="s">
        <v>57</v>
      </c>
      <c r="D51" s="95">
        <f t="shared" si="0"/>
        <v>1.5756302521008402E-4</v>
      </c>
      <c r="E51" s="110">
        <v>1.4650000000000001</v>
      </c>
      <c r="F51" s="111">
        <v>11.16</v>
      </c>
      <c r="G51" s="107">
        <f t="shared" si="1"/>
        <v>12.625</v>
      </c>
      <c r="H51" s="108">
        <v>42.76</v>
      </c>
      <c r="I51" s="109" t="s">
        <v>60</v>
      </c>
      <c r="J51" s="70">
        <f t="shared" si="2"/>
        <v>42.76</v>
      </c>
      <c r="K51" s="108">
        <v>6.91</v>
      </c>
      <c r="L51" s="109" t="s">
        <v>60</v>
      </c>
      <c r="M51" s="70">
        <f t="shared" si="3"/>
        <v>6.91</v>
      </c>
      <c r="N51" s="108">
        <v>5.26</v>
      </c>
      <c r="O51" s="109" t="s">
        <v>60</v>
      </c>
      <c r="P51" s="70">
        <f t="shared" si="4"/>
        <v>5.26</v>
      </c>
    </row>
    <row r="52" spans="2:16">
      <c r="B52" s="108">
        <v>40</v>
      </c>
      <c r="C52" s="109" t="s">
        <v>57</v>
      </c>
      <c r="D52" s="95">
        <f t="shared" si="0"/>
        <v>1.6806722689075631E-4</v>
      </c>
      <c r="E52" s="110">
        <v>1.5129999999999999</v>
      </c>
      <c r="F52" s="111">
        <v>11.39</v>
      </c>
      <c r="G52" s="107">
        <f t="shared" si="1"/>
        <v>12.903</v>
      </c>
      <c r="H52" s="108">
        <v>44.31</v>
      </c>
      <c r="I52" s="109" t="s">
        <v>60</v>
      </c>
      <c r="J52" s="70">
        <f t="shared" si="2"/>
        <v>44.31</v>
      </c>
      <c r="K52" s="108">
        <v>7.11</v>
      </c>
      <c r="L52" s="109" t="s">
        <v>60</v>
      </c>
      <c r="M52" s="70">
        <f t="shared" si="3"/>
        <v>7.11</v>
      </c>
      <c r="N52" s="108">
        <v>5.44</v>
      </c>
      <c r="O52" s="109" t="s">
        <v>60</v>
      </c>
      <c r="P52" s="70">
        <f t="shared" si="4"/>
        <v>5.44</v>
      </c>
    </row>
    <row r="53" spans="2:16">
      <c r="B53" s="108">
        <v>45</v>
      </c>
      <c r="C53" s="109" t="s">
        <v>57</v>
      </c>
      <c r="D53" s="95">
        <f t="shared" si="0"/>
        <v>1.8907563025210084E-4</v>
      </c>
      <c r="E53" s="110">
        <v>1.6040000000000001</v>
      </c>
      <c r="F53" s="111">
        <v>11.81</v>
      </c>
      <c r="G53" s="107">
        <f t="shared" si="1"/>
        <v>13.414000000000001</v>
      </c>
      <c r="H53" s="108">
        <v>47.31</v>
      </c>
      <c r="I53" s="109" t="s">
        <v>60</v>
      </c>
      <c r="J53" s="70">
        <f t="shared" si="2"/>
        <v>47.31</v>
      </c>
      <c r="K53" s="108">
        <v>7.51</v>
      </c>
      <c r="L53" s="109" t="s">
        <v>60</v>
      </c>
      <c r="M53" s="70">
        <f t="shared" si="3"/>
        <v>7.51</v>
      </c>
      <c r="N53" s="108">
        <v>5.79</v>
      </c>
      <c r="O53" s="109" t="s">
        <v>60</v>
      </c>
      <c r="P53" s="70">
        <f t="shared" si="4"/>
        <v>5.79</v>
      </c>
    </row>
    <row r="54" spans="2:16">
      <c r="B54" s="108">
        <v>50</v>
      </c>
      <c r="C54" s="109" t="s">
        <v>57</v>
      </c>
      <c r="D54" s="95">
        <f t="shared" si="0"/>
        <v>2.1008403361344539E-4</v>
      </c>
      <c r="E54" s="110">
        <v>1.6910000000000001</v>
      </c>
      <c r="F54" s="111">
        <v>12.18</v>
      </c>
      <c r="G54" s="107">
        <f t="shared" si="1"/>
        <v>13.871</v>
      </c>
      <c r="H54" s="108">
        <v>50.22</v>
      </c>
      <c r="I54" s="109" t="s">
        <v>60</v>
      </c>
      <c r="J54" s="70">
        <f t="shared" si="2"/>
        <v>50.22</v>
      </c>
      <c r="K54" s="108">
        <v>7.88</v>
      </c>
      <c r="L54" s="109" t="s">
        <v>60</v>
      </c>
      <c r="M54" s="70">
        <f t="shared" si="3"/>
        <v>7.88</v>
      </c>
      <c r="N54" s="108">
        <v>6.12</v>
      </c>
      <c r="O54" s="109" t="s">
        <v>60</v>
      </c>
      <c r="P54" s="70">
        <f t="shared" si="4"/>
        <v>6.12</v>
      </c>
    </row>
    <row r="55" spans="2:16">
      <c r="B55" s="108">
        <v>55</v>
      </c>
      <c r="C55" s="109" t="s">
        <v>57</v>
      </c>
      <c r="D55" s="95">
        <f t="shared" si="0"/>
        <v>2.3109243697478992E-4</v>
      </c>
      <c r="E55" s="110">
        <v>1.774</v>
      </c>
      <c r="F55" s="111">
        <v>12.52</v>
      </c>
      <c r="G55" s="107">
        <f t="shared" si="1"/>
        <v>14.294</v>
      </c>
      <c r="H55" s="108">
        <v>53.03</v>
      </c>
      <c r="I55" s="109" t="s">
        <v>60</v>
      </c>
      <c r="J55" s="70">
        <f t="shared" si="2"/>
        <v>53.03</v>
      </c>
      <c r="K55" s="108">
        <v>8.24</v>
      </c>
      <c r="L55" s="109" t="s">
        <v>60</v>
      </c>
      <c r="M55" s="70">
        <f t="shared" si="3"/>
        <v>8.24</v>
      </c>
      <c r="N55" s="108">
        <v>6.44</v>
      </c>
      <c r="O55" s="109" t="s">
        <v>60</v>
      </c>
      <c r="P55" s="70">
        <f t="shared" si="4"/>
        <v>6.44</v>
      </c>
    </row>
    <row r="56" spans="2:16">
      <c r="B56" s="108">
        <v>60</v>
      </c>
      <c r="C56" s="109" t="s">
        <v>57</v>
      </c>
      <c r="D56" s="95">
        <f t="shared" si="0"/>
        <v>2.5210084033613445E-4</v>
      </c>
      <c r="E56" s="110">
        <v>1.853</v>
      </c>
      <c r="F56" s="111">
        <v>12.82</v>
      </c>
      <c r="G56" s="107">
        <f t="shared" si="1"/>
        <v>14.673</v>
      </c>
      <c r="H56" s="108">
        <v>55.77</v>
      </c>
      <c r="I56" s="109" t="s">
        <v>60</v>
      </c>
      <c r="J56" s="70">
        <f t="shared" si="2"/>
        <v>55.77</v>
      </c>
      <c r="K56" s="108">
        <v>8.58</v>
      </c>
      <c r="L56" s="109" t="s">
        <v>60</v>
      </c>
      <c r="M56" s="70">
        <f t="shared" si="3"/>
        <v>8.58</v>
      </c>
      <c r="N56" s="108">
        <v>6.75</v>
      </c>
      <c r="O56" s="109" t="s">
        <v>60</v>
      </c>
      <c r="P56" s="70">
        <f t="shared" si="4"/>
        <v>6.75</v>
      </c>
    </row>
    <row r="57" spans="2:16">
      <c r="B57" s="108">
        <v>65</v>
      </c>
      <c r="C57" s="109" t="s">
        <v>57</v>
      </c>
      <c r="D57" s="95">
        <f t="shared" si="0"/>
        <v>2.7310924369747898E-4</v>
      </c>
      <c r="E57" s="110">
        <v>1.9279999999999999</v>
      </c>
      <c r="F57" s="111">
        <v>13.1</v>
      </c>
      <c r="G57" s="107">
        <f t="shared" si="1"/>
        <v>15.027999999999999</v>
      </c>
      <c r="H57" s="108">
        <v>58.44</v>
      </c>
      <c r="I57" s="109" t="s">
        <v>60</v>
      </c>
      <c r="J57" s="70">
        <f t="shared" si="2"/>
        <v>58.44</v>
      </c>
      <c r="K57" s="108">
        <v>8.91</v>
      </c>
      <c r="L57" s="109" t="s">
        <v>60</v>
      </c>
      <c r="M57" s="70">
        <f t="shared" si="3"/>
        <v>8.91</v>
      </c>
      <c r="N57" s="108">
        <v>7.05</v>
      </c>
      <c r="O57" s="109" t="s">
        <v>60</v>
      </c>
      <c r="P57" s="70">
        <f t="shared" si="4"/>
        <v>7.05</v>
      </c>
    </row>
    <row r="58" spans="2:16">
      <c r="B58" s="108">
        <v>70</v>
      </c>
      <c r="C58" s="109" t="s">
        <v>57</v>
      </c>
      <c r="D58" s="95">
        <f t="shared" si="0"/>
        <v>2.9411764705882356E-4</v>
      </c>
      <c r="E58" s="110">
        <v>2.0009999999999999</v>
      </c>
      <c r="F58" s="111">
        <v>13.36</v>
      </c>
      <c r="G58" s="107">
        <f t="shared" si="1"/>
        <v>15.360999999999999</v>
      </c>
      <c r="H58" s="108">
        <v>61.05</v>
      </c>
      <c r="I58" s="109" t="s">
        <v>60</v>
      </c>
      <c r="J58" s="70">
        <f t="shared" si="2"/>
        <v>61.05</v>
      </c>
      <c r="K58" s="108">
        <v>9.23</v>
      </c>
      <c r="L58" s="109" t="s">
        <v>60</v>
      </c>
      <c r="M58" s="70">
        <f t="shared" si="3"/>
        <v>9.23</v>
      </c>
      <c r="N58" s="108">
        <v>7.35</v>
      </c>
      <c r="O58" s="109" t="s">
        <v>60</v>
      </c>
      <c r="P58" s="70">
        <f t="shared" si="4"/>
        <v>7.35</v>
      </c>
    </row>
    <row r="59" spans="2:16">
      <c r="B59" s="108">
        <v>80</v>
      </c>
      <c r="C59" s="109" t="s">
        <v>57</v>
      </c>
      <c r="D59" s="95">
        <f t="shared" si="0"/>
        <v>3.3613445378151261E-4</v>
      </c>
      <c r="E59" s="110">
        <v>2.1389999999999998</v>
      </c>
      <c r="F59" s="111">
        <v>13.81</v>
      </c>
      <c r="G59" s="107">
        <f t="shared" si="1"/>
        <v>15.949</v>
      </c>
      <c r="H59" s="108">
        <v>66.12</v>
      </c>
      <c r="I59" s="109" t="s">
        <v>60</v>
      </c>
      <c r="J59" s="70">
        <f t="shared" si="2"/>
        <v>66.12</v>
      </c>
      <c r="K59" s="108">
        <v>9.85</v>
      </c>
      <c r="L59" s="109" t="s">
        <v>60</v>
      </c>
      <c r="M59" s="70">
        <f t="shared" si="3"/>
        <v>9.85</v>
      </c>
      <c r="N59" s="108">
        <v>7.91</v>
      </c>
      <c r="O59" s="109" t="s">
        <v>60</v>
      </c>
      <c r="P59" s="70">
        <f t="shared" si="4"/>
        <v>7.91</v>
      </c>
    </row>
    <row r="60" spans="2:16">
      <c r="B60" s="108">
        <v>90</v>
      </c>
      <c r="C60" s="109" t="s">
        <v>57</v>
      </c>
      <c r="D60" s="95">
        <f t="shared" si="0"/>
        <v>3.7815126050420167E-4</v>
      </c>
      <c r="E60" s="110">
        <v>2.2690000000000001</v>
      </c>
      <c r="F60" s="111">
        <v>14.2</v>
      </c>
      <c r="G60" s="107">
        <f t="shared" si="1"/>
        <v>16.469000000000001</v>
      </c>
      <c r="H60" s="108">
        <v>71.03</v>
      </c>
      <c r="I60" s="109" t="s">
        <v>60</v>
      </c>
      <c r="J60" s="70">
        <f t="shared" si="2"/>
        <v>71.03</v>
      </c>
      <c r="K60" s="108">
        <v>10.45</v>
      </c>
      <c r="L60" s="109" t="s">
        <v>60</v>
      </c>
      <c r="M60" s="70">
        <f t="shared" si="3"/>
        <v>10.45</v>
      </c>
      <c r="N60" s="108">
        <v>8.4499999999999993</v>
      </c>
      <c r="O60" s="109" t="s">
        <v>60</v>
      </c>
      <c r="P60" s="70">
        <f t="shared" si="4"/>
        <v>8.4499999999999993</v>
      </c>
    </row>
    <row r="61" spans="2:16">
      <c r="B61" s="108">
        <v>100</v>
      </c>
      <c r="C61" s="109" t="s">
        <v>57</v>
      </c>
      <c r="D61" s="95">
        <f t="shared" si="0"/>
        <v>4.2016806722689078E-4</v>
      </c>
      <c r="E61" s="110">
        <v>2.3919999999999999</v>
      </c>
      <c r="F61" s="111">
        <v>14.54</v>
      </c>
      <c r="G61" s="107">
        <f t="shared" si="1"/>
        <v>16.931999999999999</v>
      </c>
      <c r="H61" s="108">
        <v>75.790000000000006</v>
      </c>
      <c r="I61" s="109" t="s">
        <v>60</v>
      </c>
      <c r="J61" s="70">
        <f t="shared" si="2"/>
        <v>75.790000000000006</v>
      </c>
      <c r="K61" s="108">
        <v>11.01</v>
      </c>
      <c r="L61" s="109" t="s">
        <v>60</v>
      </c>
      <c r="M61" s="70">
        <f t="shared" si="3"/>
        <v>11.01</v>
      </c>
      <c r="N61" s="108">
        <v>8.98</v>
      </c>
      <c r="O61" s="109" t="s">
        <v>60</v>
      </c>
      <c r="P61" s="70">
        <f t="shared" si="4"/>
        <v>8.98</v>
      </c>
    </row>
    <row r="62" spans="2:16">
      <c r="B62" s="108">
        <v>110</v>
      </c>
      <c r="C62" s="109" t="s">
        <v>57</v>
      </c>
      <c r="D62" s="95">
        <f t="shared" si="0"/>
        <v>4.6218487394957984E-4</v>
      </c>
      <c r="E62" s="110">
        <v>2.508</v>
      </c>
      <c r="F62" s="111">
        <v>14.84</v>
      </c>
      <c r="G62" s="107">
        <f t="shared" si="1"/>
        <v>17.347999999999999</v>
      </c>
      <c r="H62" s="108">
        <v>80.44</v>
      </c>
      <c r="I62" s="109" t="s">
        <v>60</v>
      </c>
      <c r="J62" s="70">
        <f t="shared" si="2"/>
        <v>80.44</v>
      </c>
      <c r="K62" s="108">
        <v>11.55</v>
      </c>
      <c r="L62" s="109" t="s">
        <v>60</v>
      </c>
      <c r="M62" s="70">
        <f t="shared" si="3"/>
        <v>11.55</v>
      </c>
      <c r="N62" s="108">
        <v>9.48</v>
      </c>
      <c r="O62" s="109" t="s">
        <v>60</v>
      </c>
      <c r="P62" s="70">
        <f t="shared" si="4"/>
        <v>9.48</v>
      </c>
    </row>
    <row r="63" spans="2:16">
      <c r="B63" s="108">
        <v>120</v>
      </c>
      <c r="C63" s="109" t="s">
        <v>57</v>
      </c>
      <c r="D63" s="95">
        <f t="shared" si="0"/>
        <v>5.0420168067226889E-4</v>
      </c>
      <c r="E63" s="110">
        <v>2.62</v>
      </c>
      <c r="F63" s="111">
        <v>15.11</v>
      </c>
      <c r="G63" s="107">
        <f t="shared" si="1"/>
        <v>17.73</v>
      </c>
      <c r="H63" s="108">
        <v>84.98</v>
      </c>
      <c r="I63" s="109" t="s">
        <v>60</v>
      </c>
      <c r="J63" s="70">
        <f t="shared" si="2"/>
        <v>84.98</v>
      </c>
      <c r="K63" s="108">
        <v>12.08</v>
      </c>
      <c r="L63" s="109" t="s">
        <v>60</v>
      </c>
      <c r="M63" s="70">
        <f t="shared" si="3"/>
        <v>12.08</v>
      </c>
      <c r="N63" s="108">
        <v>9.9700000000000006</v>
      </c>
      <c r="O63" s="109" t="s">
        <v>60</v>
      </c>
      <c r="P63" s="70">
        <f t="shared" si="4"/>
        <v>9.9700000000000006</v>
      </c>
    </row>
    <row r="64" spans="2:16">
      <c r="B64" s="108">
        <v>130</v>
      </c>
      <c r="C64" s="109" t="s">
        <v>57</v>
      </c>
      <c r="D64" s="95">
        <f t="shared" si="0"/>
        <v>5.4621848739495795E-4</v>
      </c>
      <c r="E64" s="110">
        <v>2.7269999999999999</v>
      </c>
      <c r="F64" s="111">
        <v>15.34</v>
      </c>
      <c r="G64" s="107">
        <f t="shared" si="1"/>
        <v>18.067</v>
      </c>
      <c r="H64" s="108">
        <v>89.44</v>
      </c>
      <c r="I64" s="109" t="s">
        <v>60</v>
      </c>
      <c r="J64" s="70">
        <f t="shared" si="2"/>
        <v>89.44</v>
      </c>
      <c r="K64" s="108">
        <v>12.58</v>
      </c>
      <c r="L64" s="109" t="s">
        <v>60</v>
      </c>
      <c r="M64" s="70">
        <f t="shared" si="3"/>
        <v>12.58</v>
      </c>
      <c r="N64" s="108">
        <v>10.45</v>
      </c>
      <c r="O64" s="109" t="s">
        <v>60</v>
      </c>
      <c r="P64" s="70">
        <f t="shared" si="4"/>
        <v>10.45</v>
      </c>
    </row>
    <row r="65" spans="2:16">
      <c r="B65" s="108">
        <v>140</v>
      </c>
      <c r="C65" s="109" t="s">
        <v>57</v>
      </c>
      <c r="D65" s="95">
        <f t="shared" si="0"/>
        <v>5.8823529411764712E-4</v>
      </c>
      <c r="E65" s="110">
        <v>2.83</v>
      </c>
      <c r="F65" s="111">
        <v>15.56</v>
      </c>
      <c r="G65" s="107">
        <f t="shared" si="1"/>
        <v>18.39</v>
      </c>
      <c r="H65" s="108">
        <v>93.82</v>
      </c>
      <c r="I65" s="109" t="s">
        <v>60</v>
      </c>
      <c r="J65" s="70">
        <f t="shared" si="2"/>
        <v>93.82</v>
      </c>
      <c r="K65" s="108">
        <v>13.07</v>
      </c>
      <c r="L65" s="109" t="s">
        <v>60</v>
      </c>
      <c r="M65" s="70">
        <f t="shared" si="3"/>
        <v>13.07</v>
      </c>
      <c r="N65" s="108">
        <v>10.92</v>
      </c>
      <c r="O65" s="109" t="s">
        <v>60</v>
      </c>
      <c r="P65" s="70">
        <f t="shared" si="4"/>
        <v>10.92</v>
      </c>
    </row>
    <row r="66" spans="2:16">
      <c r="B66" s="108">
        <v>150</v>
      </c>
      <c r="C66" s="109" t="s">
        <v>57</v>
      </c>
      <c r="D66" s="95">
        <f t="shared" si="0"/>
        <v>6.3025210084033606E-4</v>
      </c>
      <c r="E66" s="110">
        <v>2.9289999999999998</v>
      </c>
      <c r="F66" s="111">
        <v>15.75</v>
      </c>
      <c r="G66" s="107">
        <f t="shared" si="1"/>
        <v>18.678999999999998</v>
      </c>
      <c r="H66" s="108">
        <v>98.12</v>
      </c>
      <c r="I66" s="109" t="s">
        <v>60</v>
      </c>
      <c r="J66" s="70">
        <f t="shared" si="2"/>
        <v>98.12</v>
      </c>
      <c r="K66" s="108">
        <v>13.55</v>
      </c>
      <c r="L66" s="109" t="s">
        <v>60</v>
      </c>
      <c r="M66" s="70">
        <f t="shared" si="3"/>
        <v>13.55</v>
      </c>
      <c r="N66" s="108">
        <v>11.37</v>
      </c>
      <c r="O66" s="109" t="s">
        <v>60</v>
      </c>
      <c r="P66" s="70">
        <f t="shared" si="4"/>
        <v>11.37</v>
      </c>
    </row>
    <row r="67" spans="2:16">
      <c r="B67" s="108">
        <v>160</v>
      </c>
      <c r="C67" s="109" t="s">
        <v>57</v>
      </c>
      <c r="D67" s="95">
        <f t="shared" si="0"/>
        <v>6.7226890756302523E-4</v>
      </c>
      <c r="E67" s="110">
        <v>3.0249999999999999</v>
      </c>
      <c r="F67" s="111">
        <v>15.92</v>
      </c>
      <c r="G67" s="107">
        <f t="shared" si="1"/>
        <v>18.945</v>
      </c>
      <c r="H67" s="108">
        <v>102.37</v>
      </c>
      <c r="I67" s="109" t="s">
        <v>60</v>
      </c>
      <c r="J67" s="70">
        <f t="shared" si="2"/>
        <v>102.37</v>
      </c>
      <c r="K67" s="108">
        <v>14.02</v>
      </c>
      <c r="L67" s="109" t="s">
        <v>60</v>
      </c>
      <c r="M67" s="70">
        <f t="shared" si="3"/>
        <v>14.02</v>
      </c>
      <c r="N67" s="108">
        <v>11.82</v>
      </c>
      <c r="O67" s="109" t="s">
        <v>60</v>
      </c>
      <c r="P67" s="70">
        <f t="shared" si="4"/>
        <v>11.82</v>
      </c>
    </row>
    <row r="68" spans="2:16">
      <c r="B68" s="108">
        <v>170</v>
      </c>
      <c r="C68" s="109" t="s">
        <v>57</v>
      </c>
      <c r="D68" s="95">
        <f t="shared" si="0"/>
        <v>7.1428571428571429E-4</v>
      </c>
      <c r="E68" s="110">
        <v>3.1179999999999999</v>
      </c>
      <c r="F68" s="111">
        <v>16.079999999999998</v>
      </c>
      <c r="G68" s="107">
        <f t="shared" si="1"/>
        <v>19.197999999999997</v>
      </c>
      <c r="H68" s="108">
        <v>106.56</v>
      </c>
      <c r="I68" s="109" t="s">
        <v>60</v>
      </c>
      <c r="J68" s="70">
        <f t="shared" si="2"/>
        <v>106.56</v>
      </c>
      <c r="K68" s="108">
        <v>14.48</v>
      </c>
      <c r="L68" s="109" t="s">
        <v>60</v>
      </c>
      <c r="M68" s="70">
        <f t="shared" si="3"/>
        <v>14.48</v>
      </c>
      <c r="N68" s="108">
        <v>12.26</v>
      </c>
      <c r="O68" s="109" t="s">
        <v>60</v>
      </c>
      <c r="P68" s="70">
        <f t="shared" si="4"/>
        <v>12.26</v>
      </c>
    </row>
    <row r="69" spans="2:16">
      <c r="B69" s="108">
        <v>180</v>
      </c>
      <c r="C69" s="109" t="s">
        <v>57</v>
      </c>
      <c r="D69" s="95">
        <f t="shared" si="0"/>
        <v>7.5630252100840334E-4</v>
      </c>
      <c r="E69" s="110">
        <v>3.2090000000000001</v>
      </c>
      <c r="F69" s="111">
        <v>16.22</v>
      </c>
      <c r="G69" s="107">
        <f t="shared" si="1"/>
        <v>19.428999999999998</v>
      </c>
      <c r="H69" s="108">
        <v>110.7</v>
      </c>
      <c r="I69" s="109" t="s">
        <v>60</v>
      </c>
      <c r="J69" s="70">
        <f t="shared" si="2"/>
        <v>110.7</v>
      </c>
      <c r="K69" s="108">
        <v>14.93</v>
      </c>
      <c r="L69" s="109" t="s">
        <v>60</v>
      </c>
      <c r="M69" s="70">
        <f t="shared" si="3"/>
        <v>14.93</v>
      </c>
      <c r="N69" s="108">
        <v>12.69</v>
      </c>
      <c r="O69" s="109" t="s">
        <v>60</v>
      </c>
      <c r="P69" s="70">
        <f t="shared" si="4"/>
        <v>12.69</v>
      </c>
    </row>
    <row r="70" spans="2:16">
      <c r="B70" s="108">
        <v>200</v>
      </c>
      <c r="C70" s="109" t="s">
        <v>57</v>
      </c>
      <c r="D70" s="95">
        <f t="shared" si="0"/>
        <v>8.4033613445378156E-4</v>
      </c>
      <c r="E70" s="110">
        <v>3.3820000000000001</v>
      </c>
      <c r="F70" s="111">
        <v>16.47</v>
      </c>
      <c r="G70" s="107">
        <f t="shared" si="1"/>
        <v>19.852</v>
      </c>
      <c r="H70" s="108">
        <v>118.84</v>
      </c>
      <c r="I70" s="109" t="s">
        <v>60</v>
      </c>
      <c r="J70" s="70">
        <f t="shared" si="2"/>
        <v>118.84</v>
      </c>
      <c r="K70" s="108">
        <v>15.82</v>
      </c>
      <c r="L70" s="109" t="s">
        <v>60</v>
      </c>
      <c r="M70" s="70">
        <f t="shared" si="3"/>
        <v>15.82</v>
      </c>
      <c r="N70" s="108">
        <v>13.53</v>
      </c>
      <c r="O70" s="109" t="s">
        <v>60</v>
      </c>
      <c r="P70" s="70">
        <f t="shared" si="4"/>
        <v>13.53</v>
      </c>
    </row>
    <row r="71" spans="2:16">
      <c r="B71" s="108">
        <v>225</v>
      </c>
      <c r="C71" s="109" t="s">
        <v>57</v>
      </c>
      <c r="D71" s="95">
        <f t="shared" si="0"/>
        <v>9.453781512605042E-4</v>
      </c>
      <c r="E71" s="110">
        <v>3.5870000000000002</v>
      </c>
      <c r="F71" s="111">
        <v>16.72</v>
      </c>
      <c r="G71" s="107">
        <f t="shared" si="1"/>
        <v>20.306999999999999</v>
      </c>
      <c r="H71" s="108">
        <v>128.80000000000001</v>
      </c>
      <c r="I71" s="109" t="s">
        <v>60</v>
      </c>
      <c r="J71" s="70">
        <f t="shared" si="2"/>
        <v>128.80000000000001</v>
      </c>
      <c r="K71" s="108">
        <v>16.91</v>
      </c>
      <c r="L71" s="109" t="s">
        <v>60</v>
      </c>
      <c r="M71" s="70">
        <f t="shared" si="3"/>
        <v>16.91</v>
      </c>
      <c r="N71" s="108">
        <v>14.55</v>
      </c>
      <c r="O71" s="109" t="s">
        <v>60</v>
      </c>
      <c r="P71" s="70">
        <f t="shared" si="4"/>
        <v>14.55</v>
      </c>
    </row>
    <row r="72" spans="2:16">
      <c r="B72" s="108">
        <v>250</v>
      </c>
      <c r="C72" s="109" t="s">
        <v>57</v>
      </c>
      <c r="D72" s="95">
        <f t="shared" si="0"/>
        <v>1.0504201680672268E-3</v>
      </c>
      <c r="E72" s="110">
        <v>3.7810000000000001</v>
      </c>
      <c r="F72" s="111">
        <v>16.93</v>
      </c>
      <c r="G72" s="107">
        <f t="shared" si="1"/>
        <v>20.710999999999999</v>
      </c>
      <c r="H72" s="108">
        <v>138.56</v>
      </c>
      <c r="I72" s="109" t="s">
        <v>60</v>
      </c>
      <c r="J72" s="70">
        <f t="shared" si="2"/>
        <v>138.56</v>
      </c>
      <c r="K72" s="108">
        <v>17.95</v>
      </c>
      <c r="L72" s="109" t="s">
        <v>60</v>
      </c>
      <c r="M72" s="70">
        <f t="shared" si="3"/>
        <v>17.95</v>
      </c>
      <c r="N72" s="108">
        <v>15.54</v>
      </c>
      <c r="O72" s="109" t="s">
        <v>60</v>
      </c>
      <c r="P72" s="70">
        <f t="shared" si="4"/>
        <v>15.54</v>
      </c>
    </row>
    <row r="73" spans="2:16">
      <c r="B73" s="108">
        <v>275</v>
      </c>
      <c r="C73" s="109" t="s">
        <v>57</v>
      </c>
      <c r="D73" s="95">
        <f t="shared" si="0"/>
        <v>1.1554621848739496E-3</v>
      </c>
      <c r="E73" s="110">
        <v>3.9660000000000002</v>
      </c>
      <c r="F73" s="111">
        <v>17.100000000000001</v>
      </c>
      <c r="G73" s="107">
        <f t="shared" si="1"/>
        <v>21.066000000000003</v>
      </c>
      <c r="H73" s="108">
        <v>148.16</v>
      </c>
      <c r="I73" s="109" t="s">
        <v>60</v>
      </c>
      <c r="J73" s="70">
        <f t="shared" si="2"/>
        <v>148.16</v>
      </c>
      <c r="K73" s="108">
        <v>18.96</v>
      </c>
      <c r="L73" s="109" t="s">
        <v>60</v>
      </c>
      <c r="M73" s="70">
        <f t="shared" si="3"/>
        <v>18.96</v>
      </c>
      <c r="N73" s="108">
        <v>16.5</v>
      </c>
      <c r="O73" s="109" t="s">
        <v>60</v>
      </c>
      <c r="P73" s="70">
        <f t="shared" si="4"/>
        <v>16.5</v>
      </c>
    </row>
    <row r="74" spans="2:16">
      <c r="B74" s="108">
        <v>300</v>
      </c>
      <c r="C74" s="109" t="s">
        <v>57</v>
      </c>
      <c r="D74" s="95">
        <f t="shared" si="0"/>
        <v>1.2605042016806721E-3</v>
      </c>
      <c r="E74" s="110">
        <v>4.1420000000000003</v>
      </c>
      <c r="F74" s="111">
        <v>17.23</v>
      </c>
      <c r="G74" s="107">
        <f t="shared" si="1"/>
        <v>21.372</v>
      </c>
      <c r="H74" s="108">
        <v>157.61000000000001</v>
      </c>
      <c r="I74" s="109" t="s">
        <v>60</v>
      </c>
      <c r="J74" s="70">
        <f t="shared" si="2"/>
        <v>157.61000000000001</v>
      </c>
      <c r="K74" s="108">
        <v>19.940000000000001</v>
      </c>
      <c r="L74" s="109" t="s">
        <v>60</v>
      </c>
      <c r="M74" s="70">
        <f t="shared" si="3"/>
        <v>19.940000000000001</v>
      </c>
      <c r="N74" s="108">
        <v>17.440000000000001</v>
      </c>
      <c r="O74" s="109" t="s">
        <v>60</v>
      </c>
      <c r="P74" s="70">
        <f t="shared" si="4"/>
        <v>17.440000000000001</v>
      </c>
    </row>
    <row r="75" spans="2:16">
      <c r="B75" s="108">
        <v>325</v>
      </c>
      <c r="C75" s="109" t="s">
        <v>57</v>
      </c>
      <c r="D75" s="95">
        <f t="shared" si="0"/>
        <v>1.3655462184873951E-3</v>
      </c>
      <c r="E75" s="110">
        <v>4.3120000000000003</v>
      </c>
      <c r="F75" s="111">
        <v>17.34</v>
      </c>
      <c r="G75" s="107">
        <f t="shared" si="1"/>
        <v>21.652000000000001</v>
      </c>
      <c r="H75" s="108">
        <v>166.94</v>
      </c>
      <c r="I75" s="109" t="s">
        <v>60</v>
      </c>
      <c r="J75" s="70">
        <f t="shared" si="2"/>
        <v>166.94</v>
      </c>
      <c r="K75" s="108">
        <v>20.9</v>
      </c>
      <c r="L75" s="109" t="s">
        <v>60</v>
      </c>
      <c r="M75" s="70">
        <f t="shared" si="3"/>
        <v>20.9</v>
      </c>
      <c r="N75" s="108">
        <v>18.350000000000001</v>
      </c>
      <c r="O75" s="109" t="s">
        <v>60</v>
      </c>
      <c r="P75" s="70">
        <f t="shared" si="4"/>
        <v>18.350000000000001</v>
      </c>
    </row>
    <row r="76" spans="2:16">
      <c r="B76" s="108">
        <v>350</v>
      </c>
      <c r="C76" s="109" t="s">
        <v>57</v>
      </c>
      <c r="D76" s="95">
        <f t="shared" si="0"/>
        <v>1.4705882352941176E-3</v>
      </c>
      <c r="E76" s="110">
        <v>4.4740000000000002</v>
      </c>
      <c r="F76" s="111">
        <v>17.420000000000002</v>
      </c>
      <c r="G76" s="107">
        <f t="shared" si="1"/>
        <v>21.894000000000002</v>
      </c>
      <c r="H76" s="108">
        <v>176.16</v>
      </c>
      <c r="I76" s="109" t="s">
        <v>60</v>
      </c>
      <c r="J76" s="70">
        <f t="shared" si="2"/>
        <v>176.16</v>
      </c>
      <c r="K76" s="108">
        <v>21.83</v>
      </c>
      <c r="L76" s="109" t="s">
        <v>60</v>
      </c>
      <c r="M76" s="70">
        <f t="shared" si="3"/>
        <v>21.83</v>
      </c>
      <c r="N76" s="108">
        <v>19.25</v>
      </c>
      <c r="O76" s="109" t="s">
        <v>60</v>
      </c>
      <c r="P76" s="70">
        <f t="shared" si="4"/>
        <v>19.25</v>
      </c>
    </row>
    <row r="77" spans="2:16">
      <c r="B77" s="108">
        <v>375</v>
      </c>
      <c r="C77" s="109" t="s">
        <v>57</v>
      </c>
      <c r="D77" s="95">
        <f t="shared" si="0"/>
        <v>1.5756302521008404E-3</v>
      </c>
      <c r="E77" s="110">
        <v>4.6310000000000002</v>
      </c>
      <c r="F77" s="111">
        <v>17.489999999999998</v>
      </c>
      <c r="G77" s="107">
        <f t="shared" si="1"/>
        <v>22.120999999999999</v>
      </c>
      <c r="H77" s="108">
        <v>185.28</v>
      </c>
      <c r="I77" s="109" t="s">
        <v>60</v>
      </c>
      <c r="J77" s="70">
        <f t="shared" si="2"/>
        <v>185.28</v>
      </c>
      <c r="K77" s="108">
        <v>22.74</v>
      </c>
      <c r="L77" s="109" t="s">
        <v>60</v>
      </c>
      <c r="M77" s="70">
        <f t="shared" si="3"/>
        <v>22.74</v>
      </c>
      <c r="N77" s="108">
        <v>20.13</v>
      </c>
      <c r="O77" s="109" t="s">
        <v>60</v>
      </c>
      <c r="P77" s="70">
        <f t="shared" si="4"/>
        <v>20.13</v>
      </c>
    </row>
    <row r="78" spans="2:16">
      <c r="B78" s="108">
        <v>400</v>
      </c>
      <c r="C78" s="109" t="s">
        <v>57</v>
      </c>
      <c r="D78" s="95">
        <f t="shared" si="0"/>
        <v>1.6806722689075631E-3</v>
      </c>
      <c r="E78" s="110">
        <v>4.7830000000000004</v>
      </c>
      <c r="F78" s="111">
        <v>17.54</v>
      </c>
      <c r="G78" s="107">
        <f t="shared" si="1"/>
        <v>22.323</v>
      </c>
      <c r="H78" s="108">
        <v>194.33</v>
      </c>
      <c r="I78" s="109" t="s">
        <v>60</v>
      </c>
      <c r="J78" s="70">
        <f t="shared" si="2"/>
        <v>194.33</v>
      </c>
      <c r="K78" s="108">
        <v>23.64</v>
      </c>
      <c r="L78" s="109" t="s">
        <v>60</v>
      </c>
      <c r="M78" s="70">
        <f t="shared" si="3"/>
        <v>23.64</v>
      </c>
      <c r="N78" s="108">
        <v>21</v>
      </c>
      <c r="O78" s="109" t="s">
        <v>60</v>
      </c>
      <c r="P78" s="70">
        <f t="shared" si="4"/>
        <v>21</v>
      </c>
    </row>
    <row r="79" spans="2:16">
      <c r="B79" s="108">
        <v>450</v>
      </c>
      <c r="C79" s="109" t="s">
        <v>57</v>
      </c>
      <c r="D79" s="95">
        <f t="shared" si="0"/>
        <v>1.8907563025210084E-3</v>
      </c>
      <c r="E79" s="110">
        <v>5.0730000000000004</v>
      </c>
      <c r="F79" s="111">
        <v>17.600000000000001</v>
      </c>
      <c r="G79" s="107">
        <f t="shared" si="1"/>
        <v>22.673000000000002</v>
      </c>
      <c r="H79" s="108">
        <v>212.2</v>
      </c>
      <c r="I79" s="109" t="s">
        <v>60</v>
      </c>
      <c r="J79" s="70">
        <f t="shared" si="2"/>
        <v>212.2</v>
      </c>
      <c r="K79" s="108">
        <v>25.44</v>
      </c>
      <c r="L79" s="109" t="s">
        <v>60</v>
      </c>
      <c r="M79" s="70">
        <f t="shared" si="3"/>
        <v>25.44</v>
      </c>
      <c r="N79" s="108">
        <v>22.7</v>
      </c>
      <c r="O79" s="109" t="s">
        <v>60</v>
      </c>
      <c r="P79" s="70">
        <f t="shared" si="4"/>
        <v>22.7</v>
      </c>
    </row>
    <row r="80" spans="2:16">
      <c r="B80" s="108">
        <v>500</v>
      </c>
      <c r="C80" s="109" t="s">
        <v>57</v>
      </c>
      <c r="D80" s="95">
        <f t="shared" si="0"/>
        <v>2.1008403361344537E-3</v>
      </c>
      <c r="E80" s="110">
        <v>5.2270000000000003</v>
      </c>
      <c r="F80" s="111">
        <v>17.63</v>
      </c>
      <c r="G80" s="107">
        <f t="shared" si="1"/>
        <v>22.856999999999999</v>
      </c>
      <c r="H80" s="108">
        <v>229.88</v>
      </c>
      <c r="I80" s="109" t="s">
        <v>60</v>
      </c>
      <c r="J80" s="70">
        <f t="shared" si="2"/>
        <v>229.88</v>
      </c>
      <c r="K80" s="108">
        <v>27.18</v>
      </c>
      <c r="L80" s="109" t="s">
        <v>60</v>
      </c>
      <c r="M80" s="70">
        <f t="shared" si="3"/>
        <v>27.18</v>
      </c>
      <c r="N80" s="108">
        <v>24.35</v>
      </c>
      <c r="O80" s="109" t="s">
        <v>60</v>
      </c>
      <c r="P80" s="70">
        <f t="shared" si="4"/>
        <v>24.35</v>
      </c>
    </row>
    <row r="81" spans="2:16">
      <c r="B81" s="108">
        <v>550</v>
      </c>
      <c r="C81" s="109" t="s">
        <v>57</v>
      </c>
      <c r="D81" s="95">
        <f t="shared" si="0"/>
        <v>2.3109243697478992E-3</v>
      </c>
      <c r="E81" s="110">
        <v>5.3280000000000003</v>
      </c>
      <c r="F81" s="111">
        <v>17.62</v>
      </c>
      <c r="G81" s="107">
        <f t="shared" si="1"/>
        <v>22.948</v>
      </c>
      <c r="H81" s="108">
        <v>247.47</v>
      </c>
      <c r="I81" s="109" t="s">
        <v>60</v>
      </c>
      <c r="J81" s="70">
        <f t="shared" si="2"/>
        <v>247.47</v>
      </c>
      <c r="K81" s="108">
        <v>28.88</v>
      </c>
      <c r="L81" s="109" t="s">
        <v>60</v>
      </c>
      <c r="M81" s="70">
        <f t="shared" si="3"/>
        <v>28.88</v>
      </c>
      <c r="N81" s="108">
        <v>25.98</v>
      </c>
      <c r="O81" s="109" t="s">
        <v>60</v>
      </c>
      <c r="P81" s="70">
        <f t="shared" si="4"/>
        <v>25.98</v>
      </c>
    </row>
    <row r="82" spans="2:16">
      <c r="B82" s="108">
        <v>600</v>
      </c>
      <c r="C82" s="109" t="s">
        <v>57</v>
      </c>
      <c r="D82" s="95">
        <f t="shared" si="0"/>
        <v>2.5210084033613443E-3</v>
      </c>
      <c r="E82" s="110">
        <v>5.492</v>
      </c>
      <c r="F82" s="111">
        <v>17.600000000000001</v>
      </c>
      <c r="G82" s="107">
        <f t="shared" si="1"/>
        <v>23.092000000000002</v>
      </c>
      <c r="H82" s="108">
        <v>264.98</v>
      </c>
      <c r="I82" s="109" t="s">
        <v>60</v>
      </c>
      <c r="J82" s="70">
        <f t="shared" si="2"/>
        <v>264.98</v>
      </c>
      <c r="K82" s="108">
        <v>30.55</v>
      </c>
      <c r="L82" s="109" t="s">
        <v>60</v>
      </c>
      <c r="M82" s="70">
        <f t="shared" si="3"/>
        <v>30.55</v>
      </c>
      <c r="N82" s="108">
        <v>27.57</v>
      </c>
      <c r="O82" s="109" t="s">
        <v>60</v>
      </c>
      <c r="P82" s="70">
        <f t="shared" si="4"/>
        <v>27.57</v>
      </c>
    </row>
    <row r="83" spans="2:16">
      <c r="B83" s="108">
        <v>650</v>
      </c>
      <c r="C83" s="109" t="s">
        <v>57</v>
      </c>
      <c r="D83" s="95">
        <f t="shared" si="0"/>
        <v>2.7310924369747902E-3</v>
      </c>
      <c r="E83" s="110">
        <v>5.6870000000000003</v>
      </c>
      <c r="F83" s="111">
        <v>17.55</v>
      </c>
      <c r="G83" s="107">
        <f t="shared" si="1"/>
        <v>23.237000000000002</v>
      </c>
      <c r="H83" s="108">
        <v>282.39</v>
      </c>
      <c r="I83" s="109" t="s">
        <v>60</v>
      </c>
      <c r="J83" s="70">
        <f t="shared" si="2"/>
        <v>282.39</v>
      </c>
      <c r="K83" s="108">
        <v>32.19</v>
      </c>
      <c r="L83" s="109" t="s">
        <v>60</v>
      </c>
      <c r="M83" s="70">
        <f t="shared" si="3"/>
        <v>32.19</v>
      </c>
      <c r="N83" s="108">
        <v>29.15</v>
      </c>
      <c r="O83" s="109" t="s">
        <v>60</v>
      </c>
      <c r="P83" s="70">
        <f t="shared" si="4"/>
        <v>29.15</v>
      </c>
    </row>
    <row r="84" spans="2:16">
      <c r="B84" s="108">
        <v>700</v>
      </c>
      <c r="C84" s="109" t="s">
        <v>57</v>
      </c>
      <c r="D84" s="95">
        <f t="shared" si="0"/>
        <v>2.9411764705882353E-3</v>
      </c>
      <c r="E84" s="110">
        <v>5.8920000000000003</v>
      </c>
      <c r="F84" s="111">
        <v>17.489999999999998</v>
      </c>
      <c r="G84" s="107">
        <f t="shared" si="1"/>
        <v>23.381999999999998</v>
      </c>
      <c r="H84" s="108">
        <v>299.7</v>
      </c>
      <c r="I84" s="109" t="s">
        <v>60</v>
      </c>
      <c r="J84" s="70">
        <f t="shared" si="2"/>
        <v>299.7</v>
      </c>
      <c r="K84" s="108">
        <v>33.79</v>
      </c>
      <c r="L84" s="109" t="s">
        <v>60</v>
      </c>
      <c r="M84" s="70">
        <f t="shared" si="3"/>
        <v>33.79</v>
      </c>
      <c r="N84" s="108">
        <v>30.7</v>
      </c>
      <c r="O84" s="109" t="s">
        <v>60</v>
      </c>
      <c r="P84" s="70">
        <f t="shared" si="4"/>
        <v>30.7</v>
      </c>
    </row>
    <row r="85" spans="2:16">
      <c r="B85" s="108">
        <v>800</v>
      </c>
      <c r="C85" s="109" t="s">
        <v>57</v>
      </c>
      <c r="D85" s="95">
        <f t="shared" ref="D85:D86" si="5">B85/1000/$C$5</f>
        <v>3.3613445378151263E-3</v>
      </c>
      <c r="E85" s="110">
        <v>6.2919999999999998</v>
      </c>
      <c r="F85" s="111">
        <v>17.34</v>
      </c>
      <c r="G85" s="107">
        <f t="shared" ref="G85:G148" si="6">E85+F85</f>
        <v>23.631999999999998</v>
      </c>
      <c r="H85" s="108">
        <v>334.06</v>
      </c>
      <c r="I85" s="109" t="s">
        <v>60</v>
      </c>
      <c r="J85" s="70">
        <f t="shared" si="2"/>
        <v>334.06</v>
      </c>
      <c r="K85" s="108">
        <v>37.049999999999997</v>
      </c>
      <c r="L85" s="109" t="s">
        <v>60</v>
      </c>
      <c r="M85" s="70">
        <f t="shared" si="3"/>
        <v>37.049999999999997</v>
      </c>
      <c r="N85" s="108">
        <v>33.729999999999997</v>
      </c>
      <c r="O85" s="109" t="s">
        <v>60</v>
      </c>
      <c r="P85" s="70">
        <f t="shared" si="4"/>
        <v>33.729999999999997</v>
      </c>
    </row>
    <row r="86" spans="2:16">
      <c r="B86" s="108">
        <v>900</v>
      </c>
      <c r="C86" s="109" t="s">
        <v>57</v>
      </c>
      <c r="D86" s="95">
        <f t="shared" si="5"/>
        <v>3.7815126050420168E-3</v>
      </c>
      <c r="E86" s="110">
        <v>6.6539999999999999</v>
      </c>
      <c r="F86" s="111">
        <v>17.16</v>
      </c>
      <c r="G86" s="107">
        <f t="shared" si="6"/>
        <v>23.814</v>
      </c>
      <c r="H86" s="108">
        <v>368.14</v>
      </c>
      <c r="I86" s="109" t="s">
        <v>60</v>
      </c>
      <c r="J86" s="70">
        <f t="shared" ref="J86:J98" si="7">H86</f>
        <v>368.14</v>
      </c>
      <c r="K86" s="108">
        <v>40.19</v>
      </c>
      <c r="L86" s="109" t="s">
        <v>60</v>
      </c>
      <c r="M86" s="70">
        <f t="shared" ref="M86:M149" si="8">K86</f>
        <v>40.19</v>
      </c>
      <c r="N86" s="108">
        <v>36.700000000000003</v>
      </c>
      <c r="O86" s="109" t="s">
        <v>60</v>
      </c>
      <c r="P86" s="70">
        <f t="shared" ref="P86:P149" si="9">N86</f>
        <v>36.700000000000003</v>
      </c>
    </row>
    <row r="87" spans="2:16">
      <c r="B87" s="108">
        <v>1</v>
      </c>
      <c r="C87" s="118" t="s">
        <v>59</v>
      </c>
      <c r="D87" s="95">
        <f t="shared" ref="D87:D150" si="10">B87/$C$5</f>
        <v>4.2016806722689074E-3</v>
      </c>
      <c r="E87" s="110">
        <v>6.97</v>
      </c>
      <c r="F87" s="111">
        <v>16.96</v>
      </c>
      <c r="G87" s="107">
        <f t="shared" si="6"/>
        <v>23.93</v>
      </c>
      <c r="H87" s="108">
        <v>402.04</v>
      </c>
      <c r="I87" s="109" t="s">
        <v>60</v>
      </c>
      <c r="J87" s="70">
        <f t="shared" si="7"/>
        <v>402.04</v>
      </c>
      <c r="K87" s="108">
        <v>43.23</v>
      </c>
      <c r="L87" s="109" t="s">
        <v>60</v>
      </c>
      <c r="M87" s="70">
        <f t="shared" si="8"/>
        <v>43.23</v>
      </c>
      <c r="N87" s="108">
        <v>39.6</v>
      </c>
      <c r="O87" s="109" t="s">
        <v>60</v>
      </c>
      <c r="P87" s="70">
        <f t="shared" si="9"/>
        <v>39.6</v>
      </c>
    </row>
    <row r="88" spans="2:16">
      <c r="B88" s="108">
        <v>1.1000000000000001</v>
      </c>
      <c r="C88" s="109" t="s">
        <v>59</v>
      </c>
      <c r="D88" s="95">
        <f t="shared" si="10"/>
        <v>4.6218487394957984E-3</v>
      </c>
      <c r="E88" s="110">
        <v>7.2439999999999998</v>
      </c>
      <c r="F88" s="111">
        <v>16.75</v>
      </c>
      <c r="G88" s="107">
        <f t="shared" si="6"/>
        <v>23.994</v>
      </c>
      <c r="H88" s="108">
        <v>435.82</v>
      </c>
      <c r="I88" s="109" t="s">
        <v>60</v>
      </c>
      <c r="J88" s="70">
        <f t="shared" si="7"/>
        <v>435.82</v>
      </c>
      <c r="K88" s="108">
        <v>46.19</v>
      </c>
      <c r="L88" s="109" t="s">
        <v>60</v>
      </c>
      <c r="M88" s="70">
        <f t="shared" si="8"/>
        <v>46.19</v>
      </c>
      <c r="N88" s="108">
        <v>42.45</v>
      </c>
      <c r="O88" s="109" t="s">
        <v>60</v>
      </c>
      <c r="P88" s="70">
        <f t="shared" si="9"/>
        <v>42.45</v>
      </c>
    </row>
    <row r="89" spans="2:16">
      <c r="B89" s="108">
        <v>1.2</v>
      </c>
      <c r="C89" s="109" t="s">
        <v>59</v>
      </c>
      <c r="D89" s="70">
        <f t="shared" si="10"/>
        <v>5.0420168067226885E-3</v>
      </c>
      <c r="E89" s="110">
        <v>7.4820000000000002</v>
      </c>
      <c r="F89" s="111">
        <v>16.54</v>
      </c>
      <c r="G89" s="107">
        <f t="shared" si="6"/>
        <v>24.021999999999998</v>
      </c>
      <c r="H89" s="108">
        <v>469.57</v>
      </c>
      <c r="I89" s="109" t="s">
        <v>60</v>
      </c>
      <c r="J89" s="70">
        <f t="shared" si="7"/>
        <v>469.57</v>
      </c>
      <c r="K89" s="108">
        <v>49.07</v>
      </c>
      <c r="L89" s="109" t="s">
        <v>60</v>
      </c>
      <c r="M89" s="70">
        <f t="shared" si="8"/>
        <v>49.07</v>
      </c>
      <c r="N89" s="108">
        <v>45.26</v>
      </c>
      <c r="O89" s="109" t="s">
        <v>60</v>
      </c>
      <c r="P89" s="70">
        <f t="shared" si="9"/>
        <v>45.26</v>
      </c>
    </row>
    <row r="90" spans="2:16">
      <c r="B90" s="108">
        <v>1.3</v>
      </c>
      <c r="C90" s="109" t="s">
        <v>59</v>
      </c>
      <c r="D90" s="70">
        <f t="shared" si="10"/>
        <v>5.4621848739495804E-3</v>
      </c>
      <c r="E90" s="110">
        <v>7.69</v>
      </c>
      <c r="F90" s="111">
        <v>16.32</v>
      </c>
      <c r="G90" s="107">
        <f t="shared" si="6"/>
        <v>24.01</v>
      </c>
      <c r="H90" s="108">
        <v>503.33</v>
      </c>
      <c r="I90" s="109" t="s">
        <v>60</v>
      </c>
      <c r="J90" s="70">
        <f t="shared" si="7"/>
        <v>503.33</v>
      </c>
      <c r="K90" s="108">
        <v>51.9</v>
      </c>
      <c r="L90" s="109" t="s">
        <v>60</v>
      </c>
      <c r="M90" s="70">
        <f t="shared" si="8"/>
        <v>51.9</v>
      </c>
      <c r="N90" s="108">
        <v>48.03</v>
      </c>
      <c r="O90" s="109" t="s">
        <v>60</v>
      </c>
      <c r="P90" s="70">
        <f t="shared" si="9"/>
        <v>48.03</v>
      </c>
    </row>
    <row r="91" spans="2:16">
      <c r="B91" s="108">
        <v>1.4</v>
      </c>
      <c r="C91" s="109" t="s">
        <v>59</v>
      </c>
      <c r="D91" s="70">
        <f t="shared" si="10"/>
        <v>5.8823529411764705E-3</v>
      </c>
      <c r="E91" s="110">
        <v>7.8760000000000003</v>
      </c>
      <c r="F91" s="111">
        <v>16.11</v>
      </c>
      <c r="G91" s="107">
        <f t="shared" si="6"/>
        <v>23.986000000000001</v>
      </c>
      <c r="H91" s="108">
        <v>537.13</v>
      </c>
      <c r="I91" s="109" t="s">
        <v>60</v>
      </c>
      <c r="J91" s="70">
        <f t="shared" si="7"/>
        <v>537.13</v>
      </c>
      <c r="K91" s="108">
        <v>54.68</v>
      </c>
      <c r="L91" s="109" t="s">
        <v>60</v>
      </c>
      <c r="M91" s="70">
        <f t="shared" si="8"/>
        <v>54.68</v>
      </c>
      <c r="N91" s="108">
        <v>50.78</v>
      </c>
      <c r="O91" s="109" t="s">
        <v>60</v>
      </c>
      <c r="P91" s="70">
        <f t="shared" si="9"/>
        <v>50.78</v>
      </c>
    </row>
    <row r="92" spans="2:16">
      <c r="B92" s="108">
        <v>1.5</v>
      </c>
      <c r="C92" s="109" t="s">
        <v>59</v>
      </c>
      <c r="D92" s="70">
        <f t="shared" si="10"/>
        <v>6.3025210084033615E-3</v>
      </c>
      <c r="E92" s="110">
        <v>8.0440000000000005</v>
      </c>
      <c r="F92" s="111">
        <v>15.9</v>
      </c>
      <c r="G92" s="107">
        <f t="shared" si="6"/>
        <v>23.944000000000003</v>
      </c>
      <c r="H92" s="108">
        <v>571</v>
      </c>
      <c r="I92" s="109" t="s">
        <v>60</v>
      </c>
      <c r="J92" s="70">
        <f t="shared" si="7"/>
        <v>571</v>
      </c>
      <c r="K92" s="108">
        <v>57.41</v>
      </c>
      <c r="L92" s="109" t="s">
        <v>60</v>
      </c>
      <c r="M92" s="70">
        <f t="shared" si="8"/>
        <v>57.41</v>
      </c>
      <c r="N92" s="108">
        <v>53.5</v>
      </c>
      <c r="O92" s="109" t="s">
        <v>60</v>
      </c>
      <c r="P92" s="70">
        <f t="shared" si="9"/>
        <v>53.5</v>
      </c>
    </row>
    <row r="93" spans="2:16">
      <c r="B93" s="108">
        <v>1.6</v>
      </c>
      <c r="C93" s="109" t="s">
        <v>59</v>
      </c>
      <c r="D93" s="70">
        <f t="shared" si="10"/>
        <v>6.7226890756302525E-3</v>
      </c>
      <c r="E93" s="110">
        <v>8.1980000000000004</v>
      </c>
      <c r="F93" s="111">
        <v>15.68</v>
      </c>
      <c r="G93" s="107">
        <f t="shared" si="6"/>
        <v>23.878</v>
      </c>
      <c r="H93" s="108">
        <v>604.96</v>
      </c>
      <c r="I93" s="109" t="s">
        <v>60</v>
      </c>
      <c r="J93" s="70">
        <f t="shared" si="7"/>
        <v>604.96</v>
      </c>
      <c r="K93" s="108">
        <v>60.11</v>
      </c>
      <c r="L93" s="109" t="s">
        <v>60</v>
      </c>
      <c r="M93" s="70">
        <f t="shared" si="8"/>
        <v>60.11</v>
      </c>
      <c r="N93" s="108">
        <v>56.2</v>
      </c>
      <c r="O93" s="109" t="s">
        <v>60</v>
      </c>
      <c r="P93" s="70">
        <f t="shared" si="9"/>
        <v>56.2</v>
      </c>
    </row>
    <row r="94" spans="2:16">
      <c r="B94" s="108">
        <v>1.7</v>
      </c>
      <c r="C94" s="109" t="s">
        <v>59</v>
      </c>
      <c r="D94" s="70">
        <f t="shared" si="10"/>
        <v>7.1428571428571426E-3</v>
      </c>
      <c r="E94" s="110">
        <v>8.343</v>
      </c>
      <c r="F94" s="111">
        <v>15.48</v>
      </c>
      <c r="G94" s="107">
        <f t="shared" si="6"/>
        <v>23.823</v>
      </c>
      <c r="H94" s="108">
        <v>639.02</v>
      </c>
      <c r="I94" s="109" t="s">
        <v>60</v>
      </c>
      <c r="J94" s="70">
        <f t="shared" si="7"/>
        <v>639.02</v>
      </c>
      <c r="K94" s="108">
        <v>62.77</v>
      </c>
      <c r="L94" s="109" t="s">
        <v>60</v>
      </c>
      <c r="M94" s="70">
        <f t="shared" si="8"/>
        <v>62.77</v>
      </c>
      <c r="N94" s="108">
        <v>58.88</v>
      </c>
      <c r="O94" s="109" t="s">
        <v>60</v>
      </c>
      <c r="P94" s="70">
        <f t="shared" si="9"/>
        <v>58.88</v>
      </c>
    </row>
    <row r="95" spans="2:16">
      <c r="B95" s="108">
        <v>1.8</v>
      </c>
      <c r="C95" s="109" t="s">
        <v>59</v>
      </c>
      <c r="D95" s="70">
        <f t="shared" si="10"/>
        <v>7.5630252100840336E-3</v>
      </c>
      <c r="E95" s="110">
        <v>8.48</v>
      </c>
      <c r="F95" s="111">
        <v>15.27</v>
      </c>
      <c r="G95" s="107">
        <f t="shared" si="6"/>
        <v>23.75</v>
      </c>
      <c r="H95" s="108">
        <v>673.19</v>
      </c>
      <c r="I95" s="109" t="s">
        <v>60</v>
      </c>
      <c r="J95" s="70">
        <f t="shared" si="7"/>
        <v>673.19</v>
      </c>
      <c r="K95" s="108">
        <v>65.41</v>
      </c>
      <c r="L95" s="109" t="s">
        <v>60</v>
      </c>
      <c r="M95" s="70">
        <f t="shared" si="8"/>
        <v>65.41</v>
      </c>
      <c r="N95" s="108">
        <v>61.55</v>
      </c>
      <c r="O95" s="109" t="s">
        <v>60</v>
      </c>
      <c r="P95" s="70">
        <f t="shared" si="9"/>
        <v>61.55</v>
      </c>
    </row>
    <row r="96" spans="2:16">
      <c r="B96" s="108">
        <v>2</v>
      </c>
      <c r="C96" s="109" t="s">
        <v>59</v>
      </c>
      <c r="D96" s="70">
        <f t="shared" si="10"/>
        <v>8.4033613445378148E-3</v>
      </c>
      <c r="E96" s="110">
        <v>8.7409999999999997</v>
      </c>
      <c r="F96" s="111">
        <v>14.88</v>
      </c>
      <c r="G96" s="107">
        <f t="shared" si="6"/>
        <v>23.621000000000002</v>
      </c>
      <c r="H96" s="108">
        <v>741.85</v>
      </c>
      <c r="I96" s="109" t="s">
        <v>60</v>
      </c>
      <c r="J96" s="70">
        <f t="shared" si="7"/>
        <v>741.85</v>
      </c>
      <c r="K96" s="108">
        <v>70.900000000000006</v>
      </c>
      <c r="L96" s="109" t="s">
        <v>60</v>
      </c>
      <c r="M96" s="70">
        <f t="shared" si="8"/>
        <v>70.900000000000006</v>
      </c>
      <c r="N96" s="108">
        <v>66.849999999999994</v>
      </c>
      <c r="O96" s="109" t="s">
        <v>60</v>
      </c>
      <c r="P96" s="70">
        <f t="shared" si="9"/>
        <v>66.849999999999994</v>
      </c>
    </row>
    <row r="97" spans="2:16">
      <c r="B97" s="108">
        <v>2.25</v>
      </c>
      <c r="C97" s="109" t="s">
        <v>59</v>
      </c>
      <c r="D97" s="70">
        <f t="shared" si="10"/>
        <v>9.4537815126050414E-3</v>
      </c>
      <c r="E97" s="110">
        <v>9.0530000000000008</v>
      </c>
      <c r="F97" s="111">
        <v>14.41</v>
      </c>
      <c r="G97" s="107">
        <f t="shared" si="6"/>
        <v>23.463000000000001</v>
      </c>
      <c r="H97" s="108">
        <v>828.28</v>
      </c>
      <c r="I97" s="109" t="s">
        <v>60</v>
      </c>
      <c r="J97" s="70">
        <f t="shared" si="7"/>
        <v>828.28</v>
      </c>
      <c r="K97" s="108">
        <v>77.75</v>
      </c>
      <c r="L97" s="109" t="s">
        <v>60</v>
      </c>
      <c r="M97" s="70">
        <f t="shared" si="8"/>
        <v>77.75</v>
      </c>
      <c r="N97" s="108">
        <v>73.41</v>
      </c>
      <c r="O97" s="109" t="s">
        <v>60</v>
      </c>
      <c r="P97" s="70">
        <f t="shared" si="9"/>
        <v>73.41</v>
      </c>
    </row>
    <row r="98" spans="2:16">
      <c r="B98" s="108">
        <v>2.5</v>
      </c>
      <c r="C98" s="109" t="s">
        <v>59</v>
      </c>
      <c r="D98" s="70">
        <f t="shared" si="10"/>
        <v>1.050420168067227E-2</v>
      </c>
      <c r="E98" s="110">
        <v>9.36</v>
      </c>
      <c r="F98" s="111">
        <v>13.97</v>
      </c>
      <c r="G98" s="107">
        <f t="shared" si="6"/>
        <v>23.33</v>
      </c>
      <c r="H98" s="108">
        <v>915.3</v>
      </c>
      <c r="I98" s="109" t="s">
        <v>60</v>
      </c>
      <c r="J98" s="70">
        <f t="shared" si="7"/>
        <v>915.3</v>
      </c>
      <c r="K98" s="108">
        <v>84.38</v>
      </c>
      <c r="L98" s="109" t="s">
        <v>60</v>
      </c>
      <c r="M98" s="70">
        <f t="shared" si="8"/>
        <v>84.38</v>
      </c>
      <c r="N98" s="108">
        <v>79.900000000000006</v>
      </c>
      <c r="O98" s="109" t="s">
        <v>60</v>
      </c>
      <c r="P98" s="70">
        <f t="shared" si="9"/>
        <v>79.900000000000006</v>
      </c>
    </row>
    <row r="99" spans="2:16">
      <c r="B99" s="108">
        <v>2.75</v>
      </c>
      <c r="C99" s="109" t="s">
        <v>59</v>
      </c>
      <c r="D99" s="70">
        <f t="shared" si="10"/>
        <v>1.1554621848739496E-2</v>
      </c>
      <c r="E99" s="110">
        <v>9.6669999999999998</v>
      </c>
      <c r="F99" s="111">
        <v>13.56</v>
      </c>
      <c r="G99" s="107">
        <f t="shared" si="6"/>
        <v>23.227</v>
      </c>
      <c r="H99" s="108">
        <v>1</v>
      </c>
      <c r="I99" s="118" t="s">
        <v>12</v>
      </c>
      <c r="J99" s="70">
        <f t="shared" ref="J99:J162" si="11">H99*1000</f>
        <v>1000</v>
      </c>
      <c r="K99" s="108">
        <v>90.81</v>
      </c>
      <c r="L99" s="109" t="s">
        <v>60</v>
      </c>
      <c r="M99" s="70">
        <f t="shared" si="8"/>
        <v>90.81</v>
      </c>
      <c r="N99" s="108">
        <v>86.33</v>
      </c>
      <c r="O99" s="109" t="s">
        <v>60</v>
      </c>
      <c r="P99" s="70">
        <f t="shared" si="9"/>
        <v>86.33</v>
      </c>
    </row>
    <row r="100" spans="2:16">
      <c r="B100" s="108">
        <v>3</v>
      </c>
      <c r="C100" s="109" t="s">
        <v>59</v>
      </c>
      <c r="D100" s="70">
        <f t="shared" si="10"/>
        <v>1.2605042016806723E-2</v>
      </c>
      <c r="E100" s="110">
        <v>9.9740000000000002</v>
      </c>
      <c r="F100" s="111">
        <v>13.18</v>
      </c>
      <c r="G100" s="107">
        <f t="shared" si="6"/>
        <v>23.154</v>
      </c>
      <c r="H100" s="108">
        <v>1.0900000000000001</v>
      </c>
      <c r="I100" s="109" t="s">
        <v>12</v>
      </c>
      <c r="J100" s="77">
        <f t="shared" si="11"/>
        <v>1090</v>
      </c>
      <c r="K100" s="108">
        <v>97.06</v>
      </c>
      <c r="L100" s="109" t="s">
        <v>60</v>
      </c>
      <c r="M100" s="70">
        <f t="shared" si="8"/>
        <v>97.06</v>
      </c>
      <c r="N100" s="108">
        <v>92.69</v>
      </c>
      <c r="O100" s="109" t="s">
        <v>60</v>
      </c>
      <c r="P100" s="70">
        <f t="shared" si="9"/>
        <v>92.69</v>
      </c>
    </row>
    <row r="101" spans="2:16">
      <c r="B101" s="108">
        <v>3.25</v>
      </c>
      <c r="C101" s="109" t="s">
        <v>59</v>
      </c>
      <c r="D101" s="70">
        <f t="shared" si="10"/>
        <v>1.365546218487395E-2</v>
      </c>
      <c r="E101" s="110">
        <v>10.28</v>
      </c>
      <c r="F101" s="111">
        <v>12.82</v>
      </c>
      <c r="G101" s="107">
        <f t="shared" si="6"/>
        <v>23.1</v>
      </c>
      <c r="H101" s="108">
        <v>1.18</v>
      </c>
      <c r="I101" s="109" t="s">
        <v>12</v>
      </c>
      <c r="J101" s="77">
        <f t="shared" si="11"/>
        <v>1180</v>
      </c>
      <c r="K101" s="108">
        <v>103.13</v>
      </c>
      <c r="L101" s="109" t="s">
        <v>60</v>
      </c>
      <c r="M101" s="70">
        <f t="shared" si="8"/>
        <v>103.13</v>
      </c>
      <c r="N101" s="108">
        <v>99</v>
      </c>
      <c r="O101" s="109" t="s">
        <v>60</v>
      </c>
      <c r="P101" s="70">
        <f t="shared" si="9"/>
        <v>99</v>
      </c>
    </row>
    <row r="102" spans="2:16">
      <c r="B102" s="108">
        <v>3.5</v>
      </c>
      <c r="C102" s="109" t="s">
        <v>59</v>
      </c>
      <c r="D102" s="70">
        <f t="shared" si="10"/>
        <v>1.4705882352941176E-2</v>
      </c>
      <c r="E102" s="110">
        <v>10.58</v>
      </c>
      <c r="F102" s="111">
        <v>12.48</v>
      </c>
      <c r="G102" s="107">
        <f t="shared" si="6"/>
        <v>23.060000000000002</v>
      </c>
      <c r="H102" s="108">
        <v>1.27</v>
      </c>
      <c r="I102" s="109" t="s">
        <v>12</v>
      </c>
      <c r="J102" s="77">
        <f t="shared" si="11"/>
        <v>1270</v>
      </c>
      <c r="K102" s="108">
        <v>109.05</v>
      </c>
      <c r="L102" s="109" t="s">
        <v>60</v>
      </c>
      <c r="M102" s="70">
        <f t="shared" si="8"/>
        <v>109.05</v>
      </c>
      <c r="N102" s="108">
        <v>105.24</v>
      </c>
      <c r="O102" s="109" t="s">
        <v>60</v>
      </c>
      <c r="P102" s="70">
        <f t="shared" si="9"/>
        <v>105.24</v>
      </c>
    </row>
    <row r="103" spans="2:16">
      <c r="B103" s="108">
        <v>3.75</v>
      </c>
      <c r="C103" s="109" t="s">
        <v>59</v>
      </c>
      <c r="D103" s="70">
        <f t="shared" si="10"/>
        <v>1.5756302521008403E-2</v>
      </c>
      <c r="E103" s="110">
        <v>10.88</v>
      </c>
      <c r="F103" s="111">
        <v>12.16</v>
      </c>
      <c r="G103" s="107">
        <f t="shared" si="6"/>
        <v>23.04</v>
      </c>
      <c r="H103" s="108">
        <v>1.36</v>
      </c>
      <c r="I103" s="109" t="s">
        <v>12</v>
      </c>
      <c r="J103" s="77">
        <f t="shared" si="11"/>
        <v>1360</v>
      </c>
      <c r="K103" s="108">
        <v>114.82</v>
      </c>
      <c r="L103" s="109" t="s">
        <v>60</v>
      </c>
      <c r="M103" s="70">
        <f t="shared" si="8"/>
        <v>114.82</v>
      </c>
      <c r="N103" s="108">
        <v>111.41</v>
      </c>
      <c r="O103" s="109" t="s">
        <v>60</v>
      </c>
      <c r="P103" s="70">
        <f t="shared" si="9"/>
        <v>111.41</v>
      </c>
    </row>
    <row r="104" spans="2:16">
      <c r="B104" s="108">
        <v>4</v>
      </c>
      <c r="C104" s="109" t="s">
        <v>59</v>
      </c>
      <c r="D104" s="70">
        <f t="shared" si="10"/>
        <v>1.680672268907563E-2</v>
      </c>
      <c r="E104" s="110">
        <v>11.17</v>
      </c>
      <c r="F104" s="111">
        <v>11.86</v>
      </c>
      <c r="G104" s="107">
        <f t="shared" si="6"/>
        <v>23.03</v>
      </c>
      <c r="H104" s="108">
        <v>1.44</v>
      </c>
      <c r="I104" s="109" t="s">
        <v>12</v>
      </c>
      <c r="J104" s="77">
        <f t="shared" si="11"/>
        <v>1440</v>
      </c>
      <c r="K104" s="108">
        <v>120.45</v>
      </c>
      <c r="L104" s="109" t="s">
        <v>60</v>
      </c>
      <c r="M104" s="70">
        <f t="shared" si="8"/>
        <v>120.45</v>
      </c>
      <c r="N104" s="108">
        <v>117.52</v>
      </c>
      <c r="O104" s="109" t="s">
        <v>60</v>
      </c>
      <c r="P104" s="70">
        <f t="shared" si="9"/>
        <v>117.52</v>
      </c>
    </row>
    <row r="105" spans="2:16">
      <c r="B105" s="108">
        <v>4.5</v>
      </c>
      <c r="C105" s="109" t="s">
        <v>59</v>
      </c>
      <c r="D105" s="70">
        <f t="shared" si="10"/>
        <v>1.8907563025210083E-2</v>
      </c>
      <c r="E105" s="110">
        <v>11.73</v>
      </c>
      <c r="F105" s="111">
        <v>11.3</v>
      </c>
      <c r="G105" s="107">
        <f t="shared" si="6"/>
        <v>23.03</v>
      </c>
      <c r="H105" s="108">
        <v>1.62</v>
      </c>
      <c r="I105" s="109" t="s">
        <v>12</v>
      </c>
      <c r="J105" s="77">
        <f t="shared" si="11"/>
        <v>1620</v>
      </c>
      <c r="K105" s="108">
        <v>132.44999999999999</v>
      </c>
      <c r="L105" s="109" t="s">
        <v>60</v>
      </c>
      <c r="M105" s="70">
        <f t="shared" si="8"/>
        <v>132.44999999999999</v>
      </c>
      <c r="N105" s="108">
        <v>129.55000000000001</v>
      </c>
      <c r="O105" s="109" t="s">
        <v>60</v>
      </c>
      <c r="P105" s="70">
        <f t="shared" si="9"/>
        <v>129.55000000000001</v>
      </c>
    </row>
    <row r="106" spans="2:16">
      <c r="B106" s="108">
        <v>5</v>
      </c>
      <c r="C106" s="109" t="s">
        <v>59</v>
      </c>
      <c r="D106" s="70">
        <f t="shared" si="10"/>
        <v>2.100840336134454E-2</v>
      </c>
      <c r="E106" s="110">
        <v>12.26</v>
      </c>
      <c r="F106" s="111">
        <v>10.81</v>
      </c>
      <c r="G106" s="107">
        <f t="shared" si="6"/>
        <v>23.07</v>
      </c>
      <c r="H106" s="108">
        <v>1.8</v>
      </c>
      <c r="I106" s="109" t="s">
        <v>12</v>
      </c>
      <c r="J106" s="77">
        <f t="shared" si="11"/>
        <v>1800</v>
      </c>
      <c r="K106" s="108">
        <v>143.79</v>
      </c>
      <c r="L106" s="109" t="s">
        <v>60</v>
      </c>
      <c r="M106" s="70">
        <f t="shared" si="8"/>
        <v>143.79</v>
      </c>
      <c r="N106" s="108">
        <v>141.32</v>
      </c>
      <c r="O106" s="109" t="s">
        <v>60</v>
      </c>
      <c r="P106" s="70">
        <f t="shared" si="9"/>
        <v>141.32</v>
      </c>
    </row>
    <row r="107" spans="2:16">
      <c r="B107" s="108">
        <v>5.5</v>
      </c>
      <c r="C107" s="109" t="s">
        <v>59</v>
      </c>
      <c r="D107" s="70">
        <f t="shared" si="10"/>
        <v>2.3109243697478993E-2</v>
      </c>
      <c r="E107" s="110">
        <v>12.74</v>
      </c>
      <c r="F107" s="111">
        <v>10.36</v>
      </c>
      <c r="G107" s="107">
        <f t="shared" si="6"/>
        <v>23.1</v>
      </c>
      <c r="H107" s="108">
        <v>1.98</v>
      </c>
      <c r="I107" s="109" t="s">
        <v>12</v>
      </c>
      <c r="J107" s="77">
        <f t="shared" si="11"/>
        <v>1980</v>
      </c>
      <c r="K107" s="108">
        <v>154.57</v>
      </c>
      <c r="L107" s="109" t="s">
        <v>60</v>
      </c>
      <c r="M107" s="70">
        <f t="shared" si="8"/>
        <v>154.57</v>
      </c>
      <c r="N107" s="108">
        <v>152.85</v>
      </c>
      <c r="O107" s="109" t="s">
        <v>60</v>
      </c>
      <c r="P107" s="70">
        <f t="shared" si="9"/>
        <v>152.85</v>
      </c>
    </row>
    <row r="108" spans="2:16">
      <c r="B108" s="108">
        <v>6</v>
      </c>
      <c r="C108" s="109" t="s">
        <v>59</v>
      </c>
      <c r="D108" s="70">
        <f t="shared" si="10"/>
        <v>2.5210084033613446E-2</v>
      </c>
      <c r="E108" s="110">
        <v>13.18</v>
      </c>
      <c r="F108" s="111">
        <v>9.9559999999999995</v>
      </c>
      <c r="G108" s="107">
        <f t="shared" si="6"/>
        <v>23.135999999999999</v>
      </c>
      <c r="H108" s="108">
        <v>2.15</v>
      </c>
      <c r="I108" s="109" t="s">
        <v>12</v>
      </c>
      <c r="J108" s="77">
        <f t="shared" si="11"/>
        <v>2150</v>
      </c>
      <c r="K108" s="108">
        <v>164.85</v>
      </c>
      <c r="L108" s="109" t="s">
        <v>60</v>
      </c>
      <c r="M108" s="70">
        <f t="shared" si="8"/>
        <v>164.85</v>
      </c>
      <c r="N108" s="108">
        <v>164.14</v>
      </c>
      <c r="O108" s="109" t="s">
        <v>60</v>
      </c>
      <c r="P108" s="70">
        <f t="shared" si="9"/>
        <v>164.14</v>
      </c>
    </row>
    <row r="109" spans="2:16">
      <c r="B109" s="108">
        <v>6.5</v>
      </c>
      <c r="C109" s="109" t="s">
        <v>59</v>
      </c>
      <c r="D109" s="70">
        <f t="shared" si="10"/>
        <v>2.7310924369747899E-2</v>
      </c>
      <c r="E109" s="110">
        <v>13.58</v>
      </c>
      <c r="F109" s="111">
        <v>9.5869999999999997</v>
      </c>
      <c r="G109" s="107">
        <f t="shared" si="6"/>
        <v>23.167000000000002</v>
      </c>
      <c r="H109" s="108">
        <v>2.33</v>
      </c>
      <c r="I109" s="109" t="s">
        <v>12</v>
      </c>
      <c r="J109" s="77">
        <f t="shared" si="11"/>
        <v>2330</v>
      </c>
      <c r="K109" s="108">
        <v>174.69</v>
      </c>
      <c r="L109" s="109" t="s">
        <v>60</v>
      </c>
      <c r="M109" s="70">
        <f t="shared" si="8"/>
        <v>174.69</v>
      </c>
      <c r="N109" s="108">
        <v>175.2</v>
      </c>
      <c r="O109" s="109" t="s">
        <v>60</v>
      </c>
      <c r="P109" s="70">
        <f t="shared" si="9"/>
        <v>175.2</v>
      </c>
    </row>
    <row r="110" spans="2:16">
      <c r="B110" s="108">
        <v>7</v>
      </c>
      <c r="C110" s="109" t="s">
        <v>59</v>
      </c>
      <c r="D110" s="70">
        <f t="shared" si="10"/>
        <v>2.9411764705882353E-2</v>
      </c>
      <c r="E110" s="110">
        <v>13.94</v>
      </c>
      <c r="F110" s="111">
        <v>9.2479999999999993</v>
      </c>
      <c r="G110" s="107">
        <f t="shared" si="6"/>
        <v>23.187999999999999</v>
      </c>
      <c r="H110" s="108">
        <v>2.5099999999999998</v>
      </c>
      <c r="I110" s="109" t="s">
        <v>12</v>
      </c>
      <c r="J110" s="77">
        <f t="shared" si="11"/>
        <v>2510</v>
      </c>
      <c r="K110" s="108">
        <v>184.16</v>
      </c>
      <c r="L110" s="109" t="s">
        <v>60</v>
      </c>
      <c r="M110" s="70">
        <f t="shared" si="8"/>
        <v>184.16</v>
      </c>
      <c r="N110" s="108">
        <v>186.06</v>
      </c>
      <c r="O110" s="109" t="s">
        <v>60</v>
      </c>
      <c r="P110" s="70">
        <f t="shared" si="9"/>
        <v>186.06</v>
      </c>
    </row>
    <row r="111" spans="2:16">
      <c r="B111" s="108">
        <v>8</v>
      </c>
      <c r="C111" s="109" t="s">
        <v>59</v>
      </c>
      <c r="D111" s="70">
        <f t="shared" si="10"/>
        <v>3.3613445378151259E-2</v>
      </c>
      <c r="E111" s="110">
        <v>14.58</v>
      </c>
      <c r="F111" s="111">
        <v>8.6479999999999997</v>
      </c>
      <c r="G111" s="107">
        <f t="shared" si="6"/>
        <v>23.228000000000002</v>
      </c>
      <c r="H111" s="108">
        <v>2.86</v>
      </c>
      <c r="I111" s="109" t="s">
        <v>12</v>
      </c>
      <c r="J111" s="77">
        <f t="shared" si="11"/>
        <v>2860</v>
      </c>
      <c r="K111" s="108">
        <v>205.11</v>
      </c>
      <c r="L111" s="109" t="s">
        <v>60</v>
      </c>
      <c r="M111" s="70">
        <f t="shared" si="8"/>
        <v>205.11</v>
      </c>
      <c r="N111" s="108">
        <v>207.22</v>
      </c>
      <c r="O111" s="109" t="s">
        <v>60</v>
      </c>
      <c r="P111" s="70">
        <f t="shared" si="9"/>
        <v>207.22</v>
      </c>
    </row>
    <row r="112" spans="2:16">
      <c r="B112" s="108">
        <v>9</v>
      </c>
      <c r="C112" s="109" t="s">
        <v>59</v>
      </c>
      <c r="D112" s="70">
        <f t="shared" si="10"/>
        <v>3.7815126050420166E-2</v>
      </c>
      <c r="E112" s="110">
        <v>15.11</v>
      </c>
      <c r="F112" s="111">
        <v>8.1329999999999991</v>
      </c>
      <c r="G112" s="107">
        <f t="shared" si="6"/>
        <v>23.242999999999999</v>
      </c>
      <c r="H112" s="108">
        <v>3.21</v>
      </c>
      <c r="I112" s="109" t="s">
        <v>12</v>
      </c>
      <c r="J112" s="77">
        <f t="shared" si="11"/>
        <v>3210</v>
      </c>
      <c r="K112" s="108">
        <v>224.46</v>
      </c>
      <c r="L112" s="109" t="s">
        <v>60</v>
      </c>
      <c r="M112" s="70">
        <f t="shared" si="8"/>
        <v>224.46</v>
      </c>
      <c r="N112" s="108">
        <v>227.7</v>
      </c>
      <c r="O112" s="109" t="s">
        <v>60</v>
      </c>
      <c r="P112" s="70">
        <f t="shared" si="9"/>
        <v>227.7</v>
      </c>
    </row>
    <row r="113" spans="1:16">
      <c r="B113" s="108">
        <v>10</v>
      </c>
      <c r="C113" s="109" t="s">
        <v>59</v>
      </c>
      <c r="D113" s="70">
        <f t="shared" si="10"/>
        <v>4.2016806722689079E-2</v>
      </c>
      <c r="E113" s="110">
        <v>15.57</v>
      </c>
      <c r="F113" s="111">
        <v>7.6849999999999996</v>
      </c>
      <c r="G113" s="107">
        <f t="shared" si="6"/>
        <v>23.254999999999999</v>
      </c>
      <c r="H113" s="108">
        <v>3.57</v>
      </c>
      <c r="I113" s="109" t="s">
        <v>12</v>
      </c>
      <c r="J113" s="77">
        <f t="shared" si="11"/>
        <v>3570</v>
      </c>
      <c r="K113" s="108">
        <v>242.56</v>
      </c>
      <c r="L113" s="109" t="s">
        <v>60</v>
      </c>
      <c r="M113" s="70">
        <f t="shared" si="8"/>
        <v>242.56</v>
      </c>
      <c r="N113" s="108">
        <v>247.57</v>
      </c>
      <c r="O113" s="109" t="s">
        <v>60</v>
      </c>
      <c r="P113" s="70">
        <f t="shared" si="9"/>
        <v>247.57</v>
      </c>
    </row>
    <row r="114" spans="1:16">
      <c r="B114" s="108">
        <v>11</v>
      </c>
      <c r="C114" s="109" t="s">
        <v>59</v>
      </c>
      <c r="D114" s="70">
        <f t="shared" si="10"/>
        <v>4.6218487394957986E-2</v>
      </c>
      <c r="E114" s="110">
        <v>15.97</v>
      </c>
      <c r="F114" s="111">
        <v>7.2919999999999998</v>
      </c>
      <c r="G114" s="107">
        <f t="shared" si="6"/>
        <v>23.262</v>
      </c>
      <c r="H114" s="108">
        <v>3.92</v>
      </c>
      <c r="I114" s="109" t="s">
        <v>12</v>
      </c>
      <c r="J114" s="77">
        <f t="shared" si="11"/>
        <v>3920</v>
      </c>
      <c r="K114" s="108">
        <v>259.62</v>
      </c>
      <c r="L114" s="109" t="s">
        <v>60</v>
      </c>
      <c r="M114" s="70">
        <f t="shared" si="8"/>
        <v>259.62</v>
      </c>
      <c r="N114" s="108">
        <v>266.89999999999998</v>
      </c>
      <c r="O114" s="109" t="s">
        <v>60</v>
      </c>
      <c r="P114" s="70">
        <f t="shared" si="9"/>
        <v>266.89999999999998</v>
      </c>
    </row>
    <row r="115" spans="1:16">
      <c r="B115" s="108">
        <v>12</v>
      </c>
      <c r="C115" s="109" t="s">
        <v>59</v>
      </c>
      <c r="D115" s="70">
        <f t="shared" si="10"/>
        <v>5.0420168067226892E-2</v>
      </c>
      <c r="E115" s="110">
        <v>16.34</v>
      </c>
      <c r="F115" s="111">
        <v>6.9420000000000002</v>
      </c>
      <c r="G115" s="107">
        <f t="shared" si="6"/>
        <v>23.282</v>
      </c>
      <c r="H115" s="108">
        <v>4.28</v>
      </c>
      <c r="I115" s="109" t="s">
        <v>12</v>
      </c>
      <c r="J115" s="77">
        <f t="shared" si="11"/>
        <v>4280</v>
      </c>
      <c r="K115" s="108">
        <v>275.8</v>
      </c>
      <c r="L115" s="109" t="s">
        <v>60</v>
      </c>
      <c r="M115" s="70">
        <f t="shared" si="8"/>
        <v>275.8</v>
      </c>
      <c r="N115" s="108">
        <v>285.74</v>
      </c>
      <c r="O115" s="109" t="s">
        <v>60</v>
      </c>
      <c r="P115" s="70">
        <f t="shared" si="9"/>
        <v>285.74</v>
      </c>
    </row>
    <row r="116" spans="1:16">
      <c r="B116" s="108">
        <v>13</v>
      </c>
      <c r="C116" s="109" t="s">
        <v>59</v>
      </c>
      <c r="D116" s="70">
        <f t="shared" si="10"/>
        <v>5.4621848739495799E-2</v>
      </c>
      <c r="E116" s="110">
        <v>16.68</v>
      </c>
      <c r="F116" s="111">
        <v>6.63</v>
      </c>
      <c r="G116" s="107">
        <f t="shared" si="6"/>
        <v>23.31</v>
      </c>
      <c r="H116" s="108">
        <v>4.63</v>
      </c>
      <c r="I116" s="109" t="s">
        <v>12</v>
      </c>
      <c r="J116" s="77">
        <f t="shared" si="11"/>
        <v>4630</v>
      </c>
      <c r="K116" s="108">
        <v>291.20999999999998</v>
      </c>
      <c r="L116" s="109" t="s">
        <v>60</v>
      </c>
      <c r="M116" s="70">
        <f t="shared" si="8"/>
        <v>291.20999999999998</v>
      </c>
      <c r="N116" s="108">
        <v>304.11</v>
      </c>
      <c r="O116" s="109" t="s">
        <v>60</v>
      </c>
      <c r="P116" s="70">
        <f t="shared" si="9"/>
        <v>304.11</v>
      </c>
    </row>
    <row r="117" spans="1:16">
      <c r="B117" s="108">
        <v>14</v>
      </c>
      <c r="C117" s="109" t="s">
        <v>59</v>
      </c>
      <c r="D117" s="70">
        <f t="shared" si="10"/>
        <v>5.8823529411764705E-2</v>
      </c>
      <c r="E117" s="110">
        <v>17.010000000000002</v>
      </c>
      <c r="F117" s="111">
        <v>6.3490000000000002</v>
      </c>
      <c r="G117" s="107">
        <f t="shared" si="6"/>
        <v>23.359000000000002</v>
      </c>
      <c r="H117" s="108">
        <v>4.9800000000000004</v>
      </c>
      <c r="I117" s="109" t="s">
        <v>12</v>
      </c>
      <c r="J117" s="77">
        <f t="shared" si="11"/>
        <v>4980</v>
      </c>
      <c r="K117" s="108">
        <v>305.94</v>
      </c>
      <c r="L117" s="109" t="s">
        <v>60</v>
      </c>
      <c r="M117" s="70">
        <f t="shared" si="8"/>
        <v>305.94</v>
      </c>
      <c r="N117" s="108">
        <v>322.04000000000002</v>
      </c>
      <c r="O117" s="109" t="s">
        <v>60</v>
      </c>
      <c r="P117" s="70">
        <f t="shared" si="9"/>
        <v>322.04000000000002</v>
      </c>
    </row>
    <row r="118" spans="1:16">
      <c r="B118" s="108">
        <v>15</v>
      </c>
      <c r="C118" s="109" t="s">
        <v>59</v>
      </c>
      <c r="D118" s="70">
        <f t="shared" si="10"/>
        <v>6.3025210084033612E-2</v>
      </c>
      <c r="E118" s="110">
        <v>17.34</v>
      </c>
      <c r="F118" s="111">
        <v>6.0940000000000003</v>
      </c>
      <c r="G118" s="107">
        <f t="shared" si="6"/>
        <v>23.434000000000001</v>
      </c>
      <c r="H118" s="108">
        <v>5.33</v>
      </c>
      <c r="I118" s="109" t="s">
        <v>12</v>
      </c>
      <c r="J118" s="77">
        <f t="shared" si="11"/>
        <v>5330</v>
      </c>
      <c r="K118" s="108">
        <v>320.05</v>
      </c>
      <c r="L118" s="109" t="s">
        <v>60</v>
      </c>
      <c r="M118" s="70">
        <f t="shared" si="8"/>
        <v>320.05</v>
      </c>
      <c r="N118" s="108">
        <v>339.55</v>
      </c>
      <c r="O118" s="109" t="s">
        <v>60</v>
      </c>
      <c r="P118" s="70">
        <f t="shared" si="9"/>
        <v>339.55</v>
      </c>
    </row>
    <row r="119" spans="1:16">
      <c r="B119" s="108">
        <v>16</v>
      </c>
      <c r="C119" s="109" t="s">
        <v>59</v>
      </c>
      <c r="D119" s="70">
        <f t="shared" si="10"/>
        <v>6.7226890756302518E-2</v>
      </c>
      <c r="E119" s="110">
        <v>17.66</v>
      </c>
      <c r="F119" s="111">
        <v>5.8609999999999998</v>
      </c>
      <c r="G119" s="107">
        <f t="shared" si="6"/>
        <v>23.521000000000001</v>
      </c>
      <c r="H119" s="108">
        <v>5.68</v>
      </c>
      <c r="I119" s="109" t="s">
        <v>12</v>
      </c>
      <c r="J119" s="77">
        <f t="shared" si="11"/>
        <v>5680</v>
      </c>
      <c r="K119" s="108">
        <v>333.58</v>
      </c>
      <c r="L119" s="109" t="s">
        <v>60</v>
      </c>
      <c r="M119" s="70">
        <f t="shared" si="8"/>
        <v>333.58</v>
      </c>
      <c r="N119" s="108">
        <v>356.64</v>
      </c>
      <c r="O119" s="109" t="s">
        <v>60</v>
      </c>
      <c r="P119" s="70">
        <f t="shared" si="9"/>
        <v>356.64</v>
      </c>
    </row>
    <row r="120" spans="1:16">
      <c r="B120" s="108">
        <v>17</v>
      </c>
      <c r="C120" s="109" t="s">
        <v>59</v>
      </c>
      <c r="D120" s="70">
        <f t="shared" si="10"/>
        <v>7.1428571428571425E-2</v>
      </c>
      <c r="E120" s="110">
        <v>18</v>
      </c>
      <c r="F120" s="111">
        <v>5.649</v>
      </c>
      <c r="G120" s="107">
        <f t="shared" si="6"/>
        <v>23.649000000000001</v>
      </c>
      <c r="H120" s="108">
        <v>6.03</v>
      </c>
      <c r="I120" s="109" t="s">
        <v>12</v>
      </c>
      <c r="J120" s="77">
        <f t="shared" si="11"/>
        <v>6030</v>
      </c>
      <c r="K120" s="108">
        <v>346.57</v>
      </c>
      <c r="L120" s="109" t="s">
        <v>60</v>
      </c>
      <c r="M120" s="70">
        <f t="shared" si="8"/>
        <v>346.57</v>
      </c>
      <c r="N120" s="108">
        <v>373.32</v>
      </c>
      <c r="O120" s="109" t="s">
        <v>60</v>
      </c>
      <c r="P120" s="70">
        <f t="shared" si="9"/>
        <v>373.32</v>
      </c>
    </row>
    <row r="121" spans="1:16">
      <c r="B121" s="108">
        <v>18</v>
      </c>
      <c r="C121" s="109" t="s">
        <v>59</v>
      </c>
      <c r="D121" s="70">
        <f t="shared" si="10"/>
        <v>7.5630252100840331E-2</v>
      </c>
      <c r="E121" s="110">
        <v>18.350000000000001</v>
      </c>
      <c r="F121" s="111">
        <v>5.4530000000000003</v>
      </c>
      <c r="G121" s="107">
        <f t="shared" si="6"/>
        <v>23.803000000000001</v>
      </c>
      <c r="H121" s="108">
        <v>6.38</v>
      </c>
      <c r="I121" s="109" t="s">
        <v>12</v>
      </c>
      <c r="J121" s="77">
        <f t="shared" si="11"/>
        <v>6380</v>
      </c>
      <c r="K121" s="108">
        <v>359.04</v>
      </c>
      <c r="L121" s="109" t="s">
        <v>60</v>
      </c>
      <c r="M121" s="70">
        <f t="shared" si="8"/>
        <v>359.04</v>
      </c>
      <c r="N121" s="108">
        <v>389.6</v>
      </c>
      <c r="O121" s="109" t="s">
        <v>60</v>
      </c>
      <c r="P121" s="70">
        <f t="shared" si="9"/>
        <v>389.6</v>
      </c>
    </row>
    <row r="122" spans="1:16">
      <c r="B122" s="108">
        <v>20</v>
      </c>
      <c r="C122" s="109" t="s">
        <v>59</v>
      </c>
      <c r="D122" s="70">
        <f t="shared" si="10"/>
        <v>8.4033613445378158E-2</v>
      </c>
      <c r="E122" s="110">
        <v>19.100000000000001</v>
      </c>
      <c r="F122" s="111">
        <v>5.1050000000000004</v>
      </c>
      <c r="G122" s="107">
        <f t="shared" si="6"/>
        <v>24.205000000000002</v>
      </c>
      <c r="H122" s="108">
        <v>7.07</v>
      </c>
      <c r="I122" s="109" t="s">
        <v>12</v>
      </c>
      <c r="J122" s="77">
        <f t="shared" si="11"/>
        <v>7070</v>
      </c>
      <c r="K122" s="108">
        <v>388.53</v>
      </c>
      <c r="L122" s="109" t="s">
        <v>60</v>
      </c>
      <c r="M122" s="70">
        <f t="shared" si="8"/>
        <v>388.53</v>
      </c>
      <c r="N122" s="108">
        <v>420.94</v>
      </c>
      <c r="O122" s="109" t="s">
        <v>60</v>
      </c>
      <c r="P122" s="70">
        <f t="shared" si="9"/>
        <v>420.94</v>
      </c>
    </row>
    <row r="123" spans="1:16">
      <c r="B123" s="108">
        <v>22.5</v>
      </c>
      <c r="C123" s="109" t="s">
        <v>59</v>
      </c>
      <c r="D123" s="70">
        <f t="shared" si="10"/>
        <v>9.4537815126050417E-2</v>
      </c>
      <c r="E123" s="110">
        <v>20.149999999999999</v>
      </c>
      <c r="F123" s="111">
        <v>4.7359999999999998</v>
      </c>
      <c r="G123" s="107">
        <f t="shared" si="6"/>
        <v>24.885999999999999</v>
      </c>
      <c r="H123" s="108">
        <v>7.91</v>
      </c>
      <c r="I123" s="109" t="s">
        <v>12</v>
      </c>
      <c r="J123" s="77">
        <f t="shared" si="11"/>
        <v>7910</v>
      </c>
      <c r="K123" s="108">
        <v>424.81</v>
      </c>
      <c r="L123" s="109" t="s">
        <v>60</v>
      </c>
      <c r="M123" s="70">
        <f t="shared" si="8"/>
        <v>424.81</v>
      </c>
      <c r="N123" s="108">
        <v>457.79</v>
      </c>
      <c r="O123" s="109" t="s">
        <v>60</v>
      </c>
      <c r="P123" s="70">
        <f t="shared" si="9"/>
        <v>457.79</v>
      </c>
    </row>
    <row r="124" spans="1:16">
      <c r="B124" s="108">
        <v>25</v>
      </c>
      <c r="C124" s="109" t="s">
        <v>59</v>
      </c>
      <c r="D124" s="70">
        <f t="shared" si="10"/>
        <v>0.10504201680672269</v>
      </c>
      <c r="E124" s="110">
        <v>21.34</v>
      </c>
      <c r="F124" s="111">
        <v>4.423</v>
      </c>
      <c r="G124" s="107">
        <f t="shared" si="6"/>
        <v>25.762999999999998</v>
      </c>
      <c r="H124" s="108">
        <v>8.7200000000000006</v>
      </c>
      <c r="I124" s="109" t="s">
        <v>12</v>
      </c>
      <c r="J124" s="77">
        <f t="shared" si="11"/>
        <v>8720</v>
      </c>
      <c r="K124" s="108">
        <v>456.69</v>
      </c>
      <c r="L124" s="109" t="s">
        <v>60</v>
      </c>
      <c r="M124" s="70">
        <f t="shared" si="8"/>
        <v>456.69</v>
      </c>
      <c r="N124" s="108">
        <v>492.06</v>
      </c>
      <c r="O124" s="109" t="s">
        <v>60</v>
      </c>
      <c r="P124" s="70">
        <f t="shared" si="9"/>
        <v>492.06</v>
      </c>
    </row>
    <row r="125" spans="1:16">
      <c r="B125" s="72">
        <v>27.5</v>
      </c>
      <c r="C125" s="74" t="s">
        <v>59</v>
      </c>
      <c r="D125" s="70">
        <f t="shared" si="10"/>
        <v>0.11554621848739496</v>
      </c>
      <c r="E125" s="110">
        <v>22.67</v>
      </c>
      <c r="F125" s="111">
        <v>4.1539999999999999</v>
      </c>
      <c r="G125" s="107">
        <f t="shared" si="6"/>
        <v>26.824000000000002</v>
      </c>
      <c r="H125" s="108">
        <v>9.51</v>
      </c>
      <c r="I125" s="109" t="s">
        <v>12</v>
      </c>
      <c r="J125" s="77">
        <f t="shared" si="11"/>
        <v>9510</v>
      </c>
      <c r="K125" s="108">
        <v>484.77</v>
      </c>
      <c r="L125" s="109" t="s">
        <v>60</v>
      </c>
      <c r="M125" s="70">
        <f t="shared" si="8"/>
        <v>484.77</v>
      </c>
      <c r="N125" s="108">
        <v>523.76</v>
      </c>
      <c r="O125" s="109" t="s">
        <v>60</v>
      </c>
      <c r="P125" s="70">
        <f t="shared" si="9"/>
        <v>523.76</v>
      </c>
    </row>
    <row r="126" spans="1:16">
      <c r="B126" s="72">
        <v>30</v>
      </c>
      <c r="C126" s="74" t="s">
        <v>59</v>
      </c>
      <c r="D126" s="70">
        <f t="shared" si="10"/>
        <v>0.12605042016806722</v>
      </c>
      <c r="E126" s="110">
        <v>24.14</v>
      </c>
      <c r="F126" s="111">
        <v>3.92</v>
      </c>
      <c r="G126" s="107">
        <f t="shared" si="6"/>
        <v>28.060000000000002</v>
      </c>
      <c r="H126" s="72">
        <v>10.26</v>
      </c>
      <c r="I126" s="74" t="s">
        <v>12</v>
      </c>
      <c r="J126" s="77">
        <f t="shared" si="11"/>
        <v>10260</v>
      </c>
      <c r="K126" s="72">
        <v>509.51</v>
      </c>
      <c r="L126" s="74" t="s">
        <v>60</v>
      </c>
      <c r="M126" s="70">
        <f t="shared" si="8"/>
        <v>509.51</v>
      </c>
      <c r="N126" s="72">
        <v>552.95000000000005</v>
      </c>
      <c r="O126" s="74" t="s">
        <v>60</v>
      </c>
      <c r="P126" s="70">
        <f t="shared" si="9"/>
        <v>552.95000000000005</v>
      </c>
    </row>
    <row r="127" spans="1:16">
      <c r="B127" s="72">
        <v>32.5</v>
      </c>
      <c r="C127" s="74" t="s">
        <v>59</v>
      </c>
      <c r="D127" s="70">
        <f t="shared" si="10"/>
        <v>0.13655462184873948</v>
      </c>
      <c r="E127" s="110">
        <v>25.74</v>
      </c>
      <c r="F127" s="111">
        <v>3.7130000000000001</v>
      </c>
      <c r="G127" s="107">
        <f t="shared" si="6"/>
        <v>29.452999999999999</v>
      </c>
      <c r="H127" s="72">
        <v>10.98</v>
      </c>
      <c r="I127" s="74" t="s">
        <v>12</v>
      </c>
      <c r="J127" s="77">
        <f t="shared" si="11"/>
        <v>10980</v>
      </c>
      <c r="K127" s="72">
        <v>531.33000000000004</v>
      </c>
      <c r="L127" s="74" t="s">
        <v>60</v>
      </c>
      <c r="M127" s="70">
        <f t="shared" si="8"/>
        <v>531.33000000000004</v>
      </c>
      <c r="N127" s="72">
        <v>579.74</v>
      </c>
      <c r="O127" s="74" t="s">
        <v>60</v>
      </c>
      <c r="P127" s="70">
        <f t="shared" si="9"/>
        <v>579.74</v>
      </c>
    </row>
    <row r="128" spans="1:16">
      <c r="A128" s="181"/>
      <c r="B128" s="108">
        <v>35</v>
      </c>
      <c r="C128" s="109" t="s">
        <v>59</v>
      </c>
      <c r="D128" s="70">
        <f t="shared" si="10"/>
        <v>0.14705882352941177</v>
      </c>
      <c r="E128" s="110">
        <v>27.43</v>
      </c>
      <c r="F128" s="111">
        <v>3.53</v>
      </c>
      <c r="G128" s="107">
        <f t="shared" si="6"/>
        <v>30.96</v>
      </c>
      <c r="H128" s="108">
        <v>11.66</v>
      </c>
      <c r="I128" s="109" t="s">
        <v>12</v>
      </c>
      <c r="J128" s="77">
        <f t="shared" si="11"/>
        <v>11660</v>
      </c>
      <c r="K128" s="72">
        <v>550.6</v>
      </c>
      <c r="L128" s="74" t="s">
        <v>60</v>
      </c>
      <c r="M128" s="70">
        <f t="shared" si="8"/>
        <v>550.6</v>
      </c>
      <c r="N128" s="72">
        <v>604.26</v>
      </c>
      <c r="O128" s="74" t="s">
        <v>60</v>
      </c>
      <c r="P128" s="70">
        <f t="shared" si="9"/>
        <v>604.26</v>
      </c>
    </row>
    <row r="129" spans="1:16">
      <c r="A129" s="181"/>
      <c r="B129" s="108">
        <v>37.5</v>
      </c>
      <c r="C129" s="109" t="s">
        <v>59</v>
      </c>
      <c r="D129" s="70">
        <f t="shared" si="10"/>
        <v>0.15756302521008403</v>
      </c>
      <c r="E129" s="110">
        <v>29.22</v>
      </c>
      <c r="F129" s="111">
        <v>3.367</v>
      </c>
      <c r="G129" s="107">
        <f t="shared" si="6"/>
        <v>32.586999999999996</v>
      </c>
      <c r="H129" s="108">
        <v>12.31</v>
      </c>
      <c r="I129" s="109" t="s">
        <v>12</v>
      </c>
      <c r="J129" s="77">
        <f t="shared" si="11"/>
        <v>12310</v>
      </c>
      <c r="K129" s="72">
        <v>567.65</v>
      </c>
      <c r="L129" s="74" t="s">
        <v>60</v>
      </c>
      <c r="M129" s="70">
        <f t="shared" si="8"/>
        <v>567.65</v>
      </c>
      <c r="N129" s="72">
        <v>626.69000000000005</v>
      </c>
      <c r="O129" s="74" t="s">
        <v>60</v>
      </c>
      <c r="P129" s="70">
        <f t="shared" si="9"/>
        <v>626.69000000000005</v>
      </c>
    </row>
    <row r="130" spans="1:16">
      <c r="A130" s="181"/>
      <c r="B130" s="108">
        <v>40</v>
      </c>
      <c r="C130" s="109" t="s">
        <v>59</v>
      </c>
      <c r="D130" s="70">
        <f t="shared" si="10"/>
        <v>0.16806722689075632</v>
      </c>
      <c r="E130" s="110">
        <v>31.08</v>
      </c>
      <c r="F130" s="111">
        <v>3.2189999999999999</v>
      </c>
      <c r="G130" s="107">
        <f t="shared" si="6"/>
        <v>34.298999999999999</v>
      </c>
      <c r="H130" s="108">
        <v>12.93</v>
      </c>
      <c r="I130" s="109" t="s">
        <v>12</v>
      </c>
      <c r="J130" s="77">
        <f t="shared" si="11"/>
        <v>12930</v>
      </c>
      <c r="K130" s="72">
        <v>582.78</v>
      </c>
      <c r="L130" s="74" t="s">
        <v>60</v>
      </c>
      <c r="M130" s="70">
        <f t="shared" si="8"/>
        <v>582.78</v>
      </c>
      <c r="N130" s="72">
        <v>647.20000000000005</v>
      </c>
      <c r="O130" s="74" t="s">
        <v>60</v>
      </c>
      <c r="P130" s="70">
        <f t="shared" si="9"/>
        <v>647.20000000000005</v>
      </c>
    </row>
    <row r="131" spans="1:16">
      <c r="A131" s="181"/>
      <c r="B131" s="108">
        <v>45</v>
      </c>
      <c r="C131" s="109" t="s">
        <v>59</v>
      </c>
      <c r="D131" s="70">
        <f t="shared" si="10"/>
        <v>0.18907563025210083</v>
      </c>
      <c r="E131" s="110">
        <v>34.93</v>
      </c>
      <c r="F131" s="111">
        <v>2.964</v>
      </c>
      <c r="G131" s="107">
        <f t="shared" si="6"/>
        <v>37.893999999999998</v>
      </c>
      <c r="H131" s="108">
        <v>14.07</v>
      </c>
      <c r="I131" s="109" t="s">
        <v>12</v>
      </c>
      <c r="J131" s="77">
        <f t="shared" si="11"/>
        <v>14070</v>
      </c>
      <c r="K131" s="72">
        <v>618.88</v>
      </c>
      <c r="L131" s="74" t="s">
        <v>60</v>
      </c>
      <c r="M131" s="70">
        <f t="shared" si="8"/>
        <v>618.88</v>
      </c>
      <c r="N131" s="72">
        <v>683.12</v>
      </c>
      <c r="O131" s="74" t="s">
        <v>60</v>
      </c>
      <c r="P131" s="70">
        <f t="shared" si="9"/>
        <v>683.12</v>
      </c>
    </row>
    <row r="132" spans="1:16">
      <c r="A132" s="181"/>
      <c r="B132" s="108">
        <v>50</v>
      </c>
      <c r="C132" s="109" t="s">
        <v>59</v>
      </c>
      <c r="D132" s="70">
        <f t="shared" si="10"/>
        <v>0.21008403361344538</v>
      </c>
      <c r="E132" s="110">
        <v>38.86</v>
      </c>
      <c r="F132" s="111">
        <v>2.7509999999999999</v>
      </c>
      <c r="G132" s="107">
        <f t="shared" si="6"/>
        <v>41.610999999999997</v>
      </c>
      <c r="H132" s="108">
        <v>15.11</v>
      </c>
      <c r="I132" s="109" t="s">
        <v>12</v>
      </c>
      <c r="J132" s="77">
        <f t="shared" si="11"/>
        <v>15110</v>
      </c>
      <c r="K132" s="72">
        <v>647.42999999999995</v>
      </c>
      <c r="L132" s="74" t="s">
        <v>60</v>
      </c>
      <c r="M132" s="70">
        <f t="shared" si="8"/>
        <v>647.42999999999995</v>
      </c>
      <c r="N132" s="72">
        <v>713.39</v>
      </c>
      <c r="O132" s="74" t="s">
        <v>60</v>
      </c>
      <c r="P132" s="70">
        <f t="shared" si="9"/>
        <v>713.39</v>
      </c>
    </row>
    <row r="133" spans="1:16">
      <c r="A133" s="181"/>
      <c r="B133" s="108">
        <v>55</v>
      </c>
      <c r="C133" s="109" t="s">
        <v>59</v>
      </c>
      <c r="D133" s="70">
        <f t="shared" si="10"/>
        <v>0.23109243697478993</v>
      </c>
      <c r="E133" s="110">
        <v>42.77</v>
      </c>
      <c r="F133" s="111">
        <v>2.569</v>
      </c>
      <c r="G133" s="107">
        <f t="shared" si="6"/>
        <v>45.339000000000006</v>
      </c>
      <c r="H133" s="108">
        <v>16.07</v>
      </c>
      <c r="I133" s="109" t="s">
        <v>12</v>
      </c>
      <c r="J133" s="77">
        <f t="shared" si="11"/>
        <v>16070</v>
      </c>
      <c r="K133" s="72">
        <v>670.54</v>
      </c>
      <c r="L133" s="74" t="s">
        <v>60</v>
      </c>
      <c r="M133" s="70">
        <f t="shared" si="8"/>
        <v>670.54</v>
      </c>
      <c r="N133" s="72">
        <v>739.15</v>
      </c>
      <c r="O133" s="74" t="s">
        <v>60</v>
      </c>
      <c r="P133" s="70">
        <f t="shared" si="9"/>
        <v>739.15</v>
      </c>
    </row>
    <row r="134" spans="1:16">
      <c r="A134" s="181"/>
      <c r="B134" s="108">
        <v>60</v>
      </c>
      <c r="C134" s="109" t="s">
        <v>59</v>
      </c>
      <c r="D134" s="70">
        <f t="shared" si="10"/>
        <v>0.25210084033613445</v>
      </c>
      <c r="E134" s="110">
        <v>46.59</v>
      </c>
      <c r="F134" s="111">
        <v>2.4119999999999999</v>
      </c>
      <c r="G134" s="107">
        <f t="shared" si="6"/>
        <v>49.002000000000002</v>
      </c>
      <c r="H134" s="108">
        <v>16.940000000000001</v>
      </c>
      <c r="I134" s="109" t="s">
        <v>12</v>
      </c>
      <c r="J134" s="77">
        <f t="shared" si="11"/>
        <v>16940</v>
      </c>
      <c r="K134" s="72">
        <v>689.66</v>
      </c>
      <c r="L134" s="74" t="s">
        <v>60</v>
      </c>
      <c r="M134" s="70">
        <f t="shared" si="8"/>
        <v>689.66</v>
      </c>
      <c r="N134" s="72">
        <v>761.29</v>
      </c>
      <c r="O134" s="74" t="s">
        <v>60</v>
      </c>
      <c r="P134" s="70">
        <f t="shared" si="9"/>
        <v>761.29</v>
      </c>
    </row>
    <row r="135" spans="1:16">
      <c r="A135" s="181"/>
      <c r="B135" s="108">
        <v>65</v>
      </c>
      <c r="C135" s="109" t="s">
        <v>59</v>
      </c>
      <c r="D135" s="70">
        <f t="shared" si="10"/>
        <v>0.27310924369747897</v>
      </c>
      <c r="E135" s="110">
        <v>50.26</v>
      </c>
      <c r="F135" s="111">
        <v>2.2759999999999998</v>
      </c>
      <c r="G135" s="107">
        <f t="shared" si="6"/>
        <v>52.536000000000001</v>
      </c>
      <c r="H135" s="108">
        <v>17.760000000000002</v>
      </c>
      <c r="I135" s="109" t="s">
        <v>12</v>
      </c>
      <c r="J135" s="77">
        <f t="shared" si="11"/>
        <v>17760</v>
      </c>
      <c r="K135" s="72">
        <v>705.78</v>
      </c>
      <c r="L135" s="74" t="s">
        <v>60</v>
      </c>
      <c r="M135" s="70">
        <f t="shared" si="8"/>
        <v>705.78</v>
      </c>
      <c r="N135" s="72">
        <v>780.55</v>
      </c>
      <c r="O135" s="74" t="s">
        <v>60</v>
      </c>
      <c r="P135" s="70">
        <f t="shared" si="9"/>
        <v>780.55</v>
      </c>
    </row>
    <row r="136" spans="1:16">
      <c r="A136" s="181"/>
      <c r="B136" s="108">
        <v>70</v>
      </c>
      <c r="C136" s="109" t="s">
        <v>59</v>
      </c>
      <c r="D136" s="70">
        <f t="shared" si="10"/>
        <v>0.29411764705882354</v>
      </c>
      <c r="E136" s="110">
        <v>53.76</v>
      </c>
      <c r="F136" s="111">
        <v>2.1549999999999998</v>
      </c>
      <c r="G136" s="107">
        <f t="shared" si="6"/>
        <v>55.914999999999999</v>
      </c>
      <c r="H136" s="108">
        <v>18.52</v>
      </c>
      <c r="I136" s="109" t="s">
        <v>12</v>
      </c>
      <c r="J136" s="77">
        <f t="shared" si="11"/>
        <v>18520</v>
      </c>
      <c r="K136" s="72">
        <v>719.62</v>
      </c>
      <c r="L136" s="74" t="s">
        <v>60</v>
      </c>
      <c r="M136" s="70">
        <f t="shared" si="8"/>
        <v>719.62</v>
      </c>
      <c r="N136" s="72">
        <v>797.46</v>
      </c>
      <c r="O136" s="74" t="s">
        <v>60</v>
      </c>
      <c r="P136" s="70">
        <f t="shared" si="9"/>
        <v>797.46</v>
      </c>
    </row>
    <row r="137" spans="1:16">
      <c r="A137" s="181"/>
      <c r="B137" s="108">
        <v>80</v>
      </c>
      <c r="C137" s="109" t="s">
        <v>59</v>
      </c>
      <c r="D137" s="70">
        <f t="shared" si="10"/>
        <v>0.33613445378151263</v>
      </c>
      <c r="E137" s="110">
        <v>60.2</v>
      </c>
      <c r="F137" s="111">
        <v>1.952</v>
      </c>
      <c r="G137" s="107">
        <f t="shared" si="6"/>
        <v>62.152000000000001</v>
      </c>
      <c r="H137" s="108">
        <v>19.920000000000002</v>
      </c>
      <c r="I137" s="109" t="s">
        <v>12</v>
      </c>
      <c r="J137" s="77">
        <f t="shared" si="11"/>
        <v>19920</v>
      </c>
      <c r="K137" s="72">
        <v>755.43</v>
      </c>
      <c r="L137" s="74" t="s">
        <v>60</v>
      </c>
      <c r="M137" s="70">
        <f t="shared" si="8"/>
        <v>755.43</v>
      </c>
      <c r="N137" s="72">
        <v>825.91</v>
      </c>
      <c r="O137" s="74" t="s">
        <v>60</v>
      </c>
      <c r="P137" s="70">
        <f t="shared" si="9"/>
        <v>825.91</v>
      </c>
    </row>
    <row r="138" spans="1:16">
      <c r="A138" s="181"/>
      <c r="B138" s="108">
        <v>90</v>
      </c>
      <c r="C138" s="109" t="s">
        <v>59</v>
      </c>
      <c r="D138" s="70">
        <f t="shared" si="10"/>
        <v>0.37815126050420167</v>
      </c>
      <c r="E138" s="110">
        <v>65.91</v>
      </c>
      <c r="F138" s="111">
        <v>1.7869999999999999</v>
      </c>
      <c r="G138" s="107">
        <f t="shared" si="6"/>
        <v>67.697000000000003</v>
      </c>
      <c r="H138" s="108">
        <v>21.2</v>
      </c>
      <c r="I138" s="109" t="s">
        <v>12</v>
      </c>
      <c r="J138" s="77">
        <f t="shared" si="11"/>
        <v>21200</v>
      </c>
      <c r="K138" s="72">
        <v>783.64</v>
      </c>
      <c r="L138" s="74" t="s">
        <v>60</v>
      </c>
      <c r="M138" s="70">
        <f t="shared" si="8"/>
        <v>783.64</v>
      </c>
      <c r="N138" s="72">
        <v>849.08</v>
      </c>
      <c r="O138" s="74" t="s">
        <v>60</v>
      </c>
      <c r="P138" s="70">
        <f t="shared" si="9"/>
        <v>849.08</v>
      </c>
    </row>
    <row r="139" spans="1:16">
      <c r="A139" s="181"/>
      <c r="B139" s="108">
        <v>100</v>
      </c>
      <c r="C139" s="109" t="s">
        <v>59</v>
      </c>
      <c r="D139" s="70">
        <f t="shared" si="10"/>
        <v>0.42016806722689076</v>
      </c>
      <c r="E139" s="110">
        <v>70.95</v>
      </c>
      <c r="F139" s="111">
        <v>1.651</v>
      </c>
      <c r="G139" s="107">
        <f t="shared" si="6"/>
        <v>72.600999999999999</v>
      </c>
      <c r="H139" s="108">
        <v>22.38</v>
      </c>
      <c r="I139" s="109" t="s">
        <v>12</v>
      </c>
      <c r="J139" s="77">
        <f t="shared" si="11"/>
        <v>22380</v>
      </c>
      <c r="K139" s="72">
        <v>806.87</v>
      </c>
      <c r="L139" s="74" t="s">
        <v>60</v>
      </c>
      <c r="M139" s="70">
        <f t="shared" si="8"/>
        <v>806.87</v>
      </c>
      <c r="N139" s="72">
        <v>868.47</v>
      </c>
      <c r="O139" s="74" t="s">
        <v>60</v>
      </c>
      <c r="P139" s="70">
        <f t="shared" si="9"/>
        <v>868.47</v>
      </c>
    </row>
    <row r="140" spans="1:16">
      <c r="A140" s="181"/>
      <c r="B140" s="108">
        <v>110</v>
      </c>
      <c r="C140" s="113" t="s">
        <v>59</v>
      </c>
      <c r="D140" s="70">
        <f t="shared" si="10"/>
        <v>0.46218487394957986</v>
      </c>
      <c r="E140" s="110">
        <v>75.41</v>
      </c>
      <c r="F140" s="111">
        <v>1.5349999999999999</v>
      </c>
      <c r="G140" s="107">
        <f t="shared" si="6"/>
        <v>76.944999999999993</v>
      </c>
      <c r="H140" s="108">
        <v>23.49</v>
      </c>
      <c r="I140" s="109" t="s">
        <v>12</v>
      </c>
      <c r="J140" s="77">
        <f t="shared" si="11"/>
        <v>23490</v>
      </c>
      <c r="K140" s="72">
        <v>826.61</v>
      </c>
      <c r="L140" s="74" t="s">
        <v>60</v>
      </c>
      <c r="M140" s="70">
        <f t="shared" si="8"/>
        <v>826.61</v>
      </c>
      <c r="N140" s="72">
        <v>885.09</v>
      </c>
      <c r="O140" s="74" t="s">
        <v>60</v>
      </c>
      <c r="P140" s="70">
        <f t="shared" si="9"/>
        <v>885.09</v>
      </c>
    </row>
    <row r="141" spans="1:16">
      <c r="B141" s="108">
        <v>120</v>
      </c>
      <c r="C141" s="74" t="s">
        <v>59</v>
      </c>
      <c r="D141" s="70">
        <f t="shared" si="10"/>
        <v>0.50420168067226889</v>
      </c>
      <c r="E141" s="110">
        <v>79.37</v>
      </c>
      <c r="F141" s="111">
        <v>1.4359999999999999</v>
      </c>
      <c r="G141" s="107">
        <f t="shared" si="6"/>
        <v>80.806000000000012</v>
      </c>
      <c r="H141" s="72">
        <v>24.54</v>
      </c>
      <c r="I141" s="74" t="s">
        <v>12</v>
      </c>
      <c r="J141" s="77">
        <f t="shared" si="11"/>
        <v>24540</v>
      </c>
      <c r="K141" s="72">
        <v>843.82</v>
      </c>
      <c r="L141" s="74" t="s">
        <v>60</v>
      </c>
      <c r="M141" s="70">
        <f t="shared" si="8"/>
        <v>843.82</v>
      </c>
      <c r="N141" s="72">
        <v>899.58</v>
      </c>
      <c r="O141" s="74" t="s">
        <v>60</v>
      </c>
      <c r="P141" s="77">
        <f t="shared" si="9"/>
        <v>899.58</v>
      </c>
    </row>
    <row r="142" spans="1:16">
      <c r="B142" s="108">
        <v>130</v>
      </c>
      <c r="C142" s="74" t="s">
        <v>59</v>
      </c>
      <c r="D142" s="70">
        <f t="shared" si="10"/>
        <v>0.54621848739495793</v>
      </c>
      <c r="E142" s="110">
        <v>82.91</v>
      </c>
      <c r="F142" s="111">
        <v>1.351</v>
      </c>
      <c r="G142" s="107">
        <f t="shared" si="6"/>
        <v>84.260999999999996</v>
      </c>
      <c r="H142" s="72">
        <v>25.55</v>
      </c>
      <c r="I142" s="74" t="s">
        <v>12</v>
      </c>
      <c r="J142" s="77">
        <f t="shared" si="11"/>
        <v>25550</v>
      </c>
      <c r="K142" s="72">
        <v>859.11</v>
      </c>
      <c r="L142" s="74" t="s">
        <v>60</v>
      </c>
      <c r="M142" s="70">
        <f t="shared" si="8"/>
        <v>859.11</v>
      </c>
      <c r="N142" s="72">
        <v>912.41</v>
      </c>
      <c r="O142" s="74" t="s">
        <v>60</v>
      </c>
      <c r="P142" s="77">
        <f t="shared" si="9"/>
        <v>912.41</v>
      </c>
    </row>
    <row r="143" spans="1:16">
      <c r="B143" s="108">
        <v>140</v>
      </c>
      <c r="C143" s="74" t="s">
        <v>59</v>
      </c>
      <c r="D143" s="70">
        <f t="shared" si="10"/>
        <v>0.58823529411764708</v>
      </c>
      <c r="E143" s="110">
        <v>86.08</v>
      </c>
      <c r="F143" s="111">
        <v>1.2749999999999999</v>
      </c>
      <c r="G143" s="107">
        <f t="shared" si="6"/>
        <v>87.355000000000004</v>
      </c>
      <c r="H143" s="72">
        <v>26.51</v>
      </c>
      <c r="I143" s="74" t="s">
        <v>12</v>
      </c>
      <c r="J143" s="77">
        <f t="shared" si="11"/>
        <v>26510</v>
      </c>
      <c r="K143" s="72">
        <v>872.91</v>
      </c>
      <c r="L143" s="74" t="s">
        <v>60</v>
      </c>
      <c r="M143" s="70">
        <f t="shared" si="8"/>
        <v>872.91</v>
      </c>
      <c r="N143" s="72">
        <v>923.91</v>
      </c>
      <c r="O143" s="74" t="s">
        <v>60</v>
      </c>
      <c r="P143" s="77">
        <f t="shared" si="9"/>
        <v>923.91</v>
      </c>
    </row>
    <row r="144" spans="1:16">
      <c r="B144" s="108">
        <v>150</v>
      </c>
      <c r="C144" s="74" t="s">
        <v>59</v>
      </c>
      <c r="D144" s="70">
        <f t="shared" si="10"/>
        <v>0.63025210084033612</v>
      </c>
      <c r="E144" s="110">
        <v>88.94</v>
      </c>
      <c r="F144" s="111">
        <v>1.2090000000000001</v>
      </c>
      <c r="G144" s="107">
        <f t="shared" si="6"/>
        <v>90.149000000000001</v>
      </c>
      <c r="H144" s="72">
        <v>27.45</v>
      </c>
      <c r="I144" s="74" t="s">
        <v>12</v>
      </c>
      <c r="J144" s="77">
        <f t="shared" si="11"/>
        <v>27450</v>
      </c>
      <c r="K144" s="72">
        <v>885.52</v>
      </c>
      <c r="L144" s="74" t="s">
        <v>60</v>
      </c>
      <c r="M144" s="70">
        <f t="shared" si="8"/>
        <v>885.52</v>
      </c>
      <c r="N144" s="72">
        <v>934.32</v>
      </c>
      <c r="O144" s="74" t="s">
        <v>60</v>
      </c>
      <c r="P144" s="77">
        <f t="shared" si="9"/>
        <v>934.32</v>
      </c>
    </row>
    <row r="145" spans="2:16">
      <c r="B145" s="108">
        <v>160</v>
      </c>
      <c r="C145" s="74" t="s">
        <v>59</v>
      </c>
      <c r="D145" s="70">
        <f t="shared" si="10"/>
        <v>0.67226890756302526</v>
      </c>
      <c r="E145" s="110">
        <v>91.51</v>
      </c>
      <c r="F145" s="111">
        <v>1.149</v>
      </c>
      <c r="G145" s="107">
        <f t="shared" si="6"/>
        <v>92.659000000000006</v>
      </c>
      <c r="H145" s="72">
        <v>28.35</v>
      </c>
      <c r="I145" s="74" t="s">
        <v>12</v>
      </c>
      <c r="J145" s="77">
        <f t="shared" si="11"/>
        <v>28350</v>
      </c>
      <c r="K145" s="72">
        <v>897.16</v>
      </c>
      <c r="L145" s="74" t="s">
        <v>60</v>
      </c>
      <c r="M145" s="70">
        <f t="shared" si="8"/>
        <v>897.16</v>
      </c>
      <c r="N145" s="72">
        <v>943.84</v>
      </c>
      <c r="O145" s="74" t="s">
        <v>60</v>
      </c>
      <c r="P145" s="77">
        <f t="shared" si="9"/>
        <v>943.84</v>
      </c>
    </row>
    <row r="146" spans="2:16">
      <c r="B146" s="108">
        <v>170</v>
      </c>
      <c r="C146" s="74" t="s">
        <v>59</v>
      </c>
      <c r="D146" s="70">
        <f t="shared" si="10"/>
        <v>0.7142857142857143</v>
      </c>
      <c r="E146" s="110">
        <v>93.85</v>
      </c>
      <c r="F146" s="111">
        <v>1.0960000000000001</v>
      </c>
      <c r="G146" s="107">
        <f t="shared" si="6"/>
        <v>94.945999999999998</v>
      </c>
      <c r="H146" s="72">
        <v>29.24</v>
      </c>
      <c r="I146" s="74" t="s">
        <v>12</v>
      </c>
      <c r="J146" s="77">
        <f t="shared" si="11"/>
        <v>29240</v>
      </c>
      <c r="K146" s="72">
        <v>907.99</v>
      </c>
      <c r="L146" s="74" t="s">
        <v>60</v>
      </c>
      <c r="M146" s="70">
        <f t="shared" si="8"/>
        <v>907.99</v>
      </c>
      <c r="N146" s="72">
        <v>952.61</v>
      </c>
      <c r="O146" s="74" t="s">
        <v>60</v>
      </c>
      <c r="P146" s="77">
        <f t="shared" si="9"/>
        <v>952.61</v>
      </c>
    </row>
    <row r="147" spans="2:16">
      <c r="B147" s="108">
        <v>180</v>
      </c>
      <c r="C147" s="74" t="s">
        <v>59</v>
      </c>
      <c r="D147" s="70">
        <f t="shared" si="10"/>
        <v>0.75630252100840334</v>
      </c>
      <c r="E147" s="110">
        <v>95.98</v>
      </c>
      <c r="F147" s="111">
        <v>1.048</v>
      </c>
      <c r="G147" s="107">
        <f t="shared" si="6"/>
        <v>97.028000000000006</v>
      </c>
      <c r="H147" s="72">
        <v>30.1</v>
      </c>
      <c r="I147" s="74" t="s">
        <v>12</v>
      </c>
      <c r="J147" s="77">
        <f t="shared" si="11"/>
        <v>30100</v>
      </c>
      <c r="K147" s="72">
        <v>918.16</v>
      </c>
      <c r="L147" s="74" t="s">
        <v>60</v>
      </c>
      <c r="M147" s="70">
        <f t="shared" si="8"/>
        <v>918.16</v>
      </c>
      <c r="N147" s="72">
        <v>960.73</v>
      </c>
      <c r="O147" s="74" t="s">
        <v>60</v>
      </c>
      <c r="P147" s="77">
        <f t="shared" si="9"/>
        <v>960.73</v>
      </c>
    </row>
    <row r="148" spans="2:16">
      <c r="B148" s="108">
        <v>200</v>
      </c>
      <c r="C148" s="74" t="s">
        <v>59</v>
      </c>
      <c r="D148" s="70">
        <f t="shared" si="10"/>
        <v>0.84033613445378152</v>
      </c>
      <c r="E148" s="110">
        <v>99.69</v>
      </c>
      <c r="F148" s="111">
        <v>0.96419999999999995</v>
      </c>
      <c r="G148" s="107">
        <f t="shared" si="6"/>
        <v>100.6542</v>
      </c>
      <c r="H148" s="72">
        <v>31.78</v>
      </c>
      <c r="I148" s="74" t="s">
        <v>12</v>
      </c>
      <c r="J148" s="77">
        <f t="shared" si="11"/>
        <v>31780</v>
      </c>
      <c r="K148" s="72">
        <v>951.75</v>
      </c>
      <c r="L148" s="74" t="s">
        <v>60</v>
      </c>
      <c r="M148" s="70">
        <f t="shared" si="8"/>
        <v>951.75</v>
      </c>
      <c r="N148" s="72">
        <v>975.41</v>
      </c>
      <c r="O148" s="74" t="s">
        <v>60</v>
      </c>
      <c r="P148" s="77">
        <f t="shared" si="9"/>
        <v>975.41</v>
      </c>
    </row>
    <row r="149" spans="2:16">
      <c r="B149" s="108">
        <v>225</v>
      </c>
      <c r="C149" s="74" t="s">
        <v>59</v>
      </c>
      <c r="D149" s="70">
        <f t="shared" si="10"/>
        <v>0.94537815126050417</v>
      </c>
      <c r="E149" s="110">
        <v>103.5</v>
      </c>
      <c r="F149" s="111">
        <v>0.87809999999999999</v>
      </c>
      <c r="G149" s="107">
        <f t="shared" ref="G149:G212" si="12">E149+F149</f>
        <v>104.3781</v>
      </c>
      <c r="H149" s="72">
        <v>33.799999999999997</v>
      </c>
      <c r="I149" s="74" t="s">
        <v>12</v>
      </c>
      <c r="J149" s="77">
        <f t="shared" si="11"/>
        <v>33800</v>
      </c>
      <c r="K149" s="72">
        <v>997.34</v>
      </c>
      <c r="L149" s="74" t="s">
        <v>60</v>
      </c>
      <c r="M149" s="70">
        <f t="shared" si="8"/>
        <v>997.34</v>
      </c>
      <c r="N149" s="72">
        <v>991.45</v>
      </c>
      <c r="O149" s="74" t="s">
        <v>60</v>
      </c>
      <c r="P149" s="77">
        <f t="shared" si="9"/>
        <v>991.45</v>
      </c>
    </row>
    <row r="150" spans="2:16">
      <c r="B150" s="108">
        <v>250</v>
      </c>
      <c r="C150" s="74" t="s">
        <v>59</v>
      </c>
      <c r="D150" s="70">
        <f t="shared" si="10"/>
        <v>1.0504201680672269</v>
      </c>
      <c r="E150" s="110">
        <v>106.6</v>
      </c>
      <c r="F150" s="111">
        <v>0.80720000000000003</v>
      </c>
      <c r="G150" s="107">
        <f t="shared" si="12"/>
        <v>107.40719999999999</v>
      </c>
      <c r="H150" s="72">
        <v>35.76</v>
      </c>
      <c r="I150" s="74" t="s">
        <v>12</v>
      </c>
      <c r="J150" s="77">
        <f t="shared" si="11"/>
        <v>35760</v>
      </c>
      <c r="K150" s="72">
        <v>1.04</v>
      </c>
      <c r="L150" s="73" t="s">
        <v>12</v>
      </c>
      <c r="M150" s="77">
        <f t="shared" ref="M150:M160" si="13">K150*1000</f>
        <v>1040</v>
      </c>
      <c r="N150" s="72">
        <v>1.01</v>
      </c>
      <c r="O150" s="73" t="s">
        <v>12</v>
      </c>
      <c r="P150" s="77">
        <f t="shared" ref="P150:P178" si="14">N150*1000</f>
        <v>1010</v>
      </c>
    </row>
    <row r="151" spans="2:16">
      <c r="B151" s="108">
        <v>275</v>
      </c>
      <c r="C151" s="74" t="s">
        <v>59</v>
      </c>
      <c r="D151" s="70">
        <f t="shared" ref="D151:D164" si="15">B151/$C$5</f>
        <v>1.1554621848739495</v>
      </c>
      <c r="E151" s="110">
        <v>109.2</v>
      </c>
      <c r="F151" s="111">
        <v>0.74770000000000003</v>
      </c>
      <c r="G151" s="107">
        <f t="shared" si="12"/>
        <v>109.9477</v>
      </c>
      <c r="H151" s="72">
        <v>37.67</v>
      </c>
      <c r="I151" s="74" t="s">
        <v>12</v>
      </c>
      <c r="J151" s="77">
        <f t="shared" si="11"/>
        <v>37670</v>
      </c>
      <c r="K151" s="72">
        <v>1.08</v>
      </c>
      <c r="L151" s="74" t="s">
        <v>12</v>
      </c>
      <c r="M151" s="77">
        <f t="shared" si="13"/>
        <v>1080</v>
      </c>
      <c r="N151" s="72">
        <v>1.02</v>
      </c>
      <c r="O151" s="74" t="s">
        <v>12</v>
      </c>
      <c r="P151" s="77">
        <f t="shared" si="14"/>
        <v>1020</v>
      </c>
    </row>
    <row r="152" spans="2:16">
      <c r="B152" s="108">
        <v>300</v>
      </c>
      <c r="C152" s="74" t="s">
        <v>59</v>
      </c>
      <c r="D152" s="70">
        <f t="shared" si="15"/>
        <v>1.2605042016806722</v>
      </c>
      <c r="E152" s="110">
        <v>111.3</v>
      </c>
      <c r="F152" s="111">
        <v>0.69710000000000005</v>
      </c>
      <c r="G152" s="107">
        <f t="shared" si="12"/>
        <v>111.9971</v>
      </c>
      <c r="H152" s="72">
        <v>39.54</v>
      </c>
      <c r="I152" s="74" t="s">
        <v>12</v>
      </c>
      <c r="J152" s="77">
        <f t="shared" si="11"/>
        <v>39540</v>
      </c>
      <c r="K152" s="72">
        <v>1.1100000000000001</v>
      </c>
      <c r="L152" s="74" t="s">
        <v>12</v>
      </c>
      <c r="M152" s="77">
        <f t="shared" si="13"/>
        <v>1110</v>
      </c>
      <c r="N152" s="72">
        <v>1.03</v>
      </c>
      <c r="O152" s="74" t="s">
        <v>12</v>
      </c>
      <c r="P152" s="77">
        <f t="shared" si="14"/>
        <v>1030</v>
      </c>
    </row>
    <row r="153" spans="2:16">
      <c r="B153" s="108">
        <v>325</v>
      </c>
      <c r="C153" s="74" t="s">
        <v>59</v>
      </c>
      <c r="D153" s="70">
        <f t="shared" si="15"/>
        <v>1.365546218487395</v>
      </c>
      <c r="E153" s="110">
        <v>113.2</v>
      </c>
      <c r="F153" s="111">
        <v>0.65329999999999999</v>
      </c>
      <c r="G153" s="107">
        <f t="shared" si="12"/>
        <v>113.8533</v>
      </c>
      <c r="H153" s="72">
        <v>41.37</v>
      </c>
      <c r="I153" s="74" t="s">
        <v>12</v>
      </c>
      <c r="J153" s="77">
        <f t="shared" si="11"/>
        <v>41370</v>
      </c>
      <c r="K153" s="72">
        <v>1.1399999999999999</v>
      </c>
      <c r="L153" s="74" t="s">
        <v>12</v>
      </c>
      <c r="M153" s="77">
        <f t="shared" si="13"/>
        <v>1140</v>
      </c>
      <c r="N153" s="72">
        <v>1.04</v>
      </c>
      <c r="O153" s="74" t="s">
        <v>12</v>
      </c>
      <c r="P153" s="77">
        <f t="shared" si="14"/>
        <v>1040</v>
      </c>
    </row>
    <row r="154" spans="2:16">
      <c r="B154" s="108">
        <v>350</v>
      </c>
      <c r="C154" s="74" t="s">
        <v>59</v>
      </c>
      <c r="D154" s="70">
        <f t="shared" si="15"/>
        <v>1.4705882352941178</v>
      </c>
      <c r="E154" s="110">
        <v>114.7</v>
      </c>
      <c r="F154" s="111">
        <v>0.61519999999999997</v>
      </c>
      <c r="G154" s="107">
        <f t="shared" si="12"/>
        <v>115.3152</v>
      </c>
      <c r="H154" s="72">
        <v>43.18</v>
      </c>
      <c r="I154" s="74" t="s">
        <v>12</v>
      </c>
      <c r="J154" s="77">
        <f t="shared" si="11"/>
        <v>43180</v>
      </c>
      <c r="K154" s="72">
        <v>1.17</v>
      </c>
      <c r="L154" s="74" t="s">
        <v>12</v>
      </c>
      <c r="M154" s="77">
        <f t="shared" si="13"/>
        <v>1170</v>
      </c>
      <c r="N154" s="72">
        <v>1.05</v>
      </c>
      <c r="O154" s="74" t="s">
        <v>12</v>
      </c>
      <c r="P154" s="77">
        <f t="shared" si="14"/>
        <v>1050</v>
      </c>
    </row>
    <row r="155" spans="2:16">
      <c r="B155" s="108">
        <v>375</v>
      </c>
      <c r="C155" s="74" t="s">
        <v>59</v>
      </c>
      <c r="D155" s="70">
        <f t="shared" si="15"/>
        <v>1.5756302521008403</v>
      </c>
      <c r="E155" s="110">
        <v>116.1</v>
      </c>
      <c r="F155" s="111">
        <v>0.58150000000000002</v>
      </c>
      <c r="G155" s="107">
        <f t="shared" si="12"/>
        <v>116.6815</v>
      </c>
      <c r="H155" s="72">
        <v>44.97</v>
      </c>
      <c r="I155" s="74" t="s">
        <v>12</v>
      </c>
      <c r="J155" s="77">
        <f t="shared" si="11"/>
        <v>44970</v>
      </c>
      <c r="K155" s="72">
        <v>1.2</v>
      </c>
      <c r="L155" s="74" t="s">
        <v>12</v>
      </c>
      <c r="M155" s="77">
        <f t="shared" si="13"/>
        <v>1200</v>
      </c>
      <c r="N155" s="72">
        <v>1.06</v>
      </c>
      <c r="O155" s="74" t="s">
        <v>12</v>
      </c>
      <c r="P155" s="77">
        <f t="shared" si="14"/>
        <v>1060</v>
      </c>
    </row>
    <row r="156" spans="2:16">
      <c r="B156" s="108">
        <v>400</v>
      </c>
      <c r="C156" s="74" t="s">
        <v>59</v>
      </c>
      <c r="D156" s="70">
        <f t="shared" si="15"/>
        <v>1.680672268907563</v>
      </c>
      <c r="E156" s="110">
        <v>117.3</v>
      </c>
      <c r="F156" s="111">
        <v>0.55169999999999997</v>
      </c>
      <c r="G156" s="107">
        <f t="shared" si="12"/>
        <v>117.85169999999999</v>
      </c>
      <c r="H156" s="72">
        <v>46.74</v>
      </c>
      <c r="I156" s="74" t="s">
        <v>12</v>
      </c>
      <c r="J156" s="77">
        <f t="shared" si="11"/>
        <v>46740</v>
      </c>
      <c r="K156" s="72">
        <v>1.23</v>
      </c>
      <c r="L156" s="74" t="s">
        <v>12</v>
      </c>
      <c r="M156" s="77">
        <f t="shared" si="13"/>
        <v>1230</v>
      </c>
      <c r="N156" s="72">
        <v>1.07</v>
      </c>
      <c r="O156" s="74" t="s">
        <v>12</v>
      </c>
      <c r="P156" s="77">
        <f t="shared" si="14"/>
        <v>1070</v>
      </c>
    </row>
    <row r="157" spans="2:16">
      <c r="B157" s="108">
        <v>450</v>
      </c>
      <c r="C157" s="74" t="s">
        <v>59</v>
      </c>
      <c r="D157" s="70">
        <f t="shared" si="15"/>
        <v>1.8907563025210083</v>
      </c>
      <c r="E157" s="110">
        <v>119.3</v>
      </c>
      <c r="F157" s="111">
        <v>0.50090000000000001</v>
      </c>
      <c r="G157" s="107">
        <f t="shared" si="12"/>
        <v>119.8009</v>
      </c>
      <c r="H157" s="72">
        <v>50.23</v>
      </c>
      <c r="I157" s="74" t="s">
        <v>12</v>
      </c>
      <c r="J157" s="77">
        <f t="shared" si="11"/>
        <v>50230</v>
      </c>
      <c r="K157" s="72">
        <v>1.33</v>
      </c>
      <c r="L157" s="74" t="s">
        <v>12</v>
      </c>
      <c r="M157" s="77">
        <f t="shared" si="13"/>
        <v>1330</v>
      </c>
      <c r="N157" s="72">
        <v>1.08</v>
      </c>
      <c r="O157" s="74" t="s">
        <v>12</v>
      </c>
      <c r="P157" s="77">
        <f t="shared" si="14"/>
        <v>1080</v>
      </c>
    </row>
    <row r="158" spans="2:16">
      <c r="B158" s="108">
        <v>500</v>
      </c>
      <c r="C158" s="74" t="s">
        <v>59</v>
      </c>
      <c r="D158" s="70">
        <f t="shared" si="15"/>
        <v>2.1008403361344539</v>
      </c>
      <c r="E158" s="110">
        <v>121.6</v>
      </c>
      <c r="F158" s="111">
        <v>0.45929999999999999</v>
      </c>
      <c r="G158" s="107">
        <f t="shared" si="12"/>
        <v>122.05929999999999</v>
      </c>
      <c r="H158" s="72">
        <v>53.66</v>
      </c>
      <c r="I158" s="74" t="s">
        <v>12</v>
      </c>
      <c r="J158" s="77">
        <f t="shared" si="11"/>
        <v>53660</v>
      </c>
      <c r="K158" s="72">
        <v>1.41</v>
      </c>
      <c r="L158" s="74" t="s">
        <v>12</v>
      </c>
      <c r="M158" s="77">
        <f t="shared" si="13"/>
        <v>1410</v>
      </c>
      <c r="N158" s="72">
        <v>1.1000000000000001</v>
      </c>
      <c r="O158" s="74" t="s">
        <v>12</v>
      </c>
      <c r="P158" s="77">
        <f t="shared" si="14"/>
        <v>1100</v>
      </c>
    </row>
    <row r="159" spans="2:16">
      <c r="B159" s="108">
        <v>550</v>
      </c>
      <c r="C159" s="74" t="s">
        <v>59</v>
      </c>
      <c r="D159" s="70">
        <f t="shared" si="15"/>
        <v>2.3109243697478989</v>
      </c>
      <c r="E159" s="110">
        <v>123.5</v>
      </c>
      <c r="F159" s="111">
        <v>0.42449999999999999</v>
      </c>
      <c r="G159" s="107">
        <f t="shared" si="12"/>
        <v>123.92449999999999</v>
      </c>
      <c r="H159" s="72">
        <v>57.04</v>
      </c>
      <c r="I159" s="74" t="s">
        <v>12</v>
      </c>
      <c r="J159" s="77">
        <f t="shared" si="11"/>
        <v>57040</v>
      </c>
      <c r="K159" s="72">
        <v>1.49</v>
      </c>
      <c r="L159" s="74" t="s">
        <v>12</v>
      </c>
      <c r="M159" s="77">
        <f t="shared" si="13"/>
        <v>1490</v>
      </c>
      <c r="N159" s="72">
        <v>1.1100000000000001</v>
      </c>
      <c r="O159" s="74" t="s">
        <v>12</v>
      </c>
      <c r="P159" s="77">
        <f t="shared" si="14"/>
        <v>1110</v>
      </c>
    </row>
    <row r="160" spans="2:16">
      <c r="B160" s="108">
        <v>600</v>
      </c>
      <c r="C160" s="74" t="s">
        <v>59</v>
      </c>
      <c r="D160" s="70">
        <f t="shared" si="15"/>
        <v>2.5210084033613445</v>
      </c>
      <c r="E160" s="110">
        <v>124.8</v>
      </c>
      <c r="F160" s="111">
        <v>0.39489999999999997</v>
      </c>
      <c r="G160" s="107">
        <f t="shared" si="12"/>
        <v>125.1949</v>
      </c>
      <c r="H160" s="72">
        <v>60.37</v>
      </c>
      <c r="I160" s="74" t="s">
        <v>12</v>
      </c>
      <c r="J160" s="77">
        <f t="shared" si="11"/>
        <v>60370</v>
      </c>
      <c r="K160" s="72">
        <v>1.57</v>
      </c>
      <c r="L160" s="74" t="s">
        <v>12</v>
      </c>
      <c r="M160" s="77">
        <f t="shared" si="13"/>
        <v>1570</v>
      </c>
      <c r="N160" s="72">
        <v>1.1200000000000001</v>
      </c>
      <c r="O160" s="74" t="s">
        <v>12</v>
      </c>
      <c r="P160" s="77">
        <f t="shared" si="14"/>
        <v>1120</v>
      </c>
    </row>
    <row r="161" spans="2:16">
      <c r="B161" s="108">
        <v>650</v>
      </c>
      <c r="C161" s="74" t="s">
        <v>59</v>
      </c>
      <c r="D161" s="70">
        <f t="shared" si="15"/>
        <v>2.73109243697479</v>
      </c>
      <c r="E161" s="110">
        <v>126.2</v>
      </c>
      <c r="F161" s="111">
        <v>0.3695</v>
      </c>
      <c r="G161" s="107">
        <f t="shared" si="12"/>
        <v>126.56950000000001</v>
      </c>
      <c r="H161" s="72">
        <v>63.66</v>
      </c>
      <c r="I161" s="74" t="s">
        <v>12</v>
      </c>
      <c r="J161" s="77">
        <f t="shared" si="11"/>
        <v>63660</v>
      </c>
      <c r="K161" s="72">
        <v>1.64</v>
      </c>
      <c r="L161" s="74" t="s">
        <v>12</v>
      </c>
      <c r="M161" s="77">
        <f>K161*1000</f>
        <v>1640</v>
      </c>
      <c r="N161" s="72">
        <v>1.1399999999999999</v>
      </c>
      <c r="O161" s="74" t="s">
        <v>12</v>
      </c>
      <c r="P161" s="77">
        <f t="shared" si="14"/>
        <v>1140</v>
      </c>
    </row>
    <row r="162" spans="2:16">
      <c r="B162" s="108">
        <v>700</v>
      </c>
      <c r="C162" s="74" t="s">
        <v>59</v>
      </c>
      <c r="D162" s="70">
        <f t="shared" si="15"/>
        <v>2.9411764705882355</v>
      </c>
      <c r="E162" s="110">
        <v>127.5</v>
      </c>
      <c r="F162" s="111">
        <v>0.3473</v>
      </c>
      <c r="G162" s="107">
        <f t="shared" si="12"/>
        <v>127.8473</v>
      </c>
      <c r="H162" s="72">
        <v>66.930000000000007</v>
      </c>
      <c r="I162" s="74" t="s">
        <v>12</v>
      </c>
      <c r="J162" s="77">
        <f t="shared" si="11"/>
        <v>66930</v>
      </c>
      <c r="K162" s="72">
        <v>1.7</v>
      </c>
      <c r="L162" s="74" t="s">
        <v>12</v>
      </c>
      <c r="M162" s="77">
        <f t="shared" ref="M162:M216" si="16">K162*1000</f>
        <v>1700</v>
      </c>
      <c r="N162" s="72">
        <v>1.1499999999999999</v>
      </c>
      <c r="O162" s="74" t="s">
        <v>12</v>
      </c>
      <c r="P162" s="77">
        <f t="shared" si="14"/>
        <v>1150</v>
      </c>
    </row>
    <row r="163" spans="2:16">
      <c r="B163" s="108">
        <v>800</v>
      </c>
      <c r="C163" s="74" t="s">
        <v>59</v>
      </c>
      <c r="D163" s="70">
        <f t="shared" si="15"/>
        <v>3.3613445378151261</v>
      </c>
      <c r="E163" s="110">
        <v>129.69999999999999</v>
      </c>
      <c r="F163" s="111">
        <v>0.31059999999999999</v>
      </c>
      <c r="G163" s="107">
        <f t="shared" si="12"/>
        <v>130.01059999999998</v>
      </c>
      <c r="H163" s="72">
        <v>73.36</v>
      </c>
      <c r="I163" s="74" t="s">
        <v>12</v>
      </c>
      <c r="J163" s="77">
        <f t="shared" ref="J163:J192" si="17">H163*1000</f>
        <v>73360</v>
      </c>
      <c r="K163" s="72">
        <v>1.93</v>
      </c>
      <c r="L163" s="74" t="s">
        <v>12</v>
      </c>
      <c r="M163" s="77">
        <f t="shared" si="16"/>
        <v>1930</v>
      </c>
      <c r="N163" s="72">
        <v>1.17</v>
      </c>
      <c r="O163" s="74" t="s">
        <v>12</v>
      </c>
      <c r="P163" s="77">
        <f t="shared" si="14"/>
        <v>1170</v>
      </c>
    </row>
    <row r="164" spans="2:16">
      <c r="B164" s="108">
        <v>900</v>
      </c>
      <c r="C164" s="74" t="s">
        <v>59</v>
      </c>
      <c r="D164" s="70">
        <f t="shared" si="15"/>
        <v>3.7815126050420167</v>
      </c>
      <c r="E164" s="110">
        <v>131.5</v>
      </c>
      <c r="F164" s="111">
        <v>0.28129999999999999</v>
      </c>
      <c r="G164" s="107">
        <f t="shared" si="12"/>
        <v>131.78129999999999</v>
      </c>
      <c r="H164" s="72">
        <v>79.7</v>
      </c>
      <c r="I164" s="74" t="s">
        <v>12</v>
      </c>
      <c r="J164" s="77">
        <f t="shared" si="17"/>
        <v>79700</v>
      </c>
      <c r="K164" s="72">
        <v>2.13</v>
      </c>
      <c r="L164" s="74" t="s">
        <v>12</v>
      </c>
      <c r="M164" s="77">
        <f t="shared" si="16"/>
        <v>2130</v>
      </c>
      <c r="N164" s="72">
        <v>1.19</v>
      </c>
      <c r="O164" s="74" t="s">
        <v>12</v>
      </c>
      <c r="P164" s="77">
        <f t="shared" si="14"/>
        <v>1190</v>
      </c>
    </row>
    <row r="165" spans="2:16">
      <c r="B165" s="108">
        <v>1</v>
      </c>
      <c r="C165" s="73" t="s">
        <v>61</v>
      </c>
      <c r="D165" s="70">
        <f t="shared" ref="D165:D228" si="18">B165*1000/$C$5</f>
        <v>4.2016806722689077</v>
      </c>
      <c r="E165" s="110">
        <v>132.9</v>
      </c>
      <c r="F165" s="111">
        <v>0.25740000000000002</v>
      </c>
      <c r="G165" s="107">
        <f t="shared" si="12"/>
        <v>133.1574</v>
      </c>
      <c r="H165" s="72">
        <v>85.96</v>
      </c>
      <c r="I165" s="74" t="s">
        <v>12</v>
      </c>
      <c r="J165" s="77">
        <f t="shared" si="17"/>
        <v>85960</v>
      </c>
      <c r="K165" s="72">
        <v>2.31</v>
      </c>
      <c r="L165" s="74" t="s">
        <v>12</v>
      </c>
      <c r="M165" s="77">
        <f t="shared" si="16"/>
        <v>2310</v>
      </c>
      <c r="N165" s="72">
        <v>1.2</v>
      </c>
      <c r="O165" s="74" t="s">
        <v>12</v>
      </c>
      <c r="P165" s="77">
        <f t="shared" si="14"/>
        <v>1200</v>
      </c>
    </row>
    <row r="166" spans="2:16">
      <c r="B166" s="108">
        <v>1.1000000000000001</v>
      </c>
      <c r="C166" s="74" t="s">
        <v>61</v>
      </c>
      <c r="D166" s="70">
        <f t="shared" si="18"/>
        <v>4.6218487394957979</v>
      </c>
      <c r="E166" s="110">
        <v>133.9</v>
      </c>
      <c r="F166" s="111">
        <v>0.23749999999999999</v>
      </c>
      <c r="G166" s="107">
        <f t="shared" si="12"/>
        <v>134.13750000000002</v>
      </c>
      <c r="H166" s="72">
        <v>92.17</v>
      </c>
      <c r="I166" s="74" t="s">
        <v>12</v>
      </c>
      <c r="J166" s="77">
        <f t="shared" si="17"/>
        <v>92170</v>
      </c>
      <c r="K166" s="72">
        <v>2.4700000000000002</v>
      </c>
      <c r="L166" s="74" t="s">
        <v>12</v>
      </c>
      <c r="M166" s="77">
        <f t="shared" si="16"/>
        <v>2470</v>
      </c>
      <c r="N166" s="72">
        <v>1.22</v>
      </c>
      <c r="O166" s="74" t="s">
        <v>12</v>
      </c>
      <c r="P166" s="77">
        <f t="shared" si="14"/>
        <v>1220</v>
      </c>
    </row>
    <row r="167" spans="2:16">
      <c r="B167" s="108">
        <v>1.2</v>
      </c>
      <c r="C167" s="74" t="s">
        <v>61</v>
      </c>
      <c r="D167" s="70">
        <f t="shared" si="18"/>
        <v>5.0420168067226889</v>
      </c>
      <c r="E167" s="110">
        <v>134.6</v>
      </c>
      <c r="F167" s="111">
        <v>0.22059999999999999</v>
      </c>
      <c r="G167" s="107">
        <f t="shared" si="12"/>
        <v>134.82059999999998</v>
      </c>
      <c r="H167" s="72">
        <v>98.34</v>
      </c>
      <c r="I167" s="74" t="s">
        <v>12</v>
      </c>
      <c r="J167" s="77">
        <f t="shared" si="17"/>
        <v>98340</v>
      </c>
      <c r="K167" s="72">
        <v>2.62</v>
      </c>
      <c r="L167" s="74" t="s">
        <v>12</v>
      </c>
      <c r="M167" s="77">
        <f t="shared" si="16"/>
        <v>2620</v>
      </c>
      <c r="N167" s="72">
        <v>1.24</v>
      </c>
      <c r="O167" s="74" t="s">
        <v>12</v>
      </c>
      <c r="P167" s="77">
        <f t="shared" si="14"/>
        <v>1240</v>
      </c>
    </row>
    <row r="168" spans="2:16">
      <c r="B168" s="108">
        <v>1.3</v>
      </c>
      <c r="C168" s="74" t="s">
        <v>61</v>
      </c>
      <c r="D168" s="70">
        <f t="shared" si="18"/>
        <v>5.46218487394958</v>
      </c>
      <c r="E168" s="110">
        <v>135.1</v>
      </c>
      <c r="F168" s="111">
        <v>0.20610000000000001</v>
      </c>
      <c r="G168" s="107">
        <f t="shared" si="12"/>
        <v>135.30609999999999</v>
      </c>
      <c r="H168" s="72">
        <v>104.49</v>
      </c>
      <c r="I168" s="74" t="s">
        <v>12</v>
      </c>
      <c r="J168" s="77">
        <f t="shared" si="17"/>
        <v>104490</v>
      </c>
      <c r="K168" s="72">
        <v>2.77</v>
      </c>
      <c r="L168" s="74" t="s">
        <v>12</v>
      </c>
      <c r="M168" s="77">
        <f t="shared" si="16"/>
        <v>2770</v>
      </c>
      <c r="N168" s="72">
        <v>1.25</v>
      </c>
      <c r="O168" s="74" t="s">
        <v>12</v>
      </c>
      <c r="P168" s="77">
        <f t="shared" si="14"/>
        <v>1250</v>
      </c>
    </row>
    <row r="169" spans="2:16">
      <c r="B169" s="108">
        <v>1.4</v>
      </c>
      <c r="C169" s="74" t="s">
        <v>61</v>
      </c>
      <c r="D169" s="70">
        <f t="shared" si="18"/>
        <v>5.882352941176471</v>
      </c>
      <c r="E169" s="110">
        <v>135.30000000000001</v>
      </c>
      <c r="F169" s="111">
        <v>0.19350000000000001</v>
      </c>
      <c r="G169" s="107">
        <f t="shared" si="12"/>
        <v>135.49350000000001</v>
      </c>
      <c r="H169" s="72">
        <v>110.62</v>
      </c>
      <c r="I169" s="74" t="s">
        <v>12</v>
      </c>
      <c r="J169" s="77">
        <f t="shared" si="17"/>
        <v>110620</v>
      </c>
      <c r="K169" s="72">
        <v>2.9</v>
      </c>
      <c r="L169" s="74" t="s">
        <v>12</v>
      </c>
      <c r="M169" s="77">
        <f t="shared" si="16"/>
        <v>2900</v>
      </c>
      <c r="N169" s="72">
        <v>1.26</v>
      </c>
      <c r="O169" s="74" t="s">
        <v>12</v>
      </c>
      <c r="P169" s="77">
        <f t="shared" si="14"/>
        <v>1260</v>
      </c>
    </row>
    <row r="170" spans="2:16">
      <c r="B170" s="108">
        <v>1.5</v>
      </c>
      <c r="C170" s="74" t="s">
        <v>61</v>
      </c>
      <c r="D170" s="70">
        <f t="shared" si="18"/>
        <v>6.3025210084033612</v>
      </c>
      <c r="E170" s="110">
        <v>135.30000000000001</v>
      </c>
      <c r="F170" s="111">
        <v>0.18240000000000001</v>
      </c>
      <c r="G170" s="107">
        <f t="shared" si="12"/>
        <v>135.48240000000001</v>
      </c>
      <c r="H170" s="72">
        <v>116.75</v>
      </c>
      <c r="I170" s="74" t="s">
        <v>12</v>
      </c>
      <c r="J170" s="77">
        <f t="shared" si="17"/>
        <v>116750</v>
      </c>
      <c r="K170" s="72">
        <v>3.03</v>
      </c>
      <c r="L170" s="74" t="s">
        <v>12</v>
      </c>
      <c r="M170" s="77">
        <f t="shared" si="16"/>
        <v>3030</v>
      </c>
      <c r="N170" s="72">
        <v>1.28</v>
      </c>
      <c r="O170" s="74" t="s">
        <v>12</v>
      </c>
      <c r="P170" s="77">
        <f t="shared" si="14"/>
        <v>1280</v>
      </c>
    </row>
    <row r="171" spans="2:16">
      <c r="B171" s="108">
        <v>1.6</v>
      </c>
      <c r="C171" s="74" t="s">
        <v>61</v>
      </c>
      <c r="D171" s="70">
        <f t="shared" si="18"/>
        <v>6.7226890756302522</v>
      </c>
      <c r="E171" s="110">
        <v>135</v>
      </c>
      <c r="F171" s="111">
        <v>0.1726</v>
      </c>
      <c r="G171" s="107">
        <f t="shared" si="12"/>
        <v>135.17259999999999</v>
      </c>
      <c r="H171" s="72">
        <v>122.88</v>
      </c>
      <c r="I171" s="74" t="s">
        <v>12</v>
      </c>
      <c r="J171" s="77">
        <f t="shared" si="17"/>
        <v>122880</v>
      </c>
      <c r="K171" s="72">
        <v>3.15</v>
      </c>
      <c r="L171" s="74" t="s">
        <v>12</v>
      </c>
      <c r="M171" s="77">
        <f t="shared" si="16"/>
        <v>3150</v>
      </c>
      <c r="N171" s="72">
        <v>1.29</v>
      </c>
      <c r="O171" s="74" t="s">
        <v>12</v>
      </c>
      <c r="P171" s="77">
        <f t="shared" si="14"/>
        <v>1290</v>
      </c>
    </row>
    <row r="172" spans="2:16">
      <c r="B172" s="108">
        <v>1.7</v>
      </c>
      <c r="C172" s="74" t="s">
        <v>61</v>
      </c>
      <c r="D172" s="70">
        <f t="shared" si="18"/>
        <v>7.1428571428571432</v>
      </c>
      <c r="E172" s="110">
        <v>134.69999999999999</v>
      </c>
      <c r="F172" s="111">
        <v>0.16389999999999999</v>
      </c>
      <c r="G172" s="107">
        <f t="shared" si="12"/>
        <v>134.8639</v>
      </c>
      <c r="H172" s="72">
        <v>129.03</v>
      </c>
      <c r="I172" s="74" t="s">
        <v>12</v>
      </c>
      <c r="J172" s="77">
        <f t="shared" si="17"/>
        <v>129030</v>
      </c>
      <c r="K172" s="72">
        <v>3.27</v>
      </c>
      <c r="L172" s="74" t="s">
        <v>12</v>
      </c>
      <c r="M172" s="77">
        <f t="shared" si="16"/>
        <v>3270</v>
      </c>
      <c r="N172" s="72">
        <v>1.3</v>
      </c>
      <c r="O172" s="74" t="s">
        <v>12</v>
      </c>
      <c r="P172" s="77">
        <f t="shared" si="14"/>
        <v>1300</v>
      </c>
    </row>
    <row r="173" spans="2:16">
      <c r="B173" s="108">
        <v>1.8</v>
      </c>
      <c r="C173" s="74" t="s">
        <v>61</v>
      </c>
      <c r="D173" s="70">
        <f t="shared" si="18"/>
        <v>7.5630252100840334</v>
      </c>
      <c r="E173" s="110">
        <v>134.1</v>
      </c>
      <c r="F173" s="111">
        <v>0.15609999999999999</v>
      </c>
      <c r="G173" s="107">
        <f t="shared" si="12"/>
        <v>134.2561</v>
      </c>
      <c r="H173" s="72">
        <v>135.19</v>
      </c>
      <c r="I173" s="74" t="s">
        <v>12</v>
      </c>
      <c r="J173" s="77">
        <f t="shared" si="17"/>
        <v>135190</v>
      </c>
      <c r="K173" s="72">
        <v>3.38</v>
      </c>
      <c r="L173" s="74" t="s">
        <v>12</v>
      </c>
      <c r="M173" s="77">
        <f t="shared" si="16"/>
        <v>3380</v>
      </c>
      <c r="N173" s="72">
        <v>1.32</v>
      </c>
      <c r="O173" s="74" t="s">
        <v>12</v>
      </c>
      <c r="P173" s="77">
        <f t="shared" si="14"/>
        <v>1320</v>
      </c>
    </row>
    <row r="174" spans="2:16">
      <c r="B174" s="108">
        <v>2</v>
      </c>
      <c r="C174" s="74" t="s">
        <v>61</v>
      </c>
      <c r="D174" s="70">
        <f t="shared" si="18"/>
        <v>8.4033613445378155</v>
      </c>
      <c r="E174" s="110">
        <v>132.69999999999999</v>
      </c>
      <c r="F174" s="111">
        <v>0.1426</v>
      </c>
      <c r="G174" s="107">
        <f t="shared" si="12"/>
        <v>132.84259999999998</v>
      </c>
      <c r="H174" s="72">
        <v>147.62</v>
      </c>
      <c r="I174" s="74" t="s">
        <v>12</v>
      </c>
      <c r="J174" s="77">
        <f t="shared" si="17"/>
        <v>147620</v>
      </c>
      <c r="K174" s="72">
        <v>3.81</v>
      </c>
      <c r="L174" s="74" t="s">
        <v>12</v>
      </c>
      <c r="M174" s="77">
        <f t="shared" si="16"/>
        <v>3810</v>
      </c>
      <c r="N174" s="72">
        <v>1.34</v>
      </c>
      <c r="O174" s="74" t="s">
        <v>12</v>
      </c>
      <c r="P174" s="77">
        <f t="shared" si="14"/>
        <v>1340</v>
      </c>
    </row>
    <row r="175" spans="2:16">
      <c r="B175" s="108">
        <v>2.25</v>
      </c>
      <c r="C175" s="74" t="s">
        <v>61</v>
      </c>
      <c r="D175" s="70">
        <f t="shared" si="18"/>
        <v>9.4537815126050422</v>
      </c>
      <c r="E175" s="110">
        <v>130.30000000000001</v>
      </c>
      <c r="F175" s="111">
        <v>0.1288</v>
      </c>
      <c r="G175" s="107">
        <f t="shared" si="12"/>
        <v>130.42880000000002</v>
      </c>
      <c r="H175" s="72">
        <v>163.38999999999999</v>
      </c>
      <c r="I175" s="74" t="s">
        <v>12</v>
      </c>
      <c r="J175" s="77">
        <f t="shared" si="17"/>
        <v>163390</v>
      </c>
      <c r="K175" s="72">
        <v>4.42</v>
      </c>
      <c r="L175" s="74" t="s">
        <v>12</v>
      </c>
      <c r="M175" s="77">
        <f t="shared" si="16"/>
        <v>4420</v>
      </c>
      <c r="N175" s="72">
        <v>1.37</v>
      </c>
      <c r="O175" s="74" t="s">
        <v>12</v>
      </c>
      <c r="P175" s="77">
        <f t="shared" si="14"/>
        <v>1370</v>
      </c>
    </row>
    <row r="176" spans="2:16">
      <c r="B176" s="108">
        <v>2.5</v>
      </c>
      <c r="C176" s="74" t="s">
        <v>61</v>
      </c>
      <c r="D176" s="70">
        <f t="shared" si="18"/>
        <v>10.504201680672269</v>
      </c>
      <c r="E176" s="110">
        <v>127.6</v>
      </c>
      <c r="F176" s="111">
        <v>0.1176</v>
      </c>
      <c r="G176" s="107">
        <f t="shared" si="12"/>
        <v>127.71759999999999</v>
      </c>
      <c r="H176" s="72">
        <v>179.47</v>
      </c>
      <c r="I176" s="74" t="s">
        <v>12</v>
      </c>
      <c r="J176" s="77">
        <f t="shared" si="17"/>
        <v>179470</v>
      </c>
      <c r="K176" s="72">
        <v>4.97</v>
      </c>
      <c r="L176" s="74" t="s">
        <v>12</v>
      </c>
      <c r="M176" s="77">
        <f t="shared" si="16"/>
        <v>4970</v>
      </c>
      <c r="N176" s="72">
        <v>1.4</v>
      </c>
      <c r="O176" s="74" t="s">
        <v>12</v>
      </c>
      <c r="P176" s="77">
        <f t="shared" si="14"/>
        <v>1400</v>
      </c>
    </row>
    <row r="177" spans="1:16">
      <c r="A177" s="4"/>
      <c r="B177" s="108">
        <v>2.75</v>
      </c>
      <c r="C177" s="74" t="s">
        <v>61</v>
      </c>
      <c r="D177" s="70">
        <f t="shared" si="18"/>
        <v>11.554621848739496</v>
      </c>
      <c r="E177" s="110">
        <v>124.7</v>
      </c>
      <c r="F177" s="111">
        <v>0.10829999999999999</v>
      </c>
      <c r="G177" s="107">
        <f t="shared" si="12"/>
        <v>124.8083</v>
      </c>
      <c r="H177" s="72">
        <v>195.9</v>
      </c>
      <c r="I177" s="74" t="s">
        <v>12</v>
      </c>
      <c r="J177" s="77">
        <f t="shared" si="17"/>
        <v>195900</v>
      </c>
      <c r="K177" s="72">
        <v>5.49</v>
      </c>
      <c r="L177" s="74" t="s">
        <v>12</v>
      </c>
      <c r="M177" s="77">
        <f t="shared" si="16"/>
        <v>5490</v>
      </c>
      <c r="N177" s="72">
        <v>1.43</v>
      </c>
      <c r="O177" s="74" t="s">
        <v>12</v>
      </c>
      <c r="P177" s="77">
        <f t="shared" si="14"/>
        <v>1430</v>
      </c>
    </row>
    <row r="178" spans="1:16">
      <c r="B178" s="72">
        <v>3</v>
      </c>
      <c r="C178" s="74" t="s">
        <v>61</v>
      </c>
      <c r="D178" s="70">
        <f t="shared" si="18"/>
        <v>12.605042016806722</v>
      </c>
      <c r="E178" s="110">
        <v>121.6</v>
      </c>
      <c r="F178" s="111">
        <v>0.1004</v>
      </c>
      <c r="G178" s="107">
        <f t="shared" si="12"/>
        <v>121.70039999999999</v>
      </c>
      <c r="H178" s="72">
        <v>212.75</v>
      </c>
      <c r="I178" s="74" t="s">
        <v>12</v>
      </c>
      <c r="J178" s="77">
        <f t="shared" si="17"/>
        <v>212750</v>
      </c>
      <c r="K178" s="72">
        <v>5.98</v>
      </c>
      <c r="L178" s="74" t="s">
        <v>12</v>
      </c>
      <c r="M178" s="77">
        <f t="shared" si="16"/>
        <v>5980</v>
      </c>
      <c r="N178" s="72">
        <v>1.46</v>
      </c>
      <c r="O178" s="74" t="s">
        <v>12</v>
      </c>
      <c r="P178" s="77">
        <f t="shared" si="14"/>
        <v>1460</v>
      </c>
    </row>
    <row r="179" spans="1:16">
      <c r="B179" s="108">
        <v>3.25</v>
      </c>
      <c r="C179" s="109" t="s">
        <v>61</v>
      </c>
      <c r="D179" s="70">
        <f t="shared" si="18"/>
        <v>13.655462184873949</v>
      </c>
      <c r="E179" s="110">
        <v>118.6</v>
      </c>
      <c r="F179" s="111">
        <v>9.3689999999999996E-2</v>
      </c>
      <c r="G179" s="107">
        <f t="shared" si="12"/>
        <v>118.69368999999999</v>
      </c>
      <c r="H179" s="72">
        <v>230.01</v>
      </c>
      <c r="I179" s="74" t="s">
        <v>12</v>
      </c>
      <c r="J179" s="77">
        <f t="shared" si="17"/>
        <v>230010</v>
      </c>
      <c r="K179" s="72">
        <v>6.46</v>
      </c>
      <c r="L179" s="74" t="s">
        <v>12</v>
      </c>
      <c r="M179" s="77">
        <f t="shared" si="16"/>
        <v>6460</v>
      </c>
      <c r="N179" s="72">
        <v>1.49</v>
      </c>
      <c r="O179" s="74" t="s">
        <v>12</v>
      </c>
      <c r="P179" s="77">
        <f>N179*1000</f>
        <v>1490</v>
      </c>
    </row>
    <row r="180" spans="1:16">
      <c r="B180" s="108">
        <v>3.5</v>
      </c>
      <c r="C180" s="109" t="s">
        <v>61</v>
      </c>
      <c r="D180" s="70">
        <f t="shared" si="18"/>
        <v>14.705882352941176</v>
      </c>
      <c r="E180" s="110">
        <v>115.6</v>
      </c>
      <c r="F180" s="111">
        <v>8.7849999999999998E-2</v>
      </c>
      <c r="G180" s="107">
        <f t="shared" si="12"/>
        <v>115.68785</v>
      </c>
      <c r="H180" s="72">
        <v>247.73</v>
      </c>
      <c r="I180" s="74" t="s">
        <v>12</v>
      </c>
      <c r="J180" s="77">
        <f t="shared" si="17"/>
        <v>247730</v>
      </c>
      <c r="K180" s="72">
        <v>6.93</v>
      </c>
      <c r="L180" s="74" t="s">
        <v>12</v>
      </c>
      <c r="M180" s="77">
        <f t="shared" si="16"/>
        <v>6930</v>
      </c>
      <c r="N180" s="72">
        <v>1.53</v>
      </c>
      <c r="O180" s="74" t="s">
        <v>12</v>
      </c>
      <c r="P180" s="77">
        <f t="shared" ref="P180:P228" si="19">N180*1000</f>
        <v>1530</v>
      </c>
    </row>
    <row r="181" spans="1:16">
      <c r="B181" s="108">
        <v>3.75</v>
      </c>
      <c r="C181" s="109" t="s">
        <v>61</v>
      </c>
      <c r="D181" s="70">
        <f t="shared" si="18"/>
        <v>15.756302521008404</v>
      </c>
      <c r="E181" s="110">
        <v>112.7</v>
      </c>
      <c r="F181" s="111">
        <v>8.2720000000000002E-2</v>
      </c>
      <c r="G181" s="107">
        <f t="shared" si="12"/>
        <v>112.78272</v>
      </c>
      <c r="H181" s="72">
        <v>265.91000000000003</v>
      </c>
      <c r="I181" s="74" t="s">
        <v>12</v>
      </c>
      <c r="J181" s="77">
        <f t="shared" si="17"/>
        <v>265910</v>
      </c>
      <c r="K181" s="72">
        <v>7.4</v>
      </c>
      <c r="L181" s="74" t="s">
        <v>12</v>
      </c>
      <c r="M181" s="77">
        <f t="shared" si="16"/>
        <v>7400</v>
      </c>
      <c r="N181" s="72">
        <v>1.56</v>
      </c>
      <c r="O181" s="74" t="s">
        <v>12</v>
      </c>
      <c r="P181" s="77">
        <f t="shared" si="19"/>
        <v>1560</v>
      </c>
    </row>
    <row r="182" spans="1:16">
      <c r="B182" s="108">
        <v>4</v>
      </c>
      <c r="C182" s="109" t="s">
        <v>61</v>
      </c>
      <c r="D182" s="70">
        <f t="shared" si="18"/>
        <v>16.806722689075631</v>
      </c>
      <c r="E182" s="110">
        <v>109.9</v>
      </c>
      <c r="F182" s="111">
        <v>7.8200000000000006E-2</v>
      </c>
      <c r="G182" s="107">
        <f t="shared" si="12"/>
        <v>109.9782</v>
      </c>
      <c r="H182" s="72">
        <v>284.55</v>
      </c>
      <c r="I182" s="74" t="s">
        <v>12</v>
      </c>
      <c r="J182" s="77">
        <f t="shared" si="17"/>
        <v>284550</v>
      </c>
      <c r="K182" s="72">
        <v>7.85</v>
      </c>
      <c r="L182" s="74" t="s">
        <v>12</v>
      </c>
      <c r="M182" s="77">
        <f t="shared" si="16"/>
        <v>7850</v>
      </c>
      <c r="N182" s="72">
        <v>1.59</v>
      </c>
      <c r="O182" s="74" t="s">
        <v>12</v>
      </c>
      <c r="P182" s="77">
        <f t="shared" si="19"/>
        <v>1590</v>
      </c>
    </row>
    <row r="183" spans="1:16">
      <c r="B183" s="108">
        <v>4.5</v>
      </c>
      <c r="C183" s="109" t="s">
        <v>61</v>
      </c>
      <c r="D183" s="70">
        <f t="shared" si="18"/>
        <v>18.907563025210084</v>
      </c>
      <c r="E183" s="110">
        <v>104.8</v>
      </c>
      <c r="F183" s="111">
        <v>7.0550000000000002E-2</v>
      </c>
      <c r="G183" s="107">
        <f t="shared" si="12"/>
        <v>104.87054999999999</v>
      </c>
      <c r="H183" s="72">
        <v>323.2</v>
      </c>
      <c r="I183" s="74" t="s">
        <v>12</v>
      </c>
      <c r="J183" s="77">
        <f t="shared" si="17"/>
        <v>323200</v>
      </c>
      <c r="K183" s="72">
        <v>9.57</v>
      </c>
      <c r="L183" s="74" t="s">
        <v>12</v>
      </c>
      <c r="M183" s="77">
        <f t="shared" si="16"/>
        <v>9570</v>
      </c>
      <c r="N183" s="72">
        <v>1.65</v>
      </c>
      <c r="O183" s="74" t="s">
        <v>12</v>
      </c>
      <c r="P183" s="77">
        <f t="shared" si="19"/>
        <v>1650</v>
      </c>
    </row>
    <row r="184" spans="1:16">
      <c r="B184" s="108">
        <v>5</v>
      </c>
      <c r="C184" s="109" t="s">
        <v>61</v>
      </c>
      <c r="D184" s="70">
        <f t="shared" si="18"/>
        <v>21.008403361344538</v>
      </c>
      <c r="E184" s="110">
        <v>100.5</v>
      </c>
      <c r="F184" s="111">
        <v>6.4329999999999998E-2</v>
      </c>
      <c r="G184" s="107">
        <f t="shared" si="12"/>
        <v>100.56433</v>
      </c>
      <c r="H184" s="72">
        <v>363.62</v>
      </c>
      <c r="I184" s="74" t="s">
        <v>12</v>
      </c>
      <c r="J184" s="77">
        <f t="shared" si="17"/>
        <v>363620</v>
      </c>
      <c r="K184" s="72">
        <v>11.15</v>
      </c>
      <c r="L184" s="74" t="s">
        <v>12</v>
      </c>
      <c r="M184" s="77">
        <f t="shared" si="16"/>
        <v>11150</v>
      </c>
      <c r="N184" s="72">
        <v>1.72</v>
      </c>
      <c r="O184" s="74" t="s">
        <v>12</v>
      </c>
      <c r="P184" s="77">
        <f t="shared" si="19"/>
        <v>1720</v>
      </c>
    </row>
    <row r="185" spans="1:16">
      <c r="B185" s="108">
        <v>5.5</v>
      </c>
      <c r="C185" s="109" t="s">
        <v>61</v>
      </c>
      <c r="D185" s="70">
        <f t="shared" si="18"/>
        <v>23.109243697478991</v>
      </c>
      <c r="E185" s="110">
        <v>96.87</v>
      </c>
      <c r="F185" s="111">
        <v>5.9180000000000003E-2</v>
      </c>
      <c r="G185" s="107">
        <f t="shared" si="12"/>
        <v>96.929180000000002</v>
      </c>
      <c r="H185" s="72">
        <v>405.67</v>
      </c>
      <c r="I185" s="74" t="s">
        <v>12</v>
      </c>
      <c r="J185" s="77">
        <f t="shared" si="17"/>
        <v>405670</v>
      </c>
      <c r="K185" s="72">
        <v>12.64</v>
      </c>
      <c r="L185" s="74" t="s">
        <v>12</v>
      </c>
      <c r="M185" s="77">
        <f t="shared" si="16"/>
        <v>12640</v>
      </c>
      <c r="N185" s="72">
        <v>1.8</v>
      </c>
      <c r="O185" s="74" t="s">
        <v>12</v>
      </c>
      <c r="P185" s="77">
        <f t="shared" si="19"/>
        <v>1800</v>
      </c>
    </row>
    <row r="186" spans="1:16">
      <c r="B186" s="108">
        <v>6</v>
      </c>
      <c r="C186" s="109" t="s">
        <v>61</v>
      </c>
      <c r="D186" s="70">
        <f t="shared" si="18"/>
        <v>25.210084033613445</v>
      </c>
      <c r="E186" s="110">
        <v>93.95</v>
      </c>
      <c r="F186" s="111">
        <v>5.4820000000000001E-2</v>
      </c>
      <c r="G186" s="107">
        <f t="shared" si="12"/>
        <v>94.004820000000009</v>
      </c>
      <c r="H186" s="72">
        <v>449.16</v>
      </c>
      <c r="I186" s="74" t="s">
        <v>12</v>
      </c>
      <c r="J186" s="77">
        <f t="shared" si="17"/>
        <v>449160</v>
      </c>
      <c r="K186" s="72">
        <v>14.06</v>
      </c>
      <c r="L186" s="74" t="s">
        <v>12</v>
      </c>
      <c r="M186" s="77">
        <f t="shared" si="16"/>
        <v>14060</v>
      </c>
      <c r="N186" s="72">
        <v>1.87</v>
      </c>
      <c r="O186" s="74" t="s">
        <v>12</v>
      </c>
      <c r="P186" s="77">
        <f t="shared" si="19"/>
        <v>1870</v>
      </c>
    </row>
    <row r="187" spans="1:16">
      <c r="B187" s="108">
        <v>6.5</v>
      </c>
      <c r="C187" s="109" t="s">
        <v>61</v>
      </c>
      <c r="D187" s="70">
        <f t="shared" si="18"/>
        <v>27.310924369747898</v>
      </c>
      <c r="E187" s="110">
        <v>91.68</v>
      </c>
      <c r="F187" s="111">
        <v>5.1090000000000003E-2</v>
      </c>
      <c r="G187" s="107">
        <f t="shared" si="12"/>
        <v>91.731090000000009</v>
      </c>
      <c r="H187" s="72">
        <v>493.86</v>
      </c>
      <c r="I187" s="74" t="s">
        <v>12</v>
      </c>
      <c r="J187" s="77">
        <f t="shared" si="17"/>
        <v>493860</v>
      </c>
      <c r="K187" s="72">
        <v>15.41</v>
      </c>
      <c r="L187" s="74" t="s">
        <v>12</v>
      </c>
      <c r="M187" s="77">
        <f t="shared" si="16"/>
        <v>15410</v>
      </c>
      <c r="N187" s="72">
        <v>1.94</v>
      </c>
      <c r="O187" s="74" t="s">
        <v>12</v>
      </c>
      <c r="P187" s="77">
        <f t="shared" si="19"/>
        <v>1940</v>
      </c>
    </row>
    <row r="188" spans="1:16">
      <c r="B188" s="108">
        <v>7</v>
      </c>
      <c r="C188" s="109" t="s">
        <v>61</v>
      </c>
      <c r="D188" s="70">
        <f t="shared" si="18"/>
        <v>29.411764705882351</v>
      </c>
      <c r="E188" s="110">
        <v>90.01</v>
      </c>
      <c r="F188" s="111">
        <v>4.7870000000000003E-2</v>
      </c>
      <c r="G188" s="107">
        <f t="shared" si="12"/>
        <v>90.057870000000008</v>
      </c>
      <c r="H188" s="72">
        <v>539.53</v>
      </c>
      <c r="I188" s="74" t="s">
        <v>12</v>
      </c>
      <c r="J188" s="77">
        <f t="shared" si="17"/>
        <v>539530</v>
      </c>
      <c r="K188" s="72">
        <v>16.71</v>
      </c>
      <c r="L188" s="74" t="s">
        <v>12</v>
      </c>
      <c r="M188" s="77">
        <f t="shared" si="16"/>
        <v>16710</v>
      </c>
      <c r="N188" s="72">
        <v>2.02</v>
      </c>
      <c r="O188" s="74" t="s">
        <v>12</v>
      </c>
      <c r="P188" s="77">
        <f t="shared" si="19"/>
        <v>2020</v>
      </c>
    </row>
    <row r="189" spans="1:16">
      <c r="B189" s="108">
        <v>8</v>
      </c>
      <c r="C189" s="109" t="s">
        <v>61</v>
      </c>
      <c r="D189" s="70">
        <f t="shared" si="18"/>
        <v>33.613445378151262</v>
      </c>
      <c r="E189" s="110">
        <v>84.81</v>
      </c>
      <c r="F189" s="111">
        <v>4.2549999999999998E-2</v>
      </c>
      <c r="G189" s="107">
        <f t="shared" si="12"/>
        <v>84.852550000000008</v>
      </c>
      <c r="H189" s="72">
        <v>634.52</v>
      </c>
      <c r="I189" s="74" t="s">
        <v>12</v>
      </c>
      <c r="J189" s="77">
        <f t="shared" si="17"/>
        <v>634520</v>
      </c>
      <c r="K189" s="72">
        <v>21.45</v>
      </c>
      <c r="L189" s="74" t="s">
        <v>12</v>
      </c>
      <c r="M189" s="77">
        <f t="shared" si="16"/>
        <v>21450</v>
      </c>
      <c r="N189" s="72">
        <v>2.1800000000000002</v>
      </c>
      <c r="O189" s="74" t="s">
        <v>12</v>
      </c>
      <c r="P189" s="77">
        <f t="shared" si="19"/>
        <v>2180</v>
      </c>
    </row>
    <row r="190" spans="1:16">
      <c r="B190" s="108">
        <v>9</v>
      </c>
      <c r="C190" s="109" t="s">
        <v>61</v>
      </c>
      <c r="D190" s="70">
        <f t="shared" si="18"/>
        <v>37.815126050420169</v>
      </c>
      <c r="E190" s="110">
        <v>79.89</v>
      </c>
      <c r="F190" s="111">
        <v>3.8339999999999999E-2</v>
      </c>
      <c r="G190" s="107">
        <f t="shared" si="12"/>
        <v>79.928340000000006</v>
      </c>
      <c r="H190" s="72">
        <v>735.35</v>
      </c>
      <c r="I190" s="74" t="s">
        <v>12</v>
      </c>
      <c r="J190" s="77">
        <f t="shared" si="17"/>
        <v>735350</v>
      </c>
      <c r="K190" s="72">
        <v>25.76</v>
      </c>
      <c r="L190" s="74" t="s">
        <v>12</v>
      </c>
      <c r="M190" s="77">
        <f t="shared" si="16"/>
        <v>25760</v>
      </c>
      <c r="N190" s="72">
        <v>2.35</v>
      </c>
      <c r="O190" s="74" t="s">
        <v>12</v>
      </c>
      <c r="P190" s="77">
        <f t="shared" si="19"/>
        <v>2350</v>
      </c>
    </row>
    <row r="191" spans="1:16">
      <c r="B191" s="108">
        <v>10</v>
      </c>
      <c r="C191" s="109" t="s">
        <v>61</v>
      </c>
      <c r="D191" s="70">
        <f t="shared" si="18"/>
        <v>42.016806722689076</v>
      </c>
      <c r="E191" s="110">
        <v>75.59</v>
      </c>
      <c r="F191" s="111">
        <v>3.492E-2</v>
      </c>
      <c r="G191" s="107">
        <f t="shared" si="12"/>
        <v>75.624920000000003</v>
      </c>
      <c r="H191" s="72">
        <v>842.14</v>
      </c>
      <c r="I191" s="74" t="s">
        <v>12</v>
      </c>
      <c r="J191" s="77">
        <f t="shared" si="17"/>
        <v>842140</v>
      </c>
      <c r="K191" s="72">
        <v>29.86</v>
      </c>
      <c r="L191" s="74" t="s">
        <v>12</v>
      </c>
      <c r="M191" s="77">
        <f t="shared" si="16"/>
        <v>29860</v>
      </c>
      <c r="N191" s="72">
        <v>2.5299999999999998</v>
      </c>
      <c r="O191" s="74" t="s">
        <v>12</v>
      </c>
      <c r="P191" s="77">
        <f t="shared" si="19"/>
        <v>2530</v>
      </c>
    </row>
    <row r="192" spans="1:16">
      <c r="B192" s="108">
        <v>11</v>
      </c>
      <c r="C192" s="109" t="s">
        <v>61</v>
      </c>
      <c r="D192" s="70">
        <f t="shared" si="18"/>
        <v>46.218487394957982</v>
      </c>
      <c r="E192" s="110">
        <v>71.81</v>
      </c>
      <c r="F192" s="111">
        <v>3.209E-2</v>
      </c>
      <c r="G192" s="107">
        <f t="shared" si="12"/>
        <v>71.842089999999999</v>
      </c>
      <c r="H192" s="72">
        <v>954.79</v>
      </c>
      <c r="I192" s="74" t="s">
        <v>12</v>
      </c>
      <c r="J192" s="77">
        <f t="shared" si="17"/>
        <v>954790</v>
      </c>
      <c r="K192" s="72">
        <v>33.85</v>
      </c>
      <c r="L192" s="74" t="s">
        <v>12</v>
      </c>
      <c r="M192" s="77">
        <f t="shared" si="16"/>
        <v>33850</v>
      </c>
      <c r="N192" s="72">
        <v>2.72</v>
      </c>
      <c r="O192" s="74" t="s">
        <v>12</v>
      </c>
      <c r="P192" s="77">
        <f t="shared" si="19"/>
        <v>2720</v>
      </c>
    </row>
    <row r="193" spans="2:16">
      <c r="B193" s="108">
        <v>12</v>
      </c>
      <c r="C193" s="109" t="s">
        <v>61</v>
      </c>
      <c r="D193" s="70">
        <f t="shared" si="18"/>
        <v>50.420168067226889</v>
      </c>
      <c r="E193" s="110">
        <v>68.45</v>
      </c>
      <c r="F193" s="111">
        <v>2.971E-2</v>
      </c>
      <c r="G193" s="107">
        <f t="shared" si="12"/>
        <v>68.479709999999997</v>
      </c>
      <c r="H193" s="72">
        <v>1.07</v>
      </c>
      <c r="I193" s="73" t="s">
        <v>75</v>
      </c>
      <c r="J193" s="77">
        <f t="shared" ref="J193:J194" si="20">H193*1000000</f>
        <v>1070000</v>
      </c>
      <c r="K193" s="72">
        <v>37.76</v>
      </c>
      <c r="L193" s="74" t="s">
        <v>12</v>
      </c>
      <c r="M193" s="77">
        <f t="shared" si="16"/>
        <v>37760</v>
      </c>
      <c r="N193" s="72">
        <v>2.92</v>
      </c>
      <c r="O193" s="74" t="s">
        <v>12</v>
      </c>
      <c r="P193" s="77">
        <f t="shared" si="19"/>
        <v>2920</v>
      </c>
    </row>
    <row r="194" spans="2:16">
      <c r="B194" s="108">
        <v>13</v>
      </c>
      <c r="C194" s="109" t="s">
        <v>61</v>
      </c>
      <c r="D194" s="70">
        <f t="shared" si="18"/>
        <v>54.621848739495796</v>
      </c>
      <c r="E194" s="110">
        <v>65.45</v>
      </c>
      <c r="F194" s="111">
        <v>2.767E-2</v>
      </c>
      <c r="G194" s="107">
        <f t="shared" si="12"/>
        <v>65.477670000000003</v>
      </c>
      <c r="H194" s="72">
        <v>1.2</v>
      </c>
      <c r="I194" s="74" t="s">
        <v>75</v>
      </c>
      <c r="J194" s="77">
        <f t="shared" si="20"/>
        <v>1200000</v>
      </c>
      <c r="K194" s="72">
        <v>41.64</v>
      </c>
      <c r="L194" s="74" t="s">
        <v>12</v>
      </c>
      <c r="M194" s="77">
        <f t="shared" si="16"/>
        <v>41640</v>
      </c>
      <c r="N194" s="72">
        <v>3.13</v>
      </c>
      <c r="O194" s="74" t="s">
        <v>12</v>
      </c>
      <c r="P194" s="77">
        <f t="shared" si="19"/>
        <v>3130</v>
      </c>
    </row>
    <row r="195" spans="2:16">
      <c r="B195" s="108">
        <v>14</v>
      </c>
      <c r="C195" s="109" t="s">
        <v>61</v>
      </c>
      <c r="D195" s="70">
        <f t="shared" si="18"/>
        <v>58.823529411764703</v>
      </c>
      <c r="E195" s="110">
        <v>62.75</v>
      </c>
      <c r="F195" s="111">
        <v>2.5899999999999999E-2</v>
      </c>
      <c r="G195" s="107">
        <f t="shared" si="12"/>
        <v>62.7759</v>
      </c>
      <c r="H195" s="72">
        <v>1.33</v>
      </c>
      <c r="I195" s="74" t="s">
        <v>75</v>
      </c>
      <c r="J195" s="77">
        <f>H195*1000000</f>
        <v>1330000</v>
      </c>
      <c r="K195" s="72">
        <v>45.49</v>
      </c>
      <c r="L195" s="74" t="s">
        <v>12</v>
      </c>
      <c r="M195" s="77">
        <f t="shared" si="16"/>
        <v>45490</v>
      </c>
      <c r="N195" s="72">
        <v>3.35</v>
      </c>
      <c r="O195" s="74" t="s">
        <v>12</v>
      </c>
      <c r="P195" s="77">
        <f t="shared" si="19"/>
        <v>3350</v>
      </c>
    </row>
    <row r="196" spans="2:16">
      <c r="B196" s="108">
        <v>15</v>
      </c>
      <c r="C196" s="109" t="s">
        <v>61</v>
      </c>
      <c r="D196" s="70">
        <f t="shared" si="18"/>
        <v>63.025210084033617</v>
      </c>
      <c r="E196" s="110">
        <v>60.31</v>
      </c>
      <c r="F196" s="111">
        <v>2.436E-2</v>
      </c>
      <c r="G196" s="107">
        <f t="shared" si="12"/>
        <v>60.334360000000004</v>
      </c>
      <c r="H196" s="72">
        <v>1.46</v>
      </c>
      <c r="I196" s="74" t="s">
        <v>75</v>
      </c>
      <c r="J196" s="77">
        <f t="shared" ref="J196:J228" si="21">H196*1000000</f>
        <v>1460000</v>
      </c>
      <c r="K196" s="72">
        <v>49.33</v>
      </c>
      <c r="L196" s="74" t="s">
        <v>12</v>
      </c>
      <c r="M196" s="77">
        <f t="shared" si="16"/>
        <v>49330</v>
      </c>
      <c r="N196" s="72">
        <v>3.58</v>
      </c>
      <c r="O196" s="74" t="s">
        <v>12</v>
      </c>
      <c r="P196" s="77">
        <f t="shared" si="19"/>
        <v>3580</v>
      </c>
    </row>
    <row r="197" spans="2:16">
      <c r="B197" s="108">
        <v>16</v>
      </c>
      <c r="C197" s="109" t="s">
        <v>61</v>
      </c>
      <c r="D197" s="70">
        <f t="shared" si="18"/>
        <v>67.226890756302524</v>
      </c>
      <c r="E197" s="110">
        <v>58.09</v>
      </c>
      <c r="F197" s="111">
        <v>2.299E-2</v>
      </c>
      <c r="G197" s="107">
        <f t="shared" si="12"/>
        <v>58.112990000000003</v>
      </c>
      <c r="H197" s="72">
        <v>1.6</v>
      </c>
      <c r="I197" s="74" t="s">
        <v>75</v>
      </c>
      <c r="J197" s="77">
        <f t="shared" si="21"/>
        <v>1600000</v>
      </c>
      <c r="K197" s="72">
        <v>53.17</v>
      </c>
      <c r="L197" s="74" t="s">
        <v>12</v>
      </c>
      <c r="M197" s="77">
        <f t="shared" si="16"/>
        <v>53170</v>
      </c>
      <c r="N197" s="72">
        <v>3.81</v>
      </c>
      <c r="O197" s="74" t="s">
        <v>12</v>
      </c>
      <c r="P197" s="77">
        <f t="shared" si="19"/>
        <v>3810</v>
      </c>
    </row>
    <row r="198" spans="2:16">
      <c r="B198" s="108">
        <v>17</v>
      </c>
      <c r="C198" s="109" t="s">
        <v>61</v>
      </c>
      <c r="D198" s="70">
        <f t="shared" si="18"/>
        <v>71.428571428571431</v>
      </c>
      <c r="E198" s="110">
        <v>56.07</v>
      </c>
      <c r="F198" s="111">
        <v>2.1780000000000001E-2</v>
      </c>
      <c r="G198" s="107">
        <f t="shared" si="12"/>
        <v>56.09178</v>
      </c>
      <c r="H198" s="72">
        <v>1.75</v>
      </c>
      <c r="I198" s="74" t="s">
        <v>75</v>
      </c>
      <c r="J198" s="77">
        <f t="shared" si="21"/>
        <v>1750000</v>
      </c>
      <c r="K198" s="72">
        <v>57.01</v>
      </c>
      <c r="L198" s="74" t="s">
        <v>12</v>
      </c>
      <c r="M198" s="77">
        <f t="shared" si="16"/>
        <v>57010</v>
      </c>
      <c r="N198" s="72">
        <v>4.05</v>
      </c>
      <c r="O198" s="74" t="s">
        <v>12</v>
      </c>
      <c r="P198" s="77">
        <f t="shared" si="19"/>
        <v>4050</v>
      </c>
    </row>
    <row r="199" spans="2:16">
      <c r="B199" s="108">
        <v>18</v>
      </c>
      <c r="C199" s="109" t="s">
        <v>61</v>
      </c>
      <c r="D199" s="70">
        <f t="shared" si="18"/>
        <v>75.630252100840337</v>
      </c>
      <c r="E199" s="110">
        <v>54.21</v>
      </c>
      <c r="F199" s="111">
        <v>2.07E-2</v>
      </c>
      <c r="G199" s="107">
        <f t="shared" si="12"/>
        <v>54.230699999999999</v>
      </c>
      <c r="H199" s="72">
        <v>1.9</v>
      </c>
      <c r="I199" s="74" t="s">
        <v>75</v>
      </c>
      <c r="J199" s="77">
        <f t="shared" si="21"/>
        <v>1900000</v>
      </c>
      <c r="K199" s="72">
        <v>60.86</v>
      </c>
      <c r="L199" s="74" t="s">
        <v>12</v>
      </c>
      <c r="M199" s="77">
        <f t="shared" si="16"/>
        <v>60860</v>
      </c>
      <c r="N199" s="72">
        <v>4.3</v>
      </c>
      <c r="O199" s="74" t="s">
        <v>12</v>
      </c>
      <c r="P199" s="77">
        <f t="shared" si="19"/>
        <v>4300</v>
      </c>
    </row>
    <row r="200" spans="2:16">
      <c r="B200" s="108">
        <v>20</v>
      </c>
      <c r="C200" s="109" t="s">
        <v>61</v>
      </c>
      <c r="D200" s="70">
        <f t="shared" si="18"/>
        <v>84.033613445378151</v>
      </c>
      <c r="E200" s="110">
        <v>50.93</v>
      </c>
      <c r="F200" s="111">
        <v>1.8839999999999999E-2</v>
      </c>
      <c r="G200" s="107">
        <f t="shared" si="12"/>
        <v>50.948839999999997</v>
      </c>
      <c r="H200" s="72">
        <v>2.21</v>
      </c>
      <c r="I200" s="74" t="s">
        <v>75</v>
      </c>
      <c r="J200" s="77">
        <f t="shared" si="21"/>
        <v>2210000</v>
      </c>
      <c r="K200" s="72">
        <v>75.510000000000005</v>
      </c>
      <c r="L200" s="74" t="s">
        <v>12</v>
      </c>
      <c r="M200" s="77">
        <f t="shared" si="16"/>
        <v>75510</v>
      </c>
      <c r="N200" s="72">
        <v>4.83</v>
      </c>
      <c r="O200" s="74" t="s">
        <v>12</v>
      </c>
      <c r="P200" s="77">
        <f t="shared" si="19"/>
        <v>4830</v>
      </c>
    </row>
    <row r="201" spans="2:16">
      <c r="B201" s="108">
        <v>22.5</v>
      </c>
      <c r="C201" s="109" t="s">
        <v>61</v>
      </c>
      <c r="D201" s="70">
        <f t="shared" si="18"/>
        <v>94.537815126050418</v>
      </c>
      <c r="E201" s="110">
        <v>47.47</v>
      </c>
      <c r="F201" s="111">
        <v>1.695E-2</v>
      </c>
      <c r="G201" s="107">
        <f t="shared" si="12"/>
        <v>47.48695</v>
      </c>
      <c r="H201" s="72">
        <v>2.64</v>
      </c>
      <c r="I201" s="74" t="s">
        <v>75</v>
      </c>
      <c r="J201" s="77">
        <f t="shared" si="21"/>
        <v>2640000</v>
      </c>
      <c r="K201" s="72">
        <v>96.27</v>
      </c>
      <c r="L201" s="74" t="s">
        <v>12</v>
      </c>
      <c r="M201" s="77">
        <f t="shared" si="16"/>
        <v>96270</v>
      </c>
      <c r="N201" s="72">
        <v>5.52</v>
      </c>
      <c r="O201" s="74" t="s">
        <v>12</v>
      </c>
      <c r="P201" s="77">
        <f t="shared" si="19"/>
        <v>5520</v>
      </c>
    </row>
    <row r="202" spans="2:16">
      <c r="B202" s="108">
        <v>25</v>
      </c>
      <c r="C202" s="109" t="s">
        <v>61</v>
      </c>
      <c r="D202" s="70">
        <f t="shared" si="18"/>
        <v>105.04201680672269</v>
      </c>
      <c r="E202" s="110">
        <v>44.56</v>
      </c>
      <c r="F202" s="111">
        <v>1.542E-2</v>
      </c>
      <c r="G202" s="107">
        <f t="shared" si="12"/>
        <v>44.575420000000001</v>
      </c>
      <c r="H202" s="72">
        <v>3.09</v>
      </c>
      <c r="I202" s="74" t="s">
        <v>75</v>
      </c>
      <c r="J202" s="77">
        <f t="shared" si="21"/>
        <v>3090000</v>
      </c>
      <c r="K202" s="72">
        <v>115.51</v>
      </c>
      <c r="L202" s="74" t="s">
        <v>12</v>
      </c>
      <c r="M202" s="77">
        <f t="shared" si="16"/>
        <v>115510</v>
      </c>
      <c r="N202" s="72">
        <v>6.26</v>
      </c>
      <c r="O202" s="74" t="s">
        <v>12</v>
      </c>
      <c r="P202" s="77">
        <f t="shared" si="19"/>
        <v>6260</v>
      </c>
    </row>
    <row r="203" spans="2:16">
      <c r="B203" s="108">
        <v>27.5</v>
      </c>
      <c r="C203" s="109" t="s">
        <v>61</v>
      </c>
      <c r="D203" s="70">
        <f t="shared" si="18"/>
        <v>115.54621848739495</v>
      </c>
      <c r="E203" s="110">
        <v>42.09</v>
      </c>
      <c r="F203" s="111">
        <v>1.4160000000000001E-2</v>
      </c>
      <c r="G203" s="107">
        <f t="shared" si="12"/>
        <v>42.10416</v>
      </c>
      <c r="H203" s="72">
        <v>3.57</v>
      </c>
      <c r="I203" s="74" t="s">
        <v>75</v>
      </c>
      <c r="J203" s="77">
        <f t="shared" si="21"/>
        <v>3570000</v>
      </c>
      <c r="K203" s="72">
        <v>133.91999999999999</v>
      </c>
      <c r="L203" s="74" t="s">
        <v>12</v>
      </c>
      <c r="M203" s="77">
        <f t="shared" si="16"/>
        <v>133920</v>
      </c>
      <c r="N203" s="72">
        <v>7.04</v>
      </c>
      <c r="O203" s="74" t="s">
        <v>12</v>
      </c>
      <c r="P203" s="77">
        <f t="shared" si="19"/>
        <v>7040</v>
      </c>
    </row>
    <row r="204" spans="2:16">
      <c r="B204" s="108">
        <v>30</v>
      </c>
      <c r="C204" s="109" t="s">
        <v>61</v>
      </c>
      <c r="D204" s="70">
        <f t="shared" si="18"/>
        <v>126.05042016806723</v>
      </c>
      <c r="E204" s="110">
        <v>39.96</v>
      </c>
      <c r="F204" s="111">
        <v>1.3089999999999999E-2</v>
      </c>
      <c r="G204" s="107">
        <f t="shared" si="12"/>
        <v>39.973089999999999</v>
      </c>
      <c r="H204" s="72">
        <v>4.07</v>
      </c>
      <c r="I204" s="74" t="s">
        <v>75</v>
      </c>
      <c r="J204" s="77">
        <f t="shared" si="21"/>
        <v>4070000.0000000005</v>
      </c>
      <c r="K204" s="72">
        <v>151.85</v>
      </c>
      <c r="L204" s="74" t="s">
        <v>12</v>
      </c>
      <c r="M204" s="77">
        <f t="shared" si="16"/>
        <v>151850</v>
      </c>
      <c r="N204" s="72">
        <v>7.85</v>
      </c>
      <c r="O204" s="74" t="s">
        <v>12</v>
      </c>
      <c r="P204" s="77">
        <f t="shared" si="19"/>
        <v>7850</v>
      </c>
    </row>
    <row r="205" spans="2:16">
      <c r="B205" s="108">
        <v>32.5</v>
      </c>
      <c r="C205" s="109" t="s">
        <v>61</v>
      </c>
      <c r="D205" s="70">
        <f t="shared" si="18"/>
        <v>136.55462184873949</v>
      </c>
      <c r="E205" s="110">
        <v>38.1</v>
      </c>
      <c r="F205" s="111">
        <v>1.218E-2</v>
      </c>
      <c r="G205" s="107">
        <f t="shared" si="12"/>
        <v>38.112180000000002</v>
      </c>
      <c r="H205" s="72">
        <v>4.5999999999999996</v>
      </c>
      <c r="I205" s="74" t="s">
        <v>75</v>
      </c>
      <c r="J205" s="77">
        <f t="shared" si="21"/>
        <v>4600000</v>
      </c>
      <c r="K205" s="72">
        <v>169.46</v>
      </c>
      <c r="L205" s="74" t="s">
        <v>12</v>
      </c>
      <c r="M205" s="77">
        <f t="shared" si="16"/>
        <v>169460</v>
      </c>
      <c r="N205" s="72">
        <v>8.69</v>
      </c>
      <c r="O205" s="74" t="s">
        <v>12</v>
      </c>
      <c r="P205" s="77">
        <f t="shared" si="19"/>
        <v>8690</v>
      </c>
    </row>
    <row r="206" spans="2:16">
      <c r="B206" s="108">
        <v>35</v>
      </c>
      <c r="C206" s="109" t="s">
        <v>61</v>
      </c>
      <c r="D206" s="70">
        <f t="shared" si="18"/>
        <v>147.05882352941177</v>
      </c>
      <c r="E206" s="110">
        <v>36.47</v>
      </c>
      <c r="F206" s="111">
        <v>1.14E-2</v>
      </c>
      <c r="G206" s="107">
        <f t="shared" si="12"/>
        <v>36.481400000000001</v>
      </c>
      <c r="H206" s="72">
        <v>5.16</v>
      </c>
      <c r="I206" s="74" t="s">
        <v>75</v>
      </c>
      <c r="J206" s="77">
        <f t="shared" si="21"/>
        <v>5160000</v>
      </c>
      <c r="K206" s="72">
        <v>186.86</v>
      </c>
      <c r="L206" s="74" t="s">
        <v>12</v>
      </c>
      <c r="M206" s="77">
        <f t="shared" si="16"/>
        <v>186860</v>
      </c>
      <c r="N206" s="72">
        <v>9.57</v>
      </c>
      <c r="O206" s="74" t="s">
        <v>12</v>
      </c>
      <c r="P206" s="77">
        <f t="shared" si="19"/>
        <v>9570</v>
      </c>
    </row>
    <row r="207" spans="2:16">
      <c r="B207" s="108">
        <v>37.5</v>
      </c>
      <c r="C207" s="109" t="s">
        <v>61</v>
      </c>
      <c r="D207" s="70">
        <f t="shared" si="18"/>
        <v>157.56302521008402</v>
      </c>
      <c r="E207" s="110">
        <v>35.03</v>
      </c>
      <c r="F207" s="111">
        <v>1.0710000000000001E-2</v>
      </c>
      <c r="G207" s="107">
        <f t="shared" si="12"/>
        <v>35.040710000000004</v>
      </c>
      <c r="H207" s="72">
        <v>5.74</v>
      </c>
      <c r="I207" s="74" t="s">
        <v>75</v>
      </c>
      <c r="J207" s="77">
        <f t="shared" si="21"/>
        <v>5740000</v>
      </c>
      <c r="K207" s="72">
        <v>204.11</v>
      </c>
      <c r="L207" s="74" t="s">
        <v>12</v>
      </c>
      <c r="M207" s="77">
        <f t="shared" si="16"/>
        <v>204110</v>
      </c>
      <c r="N207" s="72">
        <v>10.48</v>
      </c>
      <c r="O207" s="74" t="s">
        <v>12</v>
      </c>
      <c r="P207" s="77">
        <f t="shared" si="19"/>
        <v>10480</v>
      </c>
    </row>
    <row r="208" spans="2:16">
      <c r="B208" s="108">
        <v>40</v>
      </c>
      <c r="C208" s="109" t="s">
        <v>61</v>
      </c>
      <c r="D208" s="70">
        <f t="shared" si="18"/>
        <v>168.0672268907563</v>
      </c>
      <c r="E208" s="110">
        <v>33.74</v>
      </c>
      <c r="F208" s="111">
        <v>1.0109999999999999E-2</v>
      </c>
      <c r="G208" s="107">
        <f t="shared" si="12"/>
        <v>33.750109999999999</v>
      </c>
      <c r="H208" s="72">
        <v>6.34</v>
      </c>
      <c r="I208" s="74" t="s">
        <v>75</v>
      </c>
      <c r="J208" s="77">
        <f t="shared" si="21"/>
        <v>6340000</v>
      </c>
      <c r="K208" s="72">
        <v>221.25</v>
      </c>
      <c r="L208" s="74" t="s">
        <v>12</v>
      </c>
      <c r="M208" s="77">
        <f t="shared" si="16"/>
        <v>221250</v>
      </c>
      <c r="N208" s="72">
        <v>11.42</v>
      </c>
      <c r="O208" s="74" t="s">
        <v>12</v>
      </c>
      <c r="P208" s="77">
        <f t="shared" si="19"/>
        <v>11420</v>
      </c>
    </row>
    <row r="209" spans="2:16">
      <c r="B209" s="108">
        <v>45</v>
      </c>
      <c r="C209" s="109" t="s">
        <v>61</v>
      </c>
      <c r="D209" s="70">
        <f t="shared" si="18"/>
        <v>189.07563025210084</v>
      </c>
      <c r="E209" s="110">
        <v>31.54</v>
      </c>
      <c r="F209" s="111">
        <v>9.0860000000000003E-3</v>
      </c>
      <c r="G209" s="107">
        <f t="shared" si="12"/>
        <v>31.549085999999999</v>
      </c>
      <c r="H209" s="72">
        <v>7.62</v>
      </c>
      <c r="I209" s="74" t="s">
        <v>75</v>
      </c>
      <c r="J209" s="77">
        <f t="shared" si="21"/>
        <v>7620000</v>
      </c>
      <c r="K209" s="72">
        <v>285.22000000000003</v>
      </c>
      <c r="L209" s="74" t="s">
        <v>12</v>
      </c>
      <c r="M209" s="77">
        <f t="shared" si="16"/>
        <v>285220</v>
      </c>
      <c r="N209" s="72">
        <v>13.37</v>
      </c>
      <c r="O209" s="74" t="s">
        <v>12</v>
      </c>
      <c r="P209" s="77">
        <f t="shared" si="19"/>
        <v>13370</v>
      </c>
    </row>
    <row r="210" spans="2:16">
      <c r="B210" s="108">
        <v>50</v>
      </c>
      <c r="C210" s="109" t="s">
        <v>61</v>
      </c>
      <c r="D210" s="70">
        <f t="shared" si="18"/>
        <v>210.08403361344537</v>
      </c>
      <c r="E210" s="110">
        <v>29.73</v>
      </c>
      <c r="F210" s="111">
        <v>8.2609999999999992E-3</v>
      </c>
      <c r="G210" s="107">
        <f t="shared" si="12"/>
        <v>29.738261000000001</v>
      </c>
      <c r="H210" s="72">
        <v>8.9700000000000006</v>
      </c>
      <c r="I210" s="74" t="s">
        <v>75</v>
      </c>
      <c r="J210" s="77">
        <f t="shared" si="21"/>
        <v>8970000</v>
      </c>
      <c r="K210" s="72">
        <v>343.67</v>
      </c>
      <c r="L210" s="74" t="s">
        <v>12</v>
      </c>
      <c r="M210" s="77">
        <f t="shared" si="16"/>
        <v>343670</v>
      </c>
      <c r="N210" s="72">
        <v>15.42</v>
      </c>
      <c r="O210" s="74" t="s">
        <v>12</v>
      </c>
      <c r="P210" s="77">
        <f t="shared" si="19"/>
        <v>15420</v>
      </c>
    </row>
    <row r="211" spans="2:16">
      <c r="B211" s="108">
        <v>55</v>
      </c>
      <c r="C211" s="109" t="s">
        <v>61</v>
      </c>
      <c r="D211" s="70">
        <f t="shared" si="18"/>
        <v>231.0924369747899</v>
      </c>
      <c r="E211" s="110">
        <v>28.22</v>
      </c>
      <c r="F211" s="111">
        <v>7.5779999999999997E-3</v>
      </c>
      <c r="G211" s="107">
        <f t="shared" si="12"/>
        <v>28.227577999999998</v>
      </c>
      <c r="H211" s="72">
        <v>10.41</v>
      </c>
      <c r="I211" s="74" t="s">
        <v>75</v>
      </c>
      <c r="J211" s="77">
        <f t="shared" si="21"/>
        <v>10410000</v>
      </c>
      <c r="K211" s="72">
        <v>398.98</v>
      </c>
      <c r="L211" s="74" t="s">
        <v>12</v>
      </c>
      <c r="M211" s="77">
        <f t="shared" si="16"/>
        <v>398980</v>
      </c>
      <c r="N211" s="72">
        <v>17.55</v>
      </c>
      <c r="O211" s="74" t="s">
        <v>12</v>
      </c>
      <c r="P211" s="77">
        <f t="shared" si="19"/>
        <v>17550</v>
      </c>
    </row>
    <row r="212" spans="2:16">
      <c r="B212" s="108">
        <v>60</v>
      </c>
      <c r="C212" s="109" t="s">
        <v>61</v>
      </c>
      <c r="D212" s="70">
        <f t="shared" si="18"/>
        <v>252.10084033613447</v>
      </c>
      <c r="E212" s="110">
        <v>26.94</v>
      </c>
      <c r="F212" s="111">
        <v>7.0039999999999998E-3</v>
      </c>
      <c r="G212" s="107">
        <f t="shared" si="12"/>
        <v>26.947004</v>
      </c>
      <c r="H212" s="72">
        <v>11.91</v>
      </c>
      <c r="I212" s="74" t="s">
        <v>75</v>
      </c>
      <c r="J212" s="77">
        <f t="shared" si="21"/>
        <v>11910000</v>
      </c>
      <c r="K212" s="72">
        <v>452.23</v>
      </c>
      <c r="L212" s="74" t="s">
        <v>12</v>
      </c>
      <c r="M212" s="77">
        <f t="shared" si="16"/>
        <v>452230</v>
      </c>
      <c r="N212" s="72">
        <v>19.760000000000002</v>
      </c>
      <c r="O212" s="74" t="s">
        <v>12</v>
      </c>
      <c r="P212" s="77">
        <f t="shared" si="19"/>
        <v>19760</v>
      </c>
    </row>
    <row r="213" spans="2:16">
      <c r="B213" s="108">
        <v>65</v>
      </c>
      <c r="C213" s="109" t="s">
        <v>61</v>
      </c>
      <c r="D213" s="70">
        <f t="shared" si="18"/>
        <v>273.10924369747897</v>
      </c>
      <c r="E213" s="110">
        <v>25.85</v>
      </c>
      <c r="F213" s="111">
        <v>6.5139999999999998E-3</v>
      </c>
      <c r="G213" s="107">
        <f t="shared" ref="G213:G228" si="22">E213+F213</f>
        <v>25.856514000000001</v>
      </c>
      <c r="H213" s="72">
        <v>13.48</v>
      </c>
      <c r="I213" s="74" t="s">
        <v>75</v>
      </c>
      <c r="J213" s="77">
        <f t="shared" si="21"/>
        <v>13480000</v>
      </c>
      <c r="K213" s="72">
        <v>503.98</v>
      </c>
      <c r="L213" s="74" t="s">
        <v>12</v>
      </c>
      <c r="M213" s="77">
        <f t="shared" si="16"/>
        <v>503980</v>
      </c>
      <c r="N213" s="72">
        <v>22.04</v>
      </c>
      <c r="O213" s="74" t="s">
        <v>12</v>
      </c>
      <c r="P213" s="77">
        <f t="shared" si="19"/>
        <v>22040</v>
      </c>
    </row>
    <row r="214" spans="2:16">
      <c r="B214" s="108">
        <v>70</v>
      </c>
      <c r="C214" s="109" t="s">
        <v>61</v>
      </c>
      <c r="D214" s="70">
        <f t="shared" si="18"/>
        <v>294.11764705882354</v>
      </c>
      <c r="E214" s="110">
        <v>24.89</v>
      </c>
      <c r="F214" s="111">
        <v>6.0910000000000001E-3</v>
      </c>
      <c r="G214" s="107">
        <f t="shared" si="22"/>
        <v>24.896091000000002</v>
      </c>
      <c r="H214" s="72">
        <v>15.12</v>
      </c>
      <c r="I214" s="74" t="s">
        <v>75</v>
      </c>
      <c r="J214" s="77">
        <f t="shared" si="21"/>
        <v>15120000</v>
      </c>
      <c r="K214" s="72">
        <v>554.58000000000004</v>
      </c>
      <c r="L214" s="74" t="s">
        <v>12</v>
      </c>
      <c r="M214" s="77">
        <f t="shared" si="16"/>
        <v>554580</v>
      </c>
      <c r="N214" s="72">
        <v>24.38</v>
      </c>
      <c r="O214" s="74" t="s">
        <v>12</v>
      </c>
      <c r="P214" s="77">
        <f t="shared" si="19"/>
        <v>24380</v>
      </c>
    </row>
    <row r="215" spans="2:16">
      <c r="B215" s="108">
        <v>80</v>
      </c>
      <c r="C215" s="109" t="s">
        <v>61</v>
      </c>
      <c r="D215" s="70">
        <f t="shared" si="18"/>
        <v>336.1344537815126</v>
      </c>
      <c r="E215" s="110">
        <v>23.33</v>
      </c>
      <c r="F215" s="111">
        <v>5.3949999999999996E-3</v>
      </c>
      <c r="G215" s="107">
        <f t="shared" si="22"/>
        <v>23.335394999999998</v>
      </c>
      <c r="H215" s="72">
        <v>18.559999999999999</v>
      </c>
      <c r="I215" s="74" t="s">
        <v>75</v>
      </c>
      <c r="J215" s="77">
        <f t="shared" si="21"/>
        <v>18560000</v>
      </c>
      <c r="K215" s="72">
        <v>738.25</v>
      </c>
      <c r="L215" s="74" t="s">
        <v>12</v>
      </c>
      <c r="M215" s="77">
        <f t="shared" si="16"/>
        <v>738250</v>
      </c>
      <c r="N215" s="72">
        <v>29.22</v>
      </c>
      <c r="O215" s="74" t="s">
        <v>12</v>
      </c>
      <c r="P215" s="77">
        <f t="shared" si="19"/>
        <v>29220</v>
      </c>
    </row>
    <row r="216" spans="2:16">
      <c r="B216" s="108">
        <v>90</v>
      </c>
      <c r="C216" s="109" t="s">
        <v>61</v>
      </c>
      <c r="D216" s="70">
        <f t="shared" si="18"/>
        <v>378.15126050420167</v>
      </c>
      <c r="E216" s="110">
        <v>22.1</v>
      </c>
      <c r="F216" s="111">
        <v>4.8479999999999999E-3</v>
      </c>
      <c r="G216" s="107">
        <f t="shared" si="22"/>
        <v>22.104848</v>
      </c>
      <c r="H216" s="72">
        <v>22.22</v>
      </c>
      <c r="I216" s="74" t="s">
        <v>75</v>
      </c>
      <c r="J216" s="77">
        <f t="shared" si="21"/>
        <v>22220000</v>
      </c>
      <c r="K216" s="72">
        <v>901.38</v>
      </c>
      <c r="L216" s="74" t="s">
        <v>12</v>
      </c>
      <c r="M216" s="77">
        <f t="shared" si="16"/>
        <v>901380</v>
      </c>
      <c r="N216" s="72">
        <v>34.24</v>
      </c>
      <c r="O216" s="74" t="s">
        <v>12</v>
      </c>
      <c r="P216" s="77">
        <f t="shared" si="19"/>
        <v>34240</v>
      </c>
    </row>
    <row r="217" spans="2:16">
      <c r="B217" s="108">
        <v>100</v>
      </c>
      <c r="C217" s="109" t="s">
        <v>61</v>
      </c>
      <c r="D217" s="70">
        <f t="shared" si="18"/>
        <v>420.16806722689074</v>
      </c>
      <c r="E217" s="110">
        <v>21.11</v>
      </c>
      <c r="F217" s="111">
        <v>4.4050000000000001E-3</v>
      </c>
      <c r="G217" s="107">
        <f t="shared" si="22"/>
        <v>21.114404999999998</v>
      </c>
      <c r="H217" s="72">
        <v>26.06</v>
      </c>
      <c r="I217" s="74" t="s">
        <v>75</v>
      </c>
      <c r="J217" s="77">
        <f t="shared" si="21"/>
        <v>26060000</v>
      </c>
      <c r="K217" s="72">
        <v>1.05</v>
      </c>
      <c r="L217" s="73" t="s">
        <v>75</v>
      </c>
      <c r="M217" s="77">
        <f t="shared" ref="M217:M228" si="23">K217*1000000</f>
        <v>1050000</v>
      </c>
      <c r="N217" s="72">
        <v>39.4</v>
      </c>
      <c r="O217" s="74" t="s">
        <v>12</v>
      </c>
      <c r="P217" s="77">
        <f t="shared" si="19"/>
        <v>39400</v>
      </c>
    </row>
    <row r="218" spans="2:16">
      <c r="B218" s="108">
        <v>110</v>
      </c>
      <c r="C218" s="109" t="s">
        <v>61</v>
      </c>
      <c r="D218" s="70">
        <f t="shared" si="18"/>
        <v>462.18487394957981</v>
      </c>
      <c r="E218" s="110">
        <v>20.3</v>
      </c>
      <c r="F218" s="111">
        <v>4.0379999999999999E-3</v>
      </c>
      <c r="G218" s="107">
        <f t="shared" si="22"/>
        <v>20.304038000000002</v>
      </c>
      <c r="H218" s="72">
        <v>30.07</v>
      </c>
      <c r="I218" s="74" t="s">
        <v>75</v>
      </c>
      <c r="J218" s="77">
        <f t="shared" si="21"/>
        <v>30070000</v>
      </c>
      <c r="K218" s="72">
        <v>1.2</v>
      </c>
      <c r="L218" s="74" t="s">
        <v>75</v>
      </c>
      <c r="M218" s="77">
        <f t="shared" si="23"/>
        <v>1200000</v>
      </c>
      <c r="N218" s="72">
        <v>44.68</v>
      </c>
      <c r="O218" s="74" t="s">
        <v>12</v>
      </c>
      <c r="P218" s="77">
        <f t="shared" si="19"/>
        <v>44680</v>
      </c>
    </row>
    <row r="219" spans="2:16">
      <c r="B219" s="108">
        <v>120</v>
      </c>
      <c r="C219" s="109" t="s">
        <v>61</v>
      </c>
      <c r="D219" s="70">
        <f t="shared" si="18"/>
        <v>504.20168067226894</v>
      </c>
      <c r="E219" s="110">
        <v>19.63</v>
      </c>
      <c r="F219" s="111">
        <v>3.7309999999999999E-3</v>
      </c>
      <c r="G219" s="107">
        <f t="shared" si="22"/>
        <v>19.633730999999997</v>
      </c>
      <c r="H219" s="72">
        <v>34.229999999999997</v>
      </c>
      <c r="I219" s="74" t="s">
        <v>75</v>
      </c>
      <c r="J219" s="77">
        <f t="shared" si="21"/>
        <v>34230000</v>
      </c>
      <c r="K219" s="72">
        <v>1.33</v>
      </c>
      <c r="L219" s="74" t="s">
        <v>75</v>
      </c>
      <c r="M219" s="77">
        <f t="shared" si="23"/>
        <v>1330000</v>
      </c>
      <c r="N219" s="72">
        <v>50.03</v>
      </c>
      <c r="O219" s="74" t="s">
        <v>12</v>
      </c>
      <c r="P219" s="77">
        <f t="shared" si="19"/>
        <v>50030</v>
      </c>
    </row>
    <row r="220" spans="2:16">
      <c r="B220" s="108">
        <v>130</v>
      </c>
      <c r="C220" s="109" t="s">
        <v>61</v>
      </c>
      <c r="D220" s="70">
        <f t="shared" si="18"/>
        <v>546.21848739495795</v>
      </c>
      <c r="E220" s="110">
        <v>19.059999999999999</v>
      </c>
      <c r="F220" s="111">
        <v>3.4680000000000002E-3</v>
      </c>
      <c r="G220" s="107">
        <f t="shared" si="22"/>
        <v>19.063468</v>
      </c>
      <c r="H220" s="72">
        <v>38.520000000000003</v>
      </c>
      <c r="I220" s="74" t="s">
        <v>75</v>
      </c>
      <c r="J220" s="77">
        <f t="shared" si="21"/>
        <v>38520000</v>
      </c>
      <c r="K220" s="72">
        <v>1.46</v>
      </c>
      <c r="L220" s="74" t="s">
        <v>75</v>
      </c>
      <c r="M220" s="77">
        <f t="shared" si="23"/>
        <v>1460000</v>
      </c>
      <c r="N220" s="72">
        <v>55.45</v>
      </c>
      <c r="O220" s="74" t="s">
        <v>12</v>
      </c>
      <c r="P220" s="77">
        <f t="shared" si="19"/>
        <v>55450</v>
      </c>
    </row>
    <row r="221" spans="2:16">
      <c r="B221" s="108">
        <v>140</v>
      </c>
      <c r="C221" s="109" t="s">
        <v>61</v>
      </c>
      <c r="D221" s="70">
        <f t="shared" si="18"/>
        <v>588.23529411764707</v>
      </c>
      <c r="E221" s="110">
        <v>18.579999999999998</v>
      </c>
      <c r="F221" s="111">
        <v>3.241E-3</v>
      </c>
      <c r="G221" s="107">
        <f t="shared" si="22"/>
        <v>18.583240999999997</v>
      </c>
      <c r="H221" s="72">
        <v>42.94</v>
      </c>
      <c r="I221" s="74" t="s">
        <v>75</v>
      </c>
      <c r="J221" s="77">
        <f t="shared" si="21"/>
        <v>42940000</v>
      </c>
      <c r="K221" s="72">
        <v>1.59</v>
      </c>
      <c r="L221" s="74" t="s">
        <v>75</v>
      </c>
      <c r="M221" s="77">
        <f t="shared" si="23"/>
        <v>1590000</v>
      </c>
      <c r="N221" s="72">
        <v>60.92</v>
      </c>
      <c r="O221" s="74" t="s">
        <v>12</v>
      </c>
      <c r="P221" s="77">
        <f t="shared" si="19"/>
        <v>60920</v>
      </c>
    </row>
    <row r="222" spans="2:16">
      <c r="B222" s="108">
        <v>150</v>
      </c>
      <c r="C222" s="109" t="s">
        <v>61</v>
      </c>
      <c r="D222" s="70">
        <f t="shared" si="18"/>
        <v>630.25210084033608</v>
      </c>
      <c r="E222" s="110">
        <v>18.170000000000002</v>
      </c>
      <c r="F222" s="111">
        <v>3.0430000000000001E-3</v>
      </c>
      <c r="G222" s="107">
        <f t="shared" si="22"/>
        <v>18.173043000000003</v>
      </c>
      <c r="H222" s="72">
        <v>47.45</v>
      </c>
      <c r="I222" s="74" t="s">
        <v>75</v>
      </c>
      <c r="J222" s="77">
        <f t="shared" si="21"/>
        <v>47450000</v>
      </c>
      <c r="K222" s="72">
        <v>1.72</v>
      </c>
      <c r="L222" s="74" t="s">
        <v>75</v>
      </c>
      <c r="M222" s="77">
        <f t="shared" si="23"/>
        <v>1720000</v>
      </c>
      <c r="N222" s="72">
        <v>66.42</v>
      </c>
      <c r="O222" s="74" t="s">
        <v>12</v>
      </c>
      <c r="P222" s="77">
        <f t="shared" si="19"/>
        <v>66420</v>
      </c>
    </row>
    <row r="223" spans="2:16">
      <c r="B223" s="108">
        <v>160</v>
      </c>
      <c r="C223" s="109" t="s">
        <v>61</v>
      </c>
      <c r="D223" s="70">
        <f t="shared" si="18"/>
        <v>672.26890756302521</v>
      </c>
      <c r="E223" s="110">
        <v>17.82</v>
      </c>
      <c r="F223" s="111">
        <v>2.869E-3</v>
      </c>
      <c r="G223" s="107">
        <f t="shared" si="22"/>
        <v>17.822869000000001</v>
      </c>
      <c r="H223" s="72">
        <v>52.06</v>
      </c>
      <c r="I223" s="74" t="s">
        <v>75</v>
      </c>
      <c r="J223" s="77">
        <f t="shared" si="21"/>
        <v>52060000</v>
      </c>
      <c r="K223" s="72">
        <v>1.83</v>
      </c>
      <c r="L223" s="74" t="s">
        <v>75</v>
      </c>
      <c r="M223" s="77">
        <f t="shared" si="23"/>
        <v>1830000</v>
      </c>
      <c r="N223" s="72">
        <v>71.94</v>
      </c>
      <c r="O223" s="74" t="s">
        <v>12</v>
      </c>
      <c r="P223" s="77">
        <f t="shared" si="19"/>
        <v>71940</v>
      </c>
    </row>
    <row r="224" spans="2:16">
      <c r="B224" s="108">
        <v>170</v>
      </c>
      <c r="C224" s="109" t="s">
        <v>61</v>
      </c>
      <c r="D224" s="70">
        <f t="shared" si="18"/>
        <v>714.28571428571433</v>
      </c>
      <c r="E224" s="110">
        <v>17.510000000000002</v>
      </c>
      <c r="F224" s="111">
        <v>2.7139999999999998E-3</v>
      </c>
      <c r="G224" s="107">
        <f t="shared" si="22"/>
        <v>17.512714000000003</v>
      </c>
      <c r="H224" s="72">
        <v>56.76</v>
      </c>
      <c r="I224" s="74" t="s">
        <v>75</v>
      </c>
      <c r="J224" s="77">
        <f t="shared" si="21"/>
        <v>56760000</v>
      </c>
      <c r="K224" s="72">
        <v>1.95</v>
      </c>
      <c r="L224" s="74" t="s">
        <v>75</v>
      </c>
      <c r="M224" s="77">
        <f t="shared" si="23"/>
        <v>1950000</v>
      </c>
      <c r="N224" s="72">
        <v>77.459999999999994</v>
      </c>
      <c r="O224" s="74" t="s">
        <v>12</v>
      </c>
      <c r="P224" s="77">
        <f t="shared" si="19"/>
        <v>77460</v>
      </c>
    </row>
    <row r="225" spans="1:16">
      <c r="B225" s="108">
        <v>180</v>
      </c>
      <c r="C225" s="109" t="s">
        <v>61</v>
      </c>
      <c r="D225" s="70">
        <f t="shared" si="18"/>
        <v>756.30252100840335</v>
      </c>
      <c r="E225" s="110">
        <v>17.239999999999998</v>
      </c>
      <c r="F225" s="111">
        <v>2.5760000000000002E-3</v>
      </c>
      <c r="G225" s="107">
        <f t="shared" si="22"/>
        <v>17.242576</v>
      </c>
      <c r="H225" s="72">
        <v>61.54</v>
      </c>
      <c r="I225" s="74" t="s">
        <v>75</v>
      </c>
      <c r="J225" s="77">
        <f t="shared" si="21"/>
        <v>61540000</v>
      </c>
      <c r="K225" s="72">
        <v>2.0699999999999998</v>
      </c>
      <c r="L225" s="74" t="s">
        <v>75</v>
      </c>
      <c r="M225" s="77">
        <f t="shared" si="23"/>
        <v>2069999.9999999998</v>
      </c>
      <c r="N225" s="72">
        <v>82.99</v>
      </c>
      <c r="O225" s="74" t="s">
        <v>12</v>
      </c>
      <c r="P225" s="77">
        <f t="shared" si="19"/>
        <v>82990</v>
      </c>
    </row>
    <row r="226" spans="1:16">
      <c r="B226" s="108">
        <v>200</v>
      </c>
      <c r="C226" s="109" t="s">
        <v>61</v>
      </c>
      <c r="D226" s="70">
        <f t="shared" si="18"/>
        <v>840.33613445378148</v>
      </c>
      <c r="E226" s="110">
        <v>16.8</v>
      </c>
      <c r="F226" s="111">
        <v>2.3389999999999999E-3</v>
      </c>
      <c r="G226" s="107">
        <f t="shared" si="22"/>
        <v>16.802339</v>
      </c>
      <c r="H226" s="72">
        <v>71.290000000000006</v>
      </c>
      <c r="I226" s="74" t="s">
        <v>75</v>
      </c>
      <c r="J226" s="77">
        <f t="shared" si="21"/>
        <v>71290000</v>
      </c>
      <c r="K226" s="72">
        <v>2.48</v>
      </c>
      <c r="L226" s="74" t="s">
        <v>75</v>
      </c>
      <c r="M226" s="77">
        <f t="shared" si="23"/>
        <v>2480000</v>
      </c>
      <c r="N226" s="72">
        <v>94.01</v>
      </c>
      <c r="O226" s="74" t="s">
        <v>12</v>
      </c>
      <c r="P226" s="77">
        <f t="shared" si="19"/>
        <v>94010</v>
      </c>
    </row>
    <row r="227" spans="1:16">
      <c r="B227" s="108">
        <v>225</v>
      </c>
      <c r="C227" s="109" t="s">
        <v>61</v>
      </c>
      <c r="D227" s="70">
        <f t="shared" si="18"/>
        <v>945.37815126050418</v>
      </c>
      <c r="E227" s="110">
        <v>16.38</v>
      </c>
      <c r="F227" s="111">
        <v>2.0999999999999999E-3</v>
      </c>
      <c r="G227" s="107">
        <f t="shared" si="22"/>
        <v>16.382099999999998</v>
      </c>
      <c r="H227" s="72">
        <v>83.8</v>
      </c>
      <c r="I227" s="74" t="s">
        <v>75</v>
      </c>
      <c r="J227" s="77">
        <f t="shared" si="21"/>
        <v>83800000</v>
      </c>
      <c r="K227" s="72">
        <v>3.05</v>
      </c>
      <c r="L227" s="74" t="s">
        <v>75</v>
      </c>
      <c r="M227" s="77">
        <f t="shared" si="23"/>
        <v>3050000</v>
      </c>
      <c r="N227" s="72">
        <v>107.67</v>
      </c>
      <c r="O227" s="74" t="s">
        <v>12</v>
      </c>
      <c r="P227" s="77">
        <f t="shared" si="19"/>
        <v>107670</v>
      </c>
    </row>
    <row r="228" spans="1:16">
      <c r="A228" s="4">
        <v>228</v>
      </c>
      <c r="B228" s="108">
        <v>238</v>
      </c>
      <c r="C228" s="109" t="s">
        <v>61</v>
      </c>
      <c r="D228" s="70">
        <f t="shared" si="18"/>
        <v>1000</v>
      </c>
      <c r="E228" s="110">
        <v>16.22</v>
      </c>
      <c r="F228" s="111">
        <v>1.9949999999999998E-3</v>
      </c>
      <c r="G228" s="107">
        <f t="shared" si="22"/>
        <v>16.221995</v>
      </c>
      <c r="H228" s="72">
        <v>90.42</v>
      </c>
      <c r="I228" s="74" t="s">
        <v>75</v>
      </c>
      <c r="J228" s="77">
        <f t="shared" si="21"/>
        <v>90420000</v>
      </c>
      <c r="K228" s="72">
        <v>3.19</v>
      </c>
      <c r="L228" s="74" t="s">
        <v>75</v>
      </c>
      <c r="M228" s="77">
        <f t="shared" si="23"/>
        <v>3190000</v>
      </c>
      <c r="N228" s="72">
        <v>114.7</v>
      </c>
      <c r="O228" s="74" t="s">
        <v>12</v>
      </c>
      <c r="P228" s="77">
        <f t="shared" si="19"/>
        <v>114700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Y228"/>
  <sheetViews>
    <sheetView tabSelected="1" zoomScale="70" zoomScaleNormal="70" workbookViewId="0">
      <selection activeCell="R11" sqref="R11"/>
    </sheetView>
  </sheetViews>
  <sheetFormatPr defaultColWidth="9"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91</v>
      </c>
      <c r="M2" s="8"/>
      <c r="N2" s="9" t="s">
        <v>14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15</v>
      </c>
      <c r="C3" s="13" t="s">
        <v>16</v>
      </c>
      <c r="E3" s="12" t="s">
        <v>105</v>
      </c>
      <c r="F3" s="182"/>
      <c r="G3" s="14" t="s">
        <v>17</v>
      </c>
      <c r="H3" s="14"/>
      <c r="I3" s="14"/>
      <c r="K3" s="15"/>
      <c r="L3" s="5" t="s">
        <v>92</v>
      </c>
      <c r="M3" s="16"/>
      <c r="N3" s="9" t="s">
        <v>93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94</v>
      </c>
      <c r="C4" s="20">
        <v>92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19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20</v>
      </c>
      <c r="C5" s="20">
        <v>238</v>
      </c>
      <c r="D5" s="21" t="s">
        <v>21</v>
      </c>
      <c r="F5" s="14" t="s">
        <v>0</v>
      </c>
      <c r="G5" s="14" t="s">
        <v>22</v>
      </c>
      <c r="H5" s="14" t="s">
        <v>23</v>
      </c>
      <c r="I5" s="14" t="s">
        <v>23</v>
      </c>
      <c r="J5" s="24" t="s">
        <v>24</v>
      </c>
      <c r="K5" s="5" t="s">
        <v>62</v>
      </c>
      <c r="L5" s="14"/>
      <c r="M5" s="14"/>
      <c r="N5" s="9"/>
      <c r="O5" s="15" t="s">
        <v>104</v>
      </c>
      <c r="P5" s="1" t="str">
        <f ca="1">RIGHT(CELL("filename",A1),LEN(CELL("filename",A1))-FIND("]",CELL("filename",A1)))</f>
        <v>srim238U_Kapton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63</v>
      </c>
      <c r="C6" s="26" t="s">
        <v>73</v>
      </c>
      <c r="D6" s="21" t="s">
        <v>28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95</v>
      </c>
      <c r="M6" s="9"/>
      <c r="N6" s="9"/>
      <c r="O6" s="15" t="s">
        <v>103</v>
      </c>
      <c r="P6" s="131" t="s">
        <v>107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74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96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30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31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66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98</v>
      </c>
      <c r="C10" s="42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99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67</v>
      </c>
      <c r="D11" s="7" t="s">
        <v>36</v>
      </c>
      <c r="F11" s="32"/>
      <c r="G11" s="33"/>
      <c r="H11" s="33"/>
      <c r="I11" s="34"/>
      <c r="J11" s="4">
        <v>6</v>
      </c>
      <c r="K11" s="35">
        <v>1000</v>
      </c>
      <c r="L11" s="22" t="s">
        <v>68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69</v>
      </c>
      <c r="C12" s="44">
        <v>20</v>
      </c>
      <c r="D12" s="45">
        <f>$C$5/100</f>
        <v>2.38</v>
      </c>
      <c r="E12" s="21" t="s">
        <v>88</v>
      </c>
      <c r="F12" s="32"/>
      <c r="G12" s="33"/>
      <c r="H12" s="33"/>
      <c r="I12" s="34"/>
      <c r="J12" s="4">
        <v>7</v>
      </c>
      <c r="K12" s="35">
        <v>16.279</v>
      </c>
      <c r="L12" s="22" t="s">
        <v>39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40</v>
      </c>
      <c r="C13" s="48">
        <v>228</v>
      </c>
      <c r="D13" s="45">
        <f>$C$5*1000000</f>
        <v>238000000</v>
      </c>
      <c r="E13" s="21" t="s">
        <v>71</v>
      </c>
      <c r="F13" s="49"/>
      <c r="G13" s="50"/>
      <c r="H13" s="50"/>
      <c r="I13" s="51"/>
      <c r="J13" s="4">
        <v>8</v>
      </c>
      <c r="K13" s="52">
        <v>2.0919E-2</v>
      </c>
      <c r="L13" s="22" t="s">
        <v>41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176</v>
      </c>
      <c r="C14" s="81"/>
      <c r="D14" s="21" t="s">
        <v>177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42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180</v>
      </c>
      <c r="C15" s="82"/>
      <c r="D15" s="80" t="s">
        <v>229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 ht="13.5">
      <c r="A16" s="1">
        <v>16</v>
      </c>
      <c r="B16" s="21"/>
      <c r="C16" s="56"/>
      <c r="D16" s="57"/>
      <c r="F16" s="61" t="s">
        <v>43</v>
      </c>
      <c r="G16" s="100"/>
      <c r="H16" s="62"/>
      <c r="I16" s="94" t="s">
        <v>83</v>
      </c>
      <c r="J16" s="102"/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44</v>
      </c>
      <c r="C17" s="11"/>
      <c r="D17" s="10"/>
      <c r="E17" s="63" t="s">
        <v>45</v>
      </c>
      <c r="F17" s="64" t="s">
        <v>46</v>
      </c>
      <c r="G17" s="65" t="s">
        <v>47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</row>
    <row r="18" spans="1:16">
      <c r="A18" s="1">
        <v>18</v>
      </c>
      <c r="B18" s="68" t="s">
        <v>51</v>
      </c>
      <c r="C18" s="25"/>
      <c r="D18" s="119" t="s">
        <v>52</v>
      </c>
      <c r="E18" s="183" t="s">
        <v>53</v>
      </c>
      <c r="F18" s="184"/>
      <c r="G18" s="185"/>
      <c r="H18" s="68" t="s">
        <v>54</v>
      </c>
      <c r="I18" s="25"/>
      <c r="J18" s="119" t="s">
        <v>55</v>
      </c>
      <c r="K18" s="68" t="s">
        <v>56</v>
      </c>
      <c r="L18" s="69"/>
      <c r="M18" s="119" t="s">
        <v>55</v>
      </c>
      <c r="N18" s="68" t="s">
        <v>56</v>
      </c>
      <c r="O18" s="25"/>
      <c r="P18" s="119" t="s">
        <v>55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2.5</v>
      </c>
      <c r="C20" s="104" t="s">
        <v>57</v>
      </c>
      <c r="D20" s="117">
        <f>B20/1000/$C$5</f>
        <v>1.0504201680672269E-5</v>
      </c>
      <c r="E20" s="105">
        <v>0.54349999999999998</v>
      </c>
      <c r="F20" s="106">
        <v>3.7189999999999999</v>
      </c>
      <c r="G20" s="107">
        <f>E20+F20</f>
        <v>4.2625000000000002</v>
      </c>
      <c r="H20" s="103">
        <v>92</v>
      </c>
      <c r="I20" s="104" t="s">
        <v>58</v>
      </c>
      <c r="J20" s="76">
        <f>H20/1000/10</f>
        <v>9.1999999999999998E-3</v>
      </c>
      <c r="K20" s="103">
        <v>16</v>
      </c>
      <c r="L20" s="104" t="s">
        <v>58</v>
      </c>
      <c r="M20" s="76">
        <f t="shared" ref="M20:M83" si="0">K20/1000/10</f>
        <v>1.6000000000000001E-3</v>
      </c>
      <c r="N20" s="103">
        <v>11</v>
      </c>
      <c r="O20" s="104" t="s">
        <v>58</v>
      </c>
      <c r="P20" s="76">
        <f t="shared" ref="P20:P83" si="1">N20/1000/10</f>
        <v>1.0999999999999998E-3</v>
      </c>
    </row>
    <row r="21" spans="1:16">
      <c r="B21" s="108">
        <v>2.75</v>
      </c>
      <c r="C21" s="109" t="s">
        <v>57</v>
      </c>
      <c r="D21" s="95">
        <f t="shared" ref="D21:D84" si="2">B21/1000/$C$5</f>
        <v>1.1554621848739495E-5</v>
      </c>
      <c r="E21" s="110">
        <v>0.56999999999999995</v>
      </c>
      <c r="F21" s="111">
        <v>3.9039999999999999</v>
      </c>
      <c r="G21" s="107">
        <f t="shared" ref="G21:G84" si="3">E21+F21</f>
        <v>4.4740000000000002</v>
      </c>
      <c r="H21" s="108">
        <v>96</v>
      </c>
      <c r="I21" s="109" t="s">
        <v>58</v>
      </c>
      <c r="J21" s="70">
        <f t="shared" ref="J21:J84" si="4">H21/1000/10</f>
        <v>9.6000000000000009E-3</v>
      </c>
      <c r="K21" s="108">
        <v>16</v>
      </c>
      <c r="L21" s="109" t="s">
        <v>58</v>
      </c>
      <c r="M21" s="70">
        <f t="shared" si="0"/>
        <v>1.6000000000000001E-3</v>
      </c>
      <c r="N21" s="108">
        <v>11</v>
      </c>
      <c r="O21" s="109" t="s">
        <v>58</v>
      </c>
      <c r="P21" s="70">
        <f t="shared" si="1"/>
        <v>1.0999999999999998E-3</v>
      </c>
    </row>
    <row r="22" spans="1:16">
      <c r="B22" s="108">
        <v>3</v>
      </c>
      <c r="C22" s="109" t="s">
        <v>57</v>
      </c>
      <c r="D22" s="95">
        <f t="shared" si="2"/>
        <v>1.2605042016806723E-5</v>
      </c>
      <c r="E22" s="110">
        <v>0.59540000000000004</v>
      </c>
      <c r="F22" s="111">
        <v>4.08</v>
      </c>
      <c r="G22" s="107">
        <f t="shared" si="3"/>
        <v>4.6753999999999998</v>
      </c>
      <c r="H22" s="108">
        <v>100</v>
      </c>
      <c r="I22" s="109" t="s">
        <v>58</v>
      </c>
      <c r="J22" s="70">
        <f t="shared" si="4"/>
        <v>0.01</v>
      </c>
      <c r="K22" s="108">
        <v>17</v>
      </c>
      <c r="L22" s="109" t="s">
        <v>58</v>
      </c>
      <c r="M22" s="70">
        <f t="shared" si="0"/>
        <v>1.7000000000000001E-3</v>
      </c>
      <c r="N22" s="108">
        <v>12</v>
      </c>
      <c r="O22" s="109" t="s">
        <v>58</v>
      </c>
      <c r="P22" s="70">
        <f t="shared" si="1"/>
        <v>1.2000000000000001E-3</v>
      </c>
    </row>
    <row r="23" spans="1:16">
      <c r="B23" s="108">
        <v>3.25</v>
      </c>
      <c r="C23" s="109" t="s">
        <v>57</v>
      </c>
      <c r="D23" s="95">
        <f t="shared" si="2"/>
        <v>1.3655462184873949E-5</v>
      </c>
      <c r="E23" s="110">
        <v>0.61970000000000003</v>
      </c>
      <c r="F23" s="111">
        <v>4.2469999999999999</v>
      </c>
      <c r="G23" s="107">
        <f t="shared" si="3"/>
        <v>4.8666999999999998</v>
      </c>
      <c r="H23" s="108">
        <v>103</v>
      </c>
      <c r="I23" s="109" t="s">
        <v>58</v>
      </c>
      <c r="J23" s="70">
        <f t="shared" si="4"/>
        <v>1.03E-2</v>
      </c>
      <c r="K23" s="108">
        <v>17</v>
      </c>
      <c r="L23" s="109" t="s">
        <v>58</v>
      </c>
      <c r="M23" s="70">
        <f t="shared" si="0"/>
        <v>1.7000000000000001E-3</v>
      </c>
      <c r="N23" s="108">
        <v>12</v>
      </c>
      <c r="O23" s="109" t="s">
        <v>58</v>
      </c>
      <c r="P23" s="70">
        <f t="shared" si="1"/>
        <v>1.2000000000000001E-3</v>
      </c>
    </row>
    <row r="24" spans="1:16">
      <c r="B24" s="108">
        <v>3.5</v>
      </c>
      <c r="C24" s="109" t="s">
        <v>57</v>
      </c>
      <c r="D24" s="95">
        <f t="shared" si="2"/>
        <v>1.4705882352941177E-5</v>
      </c>
      <c r="E24" s="110">
        <v>0.6431</v>
      </c>
      <c r="F24" s="111">
        <v>4.4059999999999997</v>
      </c>
      <c r="G24" s="107">
        <f t="shared" si="3"/>
        <v>5.0490999999999993</v>
      </c>
      <c r="H24" s="108">
        <v>106</v>
      </c>
      <c r="I24" s="109" t="s">
        <v>58</v>
      </c>
      <c r="J24" s="70">
        <f t="shared" si="4"/>
        <v>1.06E-2</v>
      </c>
      <c r="K24" s="108">
        <v>18</v>
      </c>
      <c r="L24" s="109" t="s">
        <v>58</v>
      </c>
      <c r="M24" s="70">
        <f t="shared" si="0"/>
        <v>1.8E-3</v>
      </c>
      <c r="N24" s="108">
        <v>12</v>
      </c>
      <c r="O24" s="109" t="s">
        <v>58</v>
      </c>
      <c r="P24" s="70">
        <f t="shared" si="1"/>
        <v>1.2000000000000001E-3</v>
      </c>
    </row>
    <row r="25" spans="1:16">
      <c r="B25" s="108">
        <v>3.75</v>
      </c>
      <c r="C25" s="109" t="s">
        <v>57</v>
      </c>
      <c r="D25" s="95">
        <f t="shared" si="2"/>
        <v>1.5756302521008403E-5</v>
      </c>
      <c r="E25" s="110">
        <v>0.66569999999999996</v>
      </c>
      <c r="F25" s="111">
        <v>4.5579999999999998</v>
      </c>
      <c r="G25" s="107">
        <f t="shared" si="3"/>
        <v>5.2237</v>
      </c>
      <c r="H25" s="108">
        <v>110</v>
      </c>
      <c r="I25" s="109" t="s">
        <v>58</v>
      </c>
      <c r="J25" s="70">
        <f t="shared" si="4"/>
        <v>1.0999999999999999E-2</v>
      </c>
      <c r="K25" s="108">
        <v>19</v>
      </c>
      <c r="L25" s="109" t="s">
        <v>58</v>
      </c>
      <c r="M25" s="70">
        <f t="shared" si="0"/>
        <v>1.9E-3</v>
      </c>
      <c r="N25" s="108">
        <v>13</v>
      </c>
      <c r="O25" s="109" t="s">
        <v>58</v>
      </c>
      <c r="P25" s="70">
        <f t="shared" si="1"/>
        <v>1.2999999999999999E-3</v>
      </c>
    </row>
    <row r="26" spans="1:16">
      <c r="B26" s="108">
        <v>4</v>
      </c>
      <c r="C26" s="109" t="s">
        <v>57</v>
      </c>
      <c r="D26" s="95">
        <f t="shared" si="2"/>
        <v>1.6806722689075631E-5</v>
      </c>
      <c r="E26" s="110">
        <v>0.6875</v>
      </c>
      <c r="F26" s="111">
        <v>4.7039999999999997</v>
      </c>
      <c r="G26" s="107">
        <f t="shared" si="3"/>
        <v>5.3914999999999997</v>
      </c>
      <c r="H26" s="108">
        <v>113</v>
      </c>
      <c r="I26" s="109" t="s">
        <v>58</v>
      </c>
      <c r="J26" s="70">
        <f t="shared" si="4"/>
        <v>1.1300000000000001E-2</v>
      </c>
      <c r="K26" s="108">
        <v>19</v>
      </c>
      <c r="L26" s="109" t="s">
        <v>58</v>
      </c>
      <c r="M26" s="70">
        <f t="shared" si="0"/>
        <v>1.9E-3</v>
      </c>
      <c r="N26" s="108">
        <v>13</v>
      </c>
      <c r="O26" s="109" t="s">
        <v>58</v>
      </c>
      <c r="P26" s="70">
        <f t="shared" si="1"/>
        <v>1.2999999999999999E-3</v>
      </c>
    </row>
    <row r="27" spans="1:16">
      <c r="B27" s="108">
        <v>4.5</v>
      </c>
      <c r="C27" s="109" t="s">
        <v>57</v>
      </c>
      <c r="D27" s="95">
        <f t="shared" si="2"/>
        <v>1.8907563025210083E-5</v>
      </c>
      <c r="E27" s="110">
        <v>0.72919999999999996</v>
      </c>
      <c r="F27" s="111">
        <v>4.9790000000000001</v>
      </c>
      <c r="G27" s="107">
        <f t="shared" si="3"/>
        <v>5.7081999999999997</v>
      </c>
      <c r="H27" s="108">
        <v>119</v>
      </c>
      <c r="I27" s="109" t="s">
        <v>58</v>
      </c>
      <c r="J27" s="70">
        <f t="shared" si="4"/>
        <v>1.1899999999999999E-2</v>
      </c>
      <c r="K27" s="108">
        <v>20</v>
      </c>
      <c r="L27" s="109" t="s">
        <v>58</v>
      </c>
      <c r="M27" s="70">
        <f t="shared" si="0"/>
        <v>2E-3</v>
      </c>
      <c r="N27" s="108">
        <v>14</v>
      </c>
      <c r="O27" s="109" t="s">
        <v>58</v>
      </c>
      <c r="P27" s="70">
        <f t="shared" si="1"/>
        <v>1.4E-3</v>
      </c>
    </row>
    <row r="28" spans="1:16">
      <c r="B28" s="108">
        <v>5</v>
      </c>
      <c r="C28" s="109" t="s">
        <v>57</v>
      </c>
      <c r="D28" s="95">
        <f t="shared" si="2"/>
        <v>2.1008403361344538E-5</v>
      </c>
      <c r="E28" s="110">
        <v>0.76870000000000005</v>
      </c>
      <c r="F28" s="111">
        <v>5.2359999999999998</v>
      </c>
      <c r="G28" s="107">
        <f t="shared" si="3"/>
        <v>6.0046999999999997</v>
      </c>
      <c r="H28" s="108">
        <v>125</v>
      </c>
      <c r="I28" s="109" t="s">
        <v>58</v>
      </c>
      <c r="J28" s="70">
        <f t="shared" si="4"/>
        <v>1.2500000000000001E-2</v>
      </c>
      <c r="K28" s="108">
        <v>21</v>
      </c>
      <c r="L28" s="109" t="s">
        <v>58</v>
      </c>
      <c r="M28" s="70">
        <f t="shared" si="0"/>
        <v>2.1000000000000003E-3</v>
      </c>
      <c r="N28" s="108">
        <v>14</v>
      </c>
      <c r="O28" s="109" t="s">
        <v>58</v>
      </c>
      <c r="P28" s="70">
        <f t="shared" si="1"/>
        <v>1.4E-3</v>
      </c>
    </row>
    <row r="29" spans="1:16">
      <c r="B29" s="108">
        <v>5.5</v>
      </c>
      <c r="C29" s="109" t="s">
        <v>57</v>
      </c>
      <c r="D29" s="95">
        <f t="shared" si="2"/>
        <v>2.3109243697478991E-5</v>
      </c>
      <c r="E29" s="110">
        <v>0.80620000000000003</v>
      </c>
      <c r="F29" s="111">
        <v>5.4749999999999996</v>
      </c>
      <c r="G29" s="107">
        <f t="shared" si="3"/>
        <v>6.2812000000000001</v>
      </c>
      <c r="H29" s="108">
        <v>130</v>
      </c>
      <c r="I29" s="109" t="s">
        <v>58</v>
      </c>
      <c r="J29" s="70">
        <f t="shared" si="4"/>
        <v>1.3000000000000001E-2</v>
      </c>
      <c r="K29" s="108">
        <v>22</v>
      </c>
      <c r="L29" s="109" t="s">
        <v>58</v>
      </c>
      <c r="M29" s="70">
        <f t="shared" si="0"/>
        <v>2.1999999999999997E-3</v>
      </c>
      <c r="N29" s="108">
        <v>15</v>
      </c>
      <c r="O29" s="109" t="s">
        <v>58</v>
      </c>
      <c r="P29" s="70">
        <f t="shared" si="1"/>
        <v>1.5E-3</v>
      </c>
    </row>
    <row r="30" spans="1:16">
      <c r="B30" s="108">
        <v>6</v>
      </c>
      <c r="C30" s="109" t="s">
        <v>57</v>
      </c>
      <c r="D30" s="95">
        <f t="shared" si="2"/>
        <v>2.5210084033613446E-5</v>
      </c>
      <c r="E30" s="110">
        <v>0.84199999999999997</v>
      </c>
      <c r="F30" s="111">
        <v>5.7009999999999996</v>
      </c>
      <c r="G30" s="107">
        <f t="shared" si="3"/>
        <v>6.5429999999999993</v>
      </c>
      <c r="H30" s="108">
        <v>135</v>
      </c>
      <c r="I30" s="109" t="s">
        <v>58</v>
      </c>
      <c r="J30" s="70">
        <f t="shared" si="4"/>
        <v>1.3500000000000002E-2</v>
      </c>
      <c r="K30" s="108">
        <v>22</v>
      </c>
      <c r="L30" s="109" t="s">
        <v>58</v>
      </c>
      <c r="M30" s="70">
        <f t="shared" si="0"/>
        <v>2.1999999999999997E-3</v>
      </c>
      <c r="N30" s="108">
        <v>16</v>
      </c>
      <c r="O30" s="109" t="s">
        <v>58</v>
      </c>
      <c r="P30" s="70">
        <f t="shared" si="1"/>
        <v>1.6000000000000001E-3</v>
      </c>
    </row>
    <row r="31" spans="1:16">
      <c r="B31" s="108">
        <v>6.5</v>
      </c>
      <c r="C31" s="109" t="s">
        <v>57</v>
      </c>
      <c r="D31" s="95">
        <f t="shared" si="2"/>
        <v>2.7310924369747898E-5</v>
      </c>
      <c r="E31" s="110">
        <v>0.87639999999999996</v>
      </c>
      <c r="F31" s="111">
        <v>5.9139999999999997</v>
      </c>
      <c r="G31" s="107">
        <f t="shared" si="3"/>
        <v>6.7904</v>
      </c>
      <c r="H31" s="108">
        <v>140</v>
      </c>
      <c r="I31" s="109" t="s">
        <v>58</v>
      </c>
      <c r="J31" s="70">
        <f t="shared" si="4"/>
        <v>1.4000000000000002E-2</v>
      </c>
      <c r="K31" s="108">
        <v>23</v>
      </c>
      <c r="L31" s="109" t="s">
        <v>58</v>
      </c>
      <c r="M31" s="70">
        <f t="shared" si="0"/>
        <v>2.3E-3</v>
      </c>
      <c r="N31" s="108">
        <v>16</v>
      </c>
      <c r="O31" s="109" t="s">
        <v>58</v>
      </c>
      <c r="P31" s="70">
        <f t="shared" si="1"/>
        <v>1.6000000000000001E-3</v>
      </c>
    </row>
    <row r="32" spans="1:16">
      <c r="B32" s="108">
        <v>7</v>
      </c>
      <c r="C32" s="109" t="s">
        <v>57</v>
      </c>
      <c r="D32" s="95">
        <f t="shared" si="2"/>
        <v>2.9411764705882354E-5</v>
      </c>
      <c r="E32" s="110">
        <v>0.90949999999999998</v>
      </c>
      <c r="F32" s="111">
        <v>6.1159999999999997</v>
      </c>
      <c r="G32" s="107">
        <f t="shared" si="3"/>
        <v>7.0254999999999992</v>
      </c>
      <c r="H32" s="108">
        <v>145</v>
      </c>
      <c r="I32" s="109" t="s">
        <v>58</v>
      </c>
      <c r="J32" s="70">
        <f t="shared" si="4"/>
        <v>1.4499999999999999E-2</v>
      </c>
      <c r="K32" s="108">
        <v>24</v>
      </c>
      <c r="L32" s="109" t="s">
        <v>58</v>
      </c>
      <c r="M32" s="70">
        <f t="shared" si="0"/>
        <v>2.4000000000000002E-3</v>
      </c>
      <c r="N32" s="108">
        <v>17</v>
      </c>
      <c r="O32" s="109" t="s">
        <v>58</v>
      </c>
      <c r="P32" s="70">
        <f t="shared" si="1"/>
        <v>1.7000000000000001E-3</v>
      </c>
    </row>
    <row r="33" spans="2:16">
      <c r="B33" s="108">
        <v>8</v>
      </c>
      <c r="C33" s="109" t="s">
        <v>57</v>
      </c>
      <c r="D33" s="95">
        <f t="shared" si="2"/>
        <v>3.3613445378151261E-5</v>
      </c>
      <c r="E33" s="110">
        <v>0.97230000000000005</v>
      </c>
      <c r="F33" s="111">
        <v>6.492</v>
      </c>
      <c r="G33" s="107">
        <f t="shared" si="3"/>
        <v>7.4642999999999997</v>
      </c>
      <c r="H33" s="108">
        <v>154</v>
      </c>
      <c r="I33" s="109" t="s">
        <v>58</v>
      </c>
      <c r="J33" s="70">
        <f t="shared" si="4"/>
        <v>1.54E-2</v>
      </c>
      <c r="K33" s="108">
        <v>25</v>
      </c>
      <c r="L33" s="109" t="s">
        <v>58</v>
      </c>
      <c r="M33" s="70">
        <f t="shared" si="0"/>
        <v>2.5000000000000001E-3</v>
      </c>
      <c r="N33" s="108">
        <v>18</v>
      </c>
      <c r="O33" s="109" t="s">
        <v>58</v>
      </c>
      <c r="P33" s="70">
        <f t="shared" si="1"/>
        <v>1.8E-3</v>
      </c>
    </row>
    <row r="34" spans="2:16">
      <c r="B34" s="108">
        <v>9</v>
      </c>
      <c r="C34" s="109" t="s">
        <v>57</v>
      </c>
      <c r="D34" s="95">
        <f t="shared" si="2"/>
        <v>3.7815126050420166E-5</v>
      </c>
      <c r="E34" s="110">
        <v>1.0309999999999999</v>
      </c>
      <c r="F34" s="111">
        <v>6.835</v>
      </c>
      <c r="G34" s="107">
        <f t="shared" si="3"/>
        <v>7.8659999999999997</v>
      </c>
      <c r="H34" s="108">
        <v>163</v>
      </c>
      <c r="I34" s="109" t="s">
        <v>58</v>
      </c>
      <c r="J34" s="70">
        <f t="shared" si="4"/>
        <v>1.6300000000000002E-2</v>
      </c>
      <c r="K34" s="108">
        <v>27</v>
      </c>
      <c r="L34" s="109" t="s">
        <v>58</v>
      </c>
      <c r="M34" s="70">
        <f t="shared" si="0"/>
        <v>2.7000000000000001E-3</v>
      </c>
      <c r="N34" s="108">
        <v>19</v>
      </c>
      <c r="O34" s="109" t="s">
        <v>58</v>
      </c>
      <c r="P34" s="70">
        <f t="shared" si="1"/>
        <v>1.9E-3</v>
      </c>
    </row>
    <row r="35" spans="2:16">
      <c r="B35" s="108">
        <v>10</v>
      </c>
      <c r="C35" s="109" t="s">
        <v>57</v>
      </c>
      <c r="D35" s="95">
        <f t="shared" si="2"/>
        <v>4.2016806722689077E-5</v>
      </c>
      <c r="E35" s="110">
        <v>1.087</v>
      </c>
      <c r="F35" s="111">
        <v>7.1520000000000001</v>
      </c>
      <c r="G35" s="107">
        <f t="shared" si="3"/>
        <v>8.2390000000000008</v>
      </c>
      <c r="H35" s="108">
        <v>171</v>
      </c>
      <c r="I35" s="109" t="s">
        <v>58</v>
      </c>
      <c r="J35" s="70">
        <f t="shared" si="4"/>
        <v>1.7100000000000001E-2</v>
      </c>
      <c r="K35" s="108">
        <v>28</v>
      </c>
      <c r="L35" s="109" t="s">
        <v>58</v>
      </c>
      <c r="M35" s="70">
        <f t="shared" si="0"/>
        <v>2.8E-3</v>
      </c>
      <c r="N35" s="108">
        <v>20</v>
      </c>
      <c r="O35" s="109" t="s">
        <v>58</v>
      </c>
      <c r="P35" s="70">
        <f t="shared" si="1"/>
        <v>2E-3</v>
      </c>
    </row>
    <row r="36" spans="2:16">
      <c r="B36" s="108">
        <v>11</v>
      </c>
      <c r="C36" s="109" t="s">
        <v>57</v>
      </c>
      <c r="D36" s="95">
        <f t="shared" si="2"/>
        <v>4.6218487394957981E-5</v>
      </c>
      <c r="E36" s="110">
        <v>1.1399999999999999</v>
      </c>
      <c r="F36" s="111">
        <v>7.4459999999999997</v>
      </c>
      <c r="G36" s="107">
        <f t="shared" si="3"/>
        <v>8.5860000000000003</v>
      </c>
      <c r="H36" s="108">
        <v>179</v>
      </c>
      <c r="I36" s="109" t="s">
        <v>58</v>
      </c>
      <c r="J36" s="70">
        <f t="shared" si="4"/>
        <v>1.7899999999999999E-2</v>
      </c>
      <c r="K36" s="108">
        <v>29</v>
      </c>
      <c r="L36" s="109" t="s">
        <v>58</v>
      </c>
      <c r="M36" s="70">
        <f t="shared" si="0"/>
        <v>2.9000000000000002E-3</v>
      </c>
      <c r="N36" s="108">
        <v>20</v>
      </c>
      <c r="O36" s="109" t="s">
        <v>58</v>
      </c>
      <c r="P36" s="70">
        <f t="shared" si="1"/>
        <v>2E-3</v>
      </c>
    </row>
    <row r="37" spans="2:16">
      <c r="B37" s="108">
        <v>12</v>
      </c>
      <c r="C37" s="109" t="s">
        <v>57</v>
      </c>
      <c r="D37" s="95">
        <f t="shared" si="2"/>
        <v>5.0420168067226892E-5</v>
      </c>
      <c r="E37" s="110">
        <v>1.1910000000000001</v>
      </c>
      <c r="F37" s="111">
        <v>7.72</v>
      </c>
      <c r="G37" s="107">
        <f t="shared" si="3"/>
        <v>8.9109999999999996</v>
      </c>
      <c r="H37" s="108">
        <v>187</v>
      </c>
      <c r="I37" s="109" t="s">
        <v>58</v>
      </c>
      <c r="J37" s="70">
        <f t="shared" si="4"/>
        <v>1.8700000000000001E-2</v>
      </c>
      <c r="K37" s="108">
        <v>30</v>
      </c>
      <c r="L37" s="109" t="s">
        <v>58</v>
      </c>
      <c r="M37" s="70">
        <f t="shared" si="0"/>
        <v>3.0000000000000001E-3</v>
      </c>
      <c r="N37" s="108">
        <v>21</v>
      </c>
      <c r="O37" s="109" t="s">
        <v>58</v>
      </c>
      <c r="P37" s="70">
        <f t="shared" si="1"/>
        <v>2.1000000000000003E-3</v>
      </c>
    </row>
    <row r="38" spans="2:16">
      <c r="B38" s="108">
        <v>13</v>
      </c>
      <c r="C38" s="109" t="s">
        <v>57</v>
      </c>
      <c r="D38" s="95">
        <f t="shared" si="2"/>
        <v>5.4621848739495796E-5</v>
      </c>
      <c r="E38" s="110">
        <v>1.2390000000000001</v>
      </c>
      <c r="F38" s="111">
        <v>7.9770000000000003</v>
      </c>
      <c r="G38" s="107">
        <f t="shared" si="3"/>
        <v>9.2160000000000011</v>
      </c>
      <c r="H38" s="108">
        <v>195</v>
      </c>
      <c r="I38" s="109" t="s">
        <v>58</v>
      </c>
      <c r="J38" s="70">
        <f t="shared" si="4"/>
        <v>1.95E-2</v>
      </c>
      <c r="K38" s="108">
        <v>31</v>
      </c>
      <c r="L38" s="109" t="s">
        <v>58</v>
      </c>
      <c r="M38" s="70">
        <f t="shared" si="0"/>
        <v>3.0999999999999999E-3</v>
      </c>
      <c r="N38" s="108">
        <v>22</v>
      </c>
      <c r="O38" s="109" t="s">
        <v>58</v>
      </c>
      <c r="P38" s="70">
        <f t="shared" si="1"/>
        <v>2.1999999999999997E-3</v>
      </c>
    </row>
    <row r="39" spans="2:16">
      <c r="B39" s="108">
        <v>14</v>
      </c>
      <c r="C39" s="109" t="s">
        <v>57</v>
      </c>
      <c r="D39" s="95">
        <f t="shared" si="2"/>
        <v>5.8823529411764708E-5</v>
      </c>
      <c r="E39" s="110">
        <v>1.286</v>
      </c>
      <c r="F39" s="111">
        <v>8.2189999999999994</v>
      </c>
      <c r="G39" s="107">
        <f t="shared" si="3"/>
        <v>9.504999999999999</v>
      </c>
      <c r="H39" s="108">
        <v>202</v>
      </c>
      <c r="I39" s="109" t="s">
        <v>58</v>
      </c>
      <c r="J39" s="70">
        <f t="shared" si="4"/>
        <v>2.0200000000000003E-2</v>
      </c>
      <c r="K39" s="108">
        <v>32</v>
      </c>
      <c r="L39" s="109" t="s">
        <v>58</v>
      </c>
      <c r="M39" s="70">
        <f t="shared" si="0"/>
        <v>3.2000000000000002E-3</v>
      </c>
      <c r="N39" s="108">
        <v>23</v>
      </c>
      <c r="O39" s="109" t="s">
        <v>58</v>
      </c>
      <c r="P39" s="70">
        <f t="shared" si="1"/>
        <v>2.3E-3</v>
      </c>
    </row>
    <row r="40" spans="2:16">
      <c r="B40" s="108">
        <v>15</v>
      </c>
      <c r="C40" s="109" t="s">
        <v>57</v>
      </c>
      <c r="D40" s="95">
        <f t="shared" si="2"/>
        <v>6.3025210084033612E-5</v>
      </c>
      <c r="E40" s="110">
        <v>1.331</v>
      </c>
      <c r="F40" s="111">
        <v>8.4480000000000004</v>
      </c>
      <c r="G40" s="107">
        <f t="shared" si="3"/>
        <v>9.7789999999999999</v>
      </c>
      <c r="H40" s="108">
        <v>209</v>
      </c>
      <c r="I40" s="109" t="s">
        <v>58</v>
      </c>
      <c r="J40" s="70">
        <f t="shared" si="4"/>
        <v>2.0899999999999998E-2</v>
      </c>
      <c r="K40" s="108">
        <v>33</v>
      </c>
      <c r="L40" s="109" t="s">
        <v>58</v>
      </c>
      <c r="M40" s="70">
        <f t="shared" si="0"/>
        <v>3.3E-3</v>
      </c>
      <c r="N40" s="108">
        <v>24</v>
      </c>
      <c r="O40" s="109" t="s">
        <v>58</v>
      </c>
      <c r="P40" s="70">
        <f t="shared" si="1"/>
        <v>2.4000000000000002E-3</v>
      </c>
    </row>
    <row r="41" spans="2:16">
      <c r="B41" s="108">
        <v>16</v>
      </c>
      <c r="C41" s="109" t="s">
        <v>57</v>
      </c>
      <c r="D41" s="95">
        <f t="shared" si="2"/>
        <v>6.7226890756302523E-5</v>
      </c>
      <c r="E41" s="110">
        <v>1.375</v>
      </c>
      <c r="F41" s="111">
        <v>8.6649999999999991</v>
      </c>
      <c r="G41" s="107">
        <f t="shared" si="3"/>
        <v>10.039999999999999</v>
      </c>
      <c r="H41" s="108">
        <v>216</v>
      </c>
      <c r="I41" s="109" t="s">
        <v>58</v>
      </c>
      <c r="J41" s="70">
        <f t="shared" si="4"/>
        <v>2.1600000000000001E-2</v>
      </c>
      <c r="K41" s="108">
        <v>34</v>
      </c>
      <c r="L41" s="109" t="s">
        <v>58</v>
      </c>
      <c r="M41" s="70">
        <f t="shared" si="0"/>
        <v>3.4000000000000002E-3</v>
      </c>
      <c r="N41" s="108">
        <v>24</v>
      </c>
      <c r="O41" s="109" t="s">
        <v>58</v>
      </c>
      <c r="P41" s="70">
        <f t="shared" si="1"/>
        <v>2.4000000000000002E-3</v>
      </c>
    </row>
    <row r="42" spans="2:16">
      <c r="B42" s="108">
        <v>17</v>
      </c>
      <c r="C42" s="109" t="s">
        <v>57</v>
      </c>
      <c r="D42" s="95">
        <f t="shared" si="2"/>
        <v>7.1428571428571434E-5</v>
      </c>
      <c r="E42" s="110">
        <v>1.417</v>
      </c>
      <c r="F42" s="111">
        <v>8.8719999999999999</v>
      </c>
      <c r="G42" s="107">
        <f t="shared" si="3"/>
        <v>10.289</v>
      </c>
      <c r="H42" s="108">
        <v>222</v>
      </c>
      <c r="I42" s="109" t="s">
        <v>58</v>
      </c>
      <c r="J42" s="70">
        <f t="shared" si="4"/>
        <v>2.2200000000000001E-2</v>
      </c>
      <c r="K42" s="108">
        <v>35</v>
      </c>
      <c r="L42" s="109" t="s">
        <v>58</v>
      </c>
      <c r="M42" s="70">
        <f t="shared" si="0"/>
        <v>3.5000000000000005E-3</v>
      </c>
      <c r="N42" s="108">
        <v>25</v>
      </c>
      <c r="O42" s="109" t="s">
        <v>58</v>
      </c>
      <c r="P42" s="70">
        <f t="shared" si="1"/>
        <v>2.5000000000000001E-3</v>
      </c>
    </row>
    <row r="43" spans="2:16">
      <c r="B43" s="108">
        <v>18</v>
      </c>
      <c r="C43" s="109" t="s">
        <v>57</v>
      </c>
      <c r="D43" s="95">
        <f t="shared" si="2"/>
        <v>7.5630252100840331E-5</v>
      </c>
      <c r="E43" s="110">
        <v>1.458</v>
      </c>
      <c r="F43" s="111">
        <v>9.0679999999999996</v>
      </c>
      <c r="G43" s="107">
        <f t="shared" si="3"/>
        <v>10.526</v>
      </c>
      <c r="H43" s="108">
        <v>229</v>
      </c>
      <c r="I43" s="109" t="s">
        <v>58</v>
      </c>
      <c r="J43" s="70">
        <f t="shared" si="4"/>
        <v>2.29E-2</v>
      </c>
      <c r="K43" s="108">
        <v>36</v>
      </c>
      <c r="L43" s="109" t="s">
        <v>58</v>
      </c>
      <c r="M43" s="70">
        <f t="shared" si="0"/>
        <v>3.5999999999999999E-3</v>
      </c>
      <c r="N43" s="108">
        <v>26</v>
      </c>
      <c r="O43" s="109" t="s">
        <v>58</v>
      </c>
      <c r="P43" s="70">
        <f t="shared" si="1"/>
        <v>2.5999999999999999E-3</v>
      </c>
    </row>
    <row r="44" spans="2:16">
      <c r="B44" s="108">
        <v>20</v>
      </c>
      <c r="C44" s="109" t="s">
        <v>57</v>
      </c>
      <c r="D44" s="95">
        <f t="shared" si="2"/>
        <v>8.4033613445378154E-5</v>
      </c>
      <c r="E44" s="110">
        <v>1.5369999999999999</v>
      </c>
      <c r="F44" s="111">
        <v>9.4350000000000005</v>
      </c>
      <c r="G44" s="107">
        <f t="shared" si="3"/>
        <v>10.972000000000001</v>
      </c>
      <c r="H44" s="108">
        <v>241</v>
      </c>
      <c r="I44" s="109" t="s">
        <v>58</v>
      </c>
      <c r="J44" s="70">
        <f t="shared" si="4"/>
        <v>2.41E-2</v>
      </c>
      <c r="K44" s="108">
        <v>37</v>
      </c>
      <c r="L44" s="109" t="s">
        <v>58</v>
      </c>
      <c r="M44" s="70">
        <f t="shared" si="0"/>
        <v>3.6999999999999997E-3</v>
      </c>
      <c r="N44" s="108">
        <v>27</v>
      </c>
      <c r="O44" s="109" t="s">
        <v>58</v>
      </c>
      <c r="P44" s="70">
        <f t="shared" si="1"/>
        <v>2.7000000000000001E-3</v>
      </c>
    </row>
    <row r="45" spans="2:16">
      <c r="B45" s="108">
        <v>22.5</v>
      </c>
      <c r="C45" s="109" t="s">
        <v>57</v>
      </c>
      <c r="D45" s="95">
        <f t="shared" si="2"/>
        <v>9.4537815126050418E-5</v>
      </c>
      <c r="E45" s="110">
        <v>1.631</v>
      </c>
      <c r="F45" s="111">
        <v>9.8520000000000003</v>
      </c>
      <c r="G45" s="107">
        <f t="shared" si="3"/>
        <v>11.483000000000001</v>
      </c>
      <c r="H45" s="108">
        <v>256</v>
      </c>
      <c r="I45" s="109" t="s">
        <v>58</v>
      </c>
      <c r="J45" s="70">
        <f t="shared" si="4"/>
        <v>2.5600000000000001E-2</v>
      </c>
      <c r="K45" s="108">
        <v>39</v>
      </c>
      <c r="L45" s="109" t="s">
        <v>58</v>
      </c>
      <c r="M45" s="70">
        <f t="shared" si="0"/>
        <v>3.8999999999999998E-3</v>
      </c>
      <c r="N45" s="108">
        <v>29</v>
      </c>
      <c r="O45" s="109" t="s">
        <v>58</v>
      </c>
      <c r="P45" s="70">
        <f t="shared" si="1"/>
        <v>2.9000000000000002E-3</v>
      </c>
    </row>
    <row r="46" spans="2:16">
      <c r="B46" s="108">
        <v>25</v>
      </c>
      <c r="C46" s="109" t="s">
        <v>57</v>
      </c>
      <c r="D46" s="95">
        <f t="shared" si="2"/>
        <v>1.050420168067227E-4</v>
      </c>
      <c r="E46" s="110">
        <v>1.7190000000000001</v>
      </c>
      <c r="F46" s="111">
        <v>10.23</v>
      </c>
      <c r="G46" s="107">
        <f t="shared" si="3"/>
        <v>11.949</v>
      </c>
      <c r="H46" s="108">
        <v>271</v>
      </c>
      <c r="I46" s="109" t="s">
        <v>58</v>
      </c>
      <c r="J46" s="70">
        <f t="shared" si="4"/>
        <v>2.7100000000000003E-2</v>
      </c>
      <c r="K46" s="108">
        <v>41</v>
      </c>
      <c r="L46" s="109" t="s">
        <v>58</v>
      </c>
      <c r="M46" s="70">
        <f t="shared" si="0"/>
        <v>4.1000000000000003E-3</v>
      </c>
      <c r="N46" s="108">
        <v>30</v>
      </c>
      <c r="O46" s="109" t="s">
        <v>58</v>
      </c>
      <c r="P46" s="70">
        <f t="shared" si="1"/>
        <v>3.0000000000000001E-3</v>
      </c>
    </row>
    <row r="47" spans="2:16">
      <c r="B47" s="108">
        <v>27.5</v>
      </c>
      <c r="C47" s="109" t="s">
        <v>57</v>
      </c>
      <c r="D47" s="95">
        <f t="shared" si="2"/>
        <v>1.1554621848739496E-4</v>
      </c>
      <c r="E47" s="110">
        <v>1.8029999999999999</v>
      </c>
      <c r="F47" s="111">
        <v>10.58</v>
      </c>
      <c r="G47" s="107">
        <f t="shared" si="3"/>
        <v>12.382999999999999</v>
      </c>
      <c r="H47" s="108">
        <v>284</v>
      </c>
      <c r="I47" s="109" t="s">
        <v>58</v>
      </c>
      <c r="J47" s="70">
        <f t="shared" si="4"/>
        <v>2.8399999999999998E-2</v>
      </c>
      <c r="K47" s="108">
        <v>43</v>
      </c>
      <c r="L47" s="109" t="s">
        <v>58</v>
      </c>
      <c r="M47" s="70">
        <f t="shared" si="0"/>
        <v>4.3E-3</v>
      </c>
      <c r="N47" s="108">
        <v>32</v>
      </c>
      <c r="O47" s="109" t="s">
        <v>58</v>
      </c>
      <c r="P47" s="70">
        <f t="shared" si="1"/>
        <v>3.2000000000000002E-3</v>
      </c>
    </row>
    <row r="48" spans="2:16">
      <c r="B48" s="108">
        <v>30</v>
      </c>
      <c r="C48" s="109" t="s">
        <v>57</v>
      </c>
      <c r="D48" s="95">
        <f t="shared" si="2"/>
        <v>1.2605042016806722E-4</v>
      </c>
      <c r="E48" s="110">
        <v>1.883</v>
      </c>
      <c r="F48" s="111">
        <v>10.9</v>
      </c>
      <c r="G48" s="107">
        <f t="shared" si="3"/>
        <v>12.783000000000001</v>
      </c>
      <c r="H48" s="108">
        <v>298</v>
      </c>
      <c r="I48" s="109" t="s">
        <v>58</v>
      </c>
      <c r="J48" s="70">
        <f t="shared" si="4"/>
        <v>2.98E-2</v>
      </c>
      <c r="K48" s="108">
        <v>44</v>
      </c>
      <c r="L48" s="109" t="s">
        <v>58</v>
      </c>
      <c r="M48" s="70">
        <f t="shared" si="0"/>
        <v>4.3999999999999994E-3</v>
      </c>
      <c r="N48" s="108">
        <v>33</v>
      </c>
      <c r="O48" s="109" t="s">
        <v>58</v>
      </c>
      <c r="P48" s="70">
        <f t="shared" si="1"/>
        <v>3.3E-3</v>
      </c>
    </row>
    <row r="49" spans="2:16">
      <c r="B49" s="108">
        <v>32.5</v>
      </c>
      <c r="C49" s="109" t="s">
        <v>57</v>
      </c>
      <c r="D49" s="95">
        <f t="shared" si="2"/>
        <v>1.3655462184873949E-4</v>
      </c>
      <c r="E49" s="110">
        <v>1.96</v>
      </c>
      <c r="F49" s="111">
        <v>11.19</v>
      </c>
      <c r="G49" s="107">
        <f t="shared" si="3"/>
        <v>13.149999999999999</v>
      </c>
      <c r="H49" s="108">
        <v>311</v>
      </c>
      <c r="I49" s="109" t="s">
        <v>58</v>
      </c>
      <c r="J49" s="70">
        <f t="shared" si="4"/>
        <v>3.1099999999999999E-2</v>
      </c>
      <c r="K49" s="108">
        <v>46</v>
      </c>
      <c r="L49" s="109" t="s">
        <v>58</v>
      </c>
      <c r="M49" s="70">
        <f t="shared" si="0"/>
        <v>4.5999999999999999E-3</v>
      </c>
      <c r="N49" s="108">
        <v>35</v>
      </c>
      <c r="O49" s="109" t="s">
        <v>58</v>
      </c>
      <c r="P49" s="70">
        <f t="shared" si="1"/>
        <v>3.5000000000000005E-3</v>
      </c>
    </row>
    <row r="50" spans="2:16">
      <c r="B50" s="108">
        <v>35</v>
      </c>
      <c r="C50" s="109" t="s">
        <v>57</v>
      </c>
      <c r="D50" s="95">
        <f t="shared" si="2"/>
        <v>1.4705882352941178E-4</v>
      </c>
      <c r="E50" s="110">
        <v>2.0339999999999998</v>
      </c>
      <c r="F50" s="111">
        <v>11.47</v>
      </c>
      <c r="G50" s="107">
        <f t="shared" si="3"/>
        <v>13.504000000000001</v>
      </c>
      <c r="H50" s="108">
        <v>324</v>
      </c>
      <c r="I50" s="109" t="s">
        <v>58</v>
      </c>
      <c r="J50" s="70">
        <f t="shared" si="4"/>
        <v>3.2399999999999998E-2</v>
      </c>
      <c r="K50" s="108">
        <v>47</v>
      </c>
      <c r="L50" s="109" t="s">
        <v>58</v>
      </c>
      <c r="M50" s="70">
        <f t="shared" si="0"/>
        <v>4.7000000000000002E-3</v>
      </c>
      <c r="N50" s="108">
        <v>36</v>
      </c>
      <c r="O50" s="109" t="s">
        <v>58</v>
      </c>
      <c r="P50" s="70">
        <f t="shared" si="1"/>
        <v>3.5999999999999999E-3</v>
      </c>
    </row>
    <row r="51" spans="2:16">
      <c r="B51" s="108">
        <v>37.5</v>
      </c>
      <c r="C51" s="109" t="s">
        <v>57</v>
      </c>
      <c r="D51" s="95">
        <f t="shared" si="2"/>
        <v>1.5756302521008402E-4</v>
      </c>
      <c r="E51" s="110">
        <v>2.105</v>
      </c>
      <c r="F51" s="111">
        <v>11.72</v>
      </c>
      <c r="G51" s="107">
        <f t="shared" si="3"/>
        <v>13.825000000000001</v>
      </c>
      <c r="H51" s="108">
        <v>336</v>
      </c>
      <c r="I51" s="109" t="s">
        <v>58</v>
      </c>
      <c r="J51" s="70">
        <f t="shared" si="4"/>
        <v>3.3600000000000005E-2</v>
      </c>
      <c r="K51" s="108">
        <v>49</v>
      </c>
      <c r="L51" s="109" t="s">
        <v>58</v>
      </c>
      <c r="M51" s="70">
        <f t="shared" si="0"/>
        <v>4.8999999999999998E-3</v>
      </c>
      <c r="N51" s="108">
        <v>37</v>
      </c>
      <c r="O51" s="109" t="s">
        <v>58</v>
      </c>
      <c r="P51" s="70">
        <f t="shared" si="1"/>
        <v>3.6999999999999997E-3</v>
      </c>
    </row>
    <row r="52" spans="2:16">
      <c r="B52" s="108">
        <v>40</v>
      </c>
      <c r="C52" s="109" t="s">
        <v>57</v>
      </c>
      <c r="D52" s="95">
        <f t="shared" si="2"/>
        <v>1.6806722689075631E-4</v>
      </c>
      <c r="E52" s="110">
        <v>2.1739999999999999</v>
      </c>
      <c r="F52" s="111">
        <v>11.96</v>
      </c>
      <c r="G52" s="107">
        <f t="shared" si="3"/>
        <v>14.134</v>
      </c>
      <c r="H52" s="108">
        <v>348</v>
      </c>
      <c r="I52" s="109" t="s">
        <v>58</v>
      </c>
      <c r="J52" s="70">
        <f t="shared" si="4"/>
        <v>3.4799999999999998E-2</v>
      </c>
      <c r="K52" s="108">
        <v>50</v>
      </c>
      <c r="L52" s="109" t="s">
        <v>58</v>
      </c>
      <c r="M52" s="70">
        <f t="shared" si="0"/>
        <v>5.0000000000000001E-3</v>
      </c>
      <c r="N52" s="108">
        <v>39</v>
      </c>
      <c r="O52" s="109" t="s">
        <v>58</v>
      </c>
      <c r="P52" s="70">
        <f t="shared" si="1"/>
        <v>3.8999999999999998E-3</v>
      </c>
    </row>
    <row r="53" spans="2:16">
      <c r="B53" s="108">
        <v>45</v>
      </c>
      <c r="C53" s="109" t="s">
        <v>57</v>
      </c>
      <c r="D53" s="95">
        <f t="shared" si="2"/>
        <v>1.8907563025210084E-4</v>
      </c>
      <c r="E53" s="110">
        <v>2.306</v>
      </c>
      <c r="F53" s="111">
        <v>12.4</v>
      </c>
      <c r="G53" s="107">
        <f t="shared" si="3"/>
        <v>14.706</v>
      </c>
      <c r="H53" s="108">
        <v>372</v>
      </c>
      <c r="I53" s="109" t="s">
        <v>58</v>
      </c>
      <c r="J53" s="70">
        <f t="shared" si="4"/>
        <v>3.7199999999999997E-2</v>
      </c>
      <c r="K53" s="108">
        <v>53</v>
      </c>
      <c r="L53" s="109" t="s">
        <v>58</v>
      </c>
      <c r="M53" s="70">
        <f t="shared" si="0"/>
        <v>5.3E-3</v>
      </c>
      <c r="N53" s="108">
        <v>41</v>
      </c>
      <c r="O53" s="109" t="s">
        <v>58</v>
      </c>
      <c r="P53" s="70">
        <f t="shared" si="1"/>
        <v>4.1000000000000003E-3</v>
      </c>
    </row>
    <row r="54" spans="2:16">
      <c r="B54" s="108">
        <v>50</v>
      </c>
      <c r="C54" s="109" t="s">
        <v>57</v>
      </c>
      <c r="D54" s="95">
        <f t="shared" si="2"/>
        <v>2.1008403361344539E-4</v>
      </c>
      <c r="E54" s="110">
        <v>2.431</v>
      </c>
      <c r="F54" s="111">
        <v>12.8</v>
      </c>
      <c r="G54" s="107">
        <f t="shared" si="3"/>
        <v>15.231000000000002</v>
      </c>
      <c r="H54" s="108">
        <v>394</v>
      </c>
      <c r="I54" s="109" t="s">
        <v>58</v>
      </c>
      <c r="J54" s="70">
        <f t="shared" si="4"/>
        <v>3.9400000000000004E-2</v>
      </c>
      <c r="K54" s="108">
        <v>56</v>
      </c>
      <c r="L54" s="109" t="s">
        <v>58</v>
      </c>
      <c r="M54" s="70">
        <f t="shared" si="0"/>
        <v>5.5999999999999999E-3</v>
      </c>
      <c r="N54" s="108">
        <v>43</v>
      </c>
      <c r="O54" s="109" t="s">
        <v>58</v>
      </c>
      <c r="P54" s="70">
        <f t="shared" si="1"/>
        <v>4.3E-3</v>
      </c>
    </row>
    <row r="55" spans="2:16">
      <c r="B55" s="108">
        <v>55</v>
      </c>
      <c r="C55" s="109" t="s">
        <v>57</v>
      </c>
      <c r="D55" s="95">
        <f t="shared" si="2"/>
        <v>2.3109243697478992E-4</v>
      </c>
      <c r="E55" s="110">
        <v>2.5489999999999999</v>
      </c>
      <c r="F55" s="111">
        <v>13.15</v>
      </c>
      <c r="G55" s="107">
        <f t="shared" si="3"/>
        <v>15.699</v>
      </c>
      <c r="H55" s="108">
        <v>416</v>
      </c>
      <c r="I55" s="109" t="s">
        <v>58</v>
      </c>
      <c r="J55" s="70">
        <f t="shared" si="4"/>
        <v>4.1599999999999998E-2</v>
      </c>
      <c r="K55" s="108">
        <v>58</v>
      </c>
      <c r="L55" s="109" t="s">
        <v>58</v>
      </c>
      <c r="M55" s="70">
        <f t="shared" si="0"/>
        <v>5.8000000000000005E-3</v>
      </c>
      <c r="N55" s="108">
        <v>46</v>
      </c>
      <c r="O55" s="109" t="s">
        <v>58</v>
      </c>
      <c r="P55" s="70">
        <f t="shared" si="1"/>
        <v>4.5999999999999999E-3</v>
      </c>
    </row>
    <row r="56" spans="2:16">
      <c r="B56" s="108">
        <v>60</v>
      </c>
      <c r="C56" s="109" t="s">
        <v>57</v>
      </c>
      <c r="D56" s="95">
        <f t="shared" si="2"/>
        <v>2.5210084033613445E-4</v>
      </c>
      <c r="E56" s="110">
        <v>2.6629999999999998</v>
      </c>
      <c r="F56" s="111">
        <v>13.47</v>
      </c>
      <c r="G56" s="107">
        <f t="shared" si="3"/>
        <v>16.132999999999999</v>
      </c>
      <c r="H56" s="108">
        <v>437</v>
      </c>
      <c r="I56" s="109" t="s">
        <v>58</v>
      </c>
      <c r="J56" s="70">
        <f t="shared" si="4"/>
        <v>4.3700000000000003E-2</v>
      </c>
      <c r="K56" s="108">
        <v>61</v>
      </c>
      <c r="L56" s="109" t="s">
        <v>58</v>
      </c>
      <c r="M56" s="70">
        <f t="shared" si="0"/>
        <v>6.0999999999999995E-3</v>
      </c>
      <c r="N56" s="108">
        <v>48</v>
      </c>
      <c r="O56" s="109" t="s">
        <v>58</v>
      </c>
      <c r="P56" s="70">
        <f t="shared" si="1"/>
        <v>4.8000000000000004E-3</v>
      </c>
    </row>
    <row r="57" spans="2:16">
      <c r="B57" s="108">
        <v>65</v>
      </c>
      <c r="C57" s="109" t="s">
        <v>57</v>
      </c>
      <c r="D57" s="95">
        <f t="shared" si="2"/>
        <v>2.7310924369747898E-4</v>
      </c>
      <c r="E57" s="110">
        <v>2.7719999999999998</v>
      </c>
      <c r="F57" s="111">
        <v>13.77</v>
      </c>
      <c r="G57" s="107">
        <f t="shared" si="3"/>
        <v>16.541999999999998</v>
      </c>
      <c r="H57" s="108">
        <v>458</v>
      </c>
      <c r="I57" s="109" t="s">
        <v>58</v>
      </c>
      <c r="J57" s="70">
        <f t="shared" si="4"/>
        <v>4.58E-2</v>
      </c>
      <c r="K57" s="108">
        <v>63</v>
      </c>
      <c r="L57" s="109" t="s">
        <v>58</v>
      </c>
      <c r="M57" s="70">
        <f t="shared" si="0"/>
        <v>6.3E-3</v>
      </c>
      <c r="N57" s="108">
        <v>50</v>
      </c>
      <c r="O57" s="109" t="s">
        <v>58</v>
      </c>
      <c r="P57" s="70">
        <f t="shared" si="1"/>
        <v>5.0000000000000001E-3</v>
      </c>
    </row>
    <row r="58" spans="2:16">
      <c r="B58" s="108">
        <v>70</v>
      </c>
      <c r="C58" s="109" t="s">
        <v>57</v>
      </c>
      <c r="D58" s="95">
        <f t="shared" si="2"/>
        <v>2.9411764705882356E-4</v>
      </c>
      <c r="E58" s="110">
        <v>2.8759999999999999</v>
      </c>
      <c r="F58" s="111">
        <v>14.03</v>
      </c>
      <c r="G58" s="107">
        <f t="shared" si="3"/>
        <v>16.905999999999999</v>
      </c>
      <c r="H58" s="108">
        <v>479</v>
      </c>
      <c r="I58" s="109" t="s">
        <v>58</v>
      </c>
      <c r="J58" s="70">
        <f t="shared" si="4"/>
        <v>4.7899999999999998E-2</v>
      </c>
      <c r="K58" s="108">
        <v>65</v>
      </c>
      <c r="L58" s="109" t="s">
        <v>58</v>
      </c>
      <c r="M58" s="70">
        <f t="shared" si="0"/>
        <v>6.5000000000000006E-3</v>
      </c>
      <c r="N58" s="108">
        <v>52</v>
      </c>
      <c r="O58" s="109" t="s">
        <v>58</v>
      </c>
      <c r="P58" s="70">
        <f t="shared" si="1"/>
        <v>5.1999999999999998E-3</v>
      </c>
    </row>
    <row r="59" spans="2:16">
      <c r="B59" s="108">
        <v>80</v>
      </c>
      <c r="C59" s="109" t="s">
        <v>57</v>
      </c>
      <c r="D59" s="95">
        <f t="shared" si="2"/>
        <v>3.3613445378151261E-4</v>
      </c>
      <c r="E59" s="110">
        <v>3.0750000000000002</v>
      </c>
      <c r="F59" s="111">
        <v>14.51</v>
      </c>
      <c r="G59" s="107">
        <f t="shared" si="3"/>
        <v>17.585000000000001</v>
      </c>
      <c r="H59" s="108">
        <v>518</v>
      </c>
      <c r="I59" s="109" t="s">
        <v>58</v>
      </c>
      <c r="J59" s="70">
        <f t="shared" si="4"/>
        <v>5.1799999999999999E-2</v>
      </c>
      <c r="K59" s="108">
        <v>70</v>
      </c>
      <c r="L59" s="109" t="s">
        <v>58</v>
      </c>
      <c r="M59" s="70">
        <f t="shared" si="0"/>
        <v>7.000000000000001E-3</v>
      </c>
      <c r="N59" s="108">
        <v>56</v>
      </c>
      <c r="O59" s="109" t="s">
        <v>58</v>
      </c>
      <c r="P59" s="70">
        <f t="shared" si="1"/>
        <v>5.5999999999999999E-3</v>
      </c>
    </row>
    <row r="60" spans="2:16">
      <c r="B60" s="108">
        <v>90</v>
      </c>
      <c r="C60" s="109" t="s">
        <v>57</v>
      </c>
      <c r="D60" s="95">
        <f t="shared" si="2"/>
        <v>3.7815126050420167E-4</v>
      </c>
      <c r="E60" s="110">
        <v>3.2610000000000001</v>
      </c>
      <c r="F60" s="111">
        <v>14.93</v>
      </c>
      <c r="G60" s="107">
        <f t="shared" si="3"/>
        <v>18.190999999999999</v>
      </c>
      <c r="H60" s="108">
        <v>556</v>
      </c>
      <c r="I60" s="109" t="s">
        <v>58</v>
      </c>
      <c r="J60" s="70">
        <f t="shared" si="4"/>
        <v>5.5600000000000004E-2</v>
      </c>
      <c r="K60" s="108">
        <v>74</v>
      </c>
      <c r="L60" s="109" t="s">
        <v>58</v>
      </c>
      <c r="M60" s="70">
        <f t="shared" si="0"/>
        <v>7.3999999999999995E-3</v>
      </c>
      <c r="N60" s="108">
        <v>60</v>
      </c>
      <c r="O60" s="109" t="s">
        <v>58</v>
      </c>
      <c r="P60" s="70">
        <f t="shared" si="1"/>
        <v>6.0000000000000001E-3</v>
      </c>
    </row>
    <row r="61" spans="2:16">
      <c r="B61" s="108">
        <v>100</v>
      </c>
      <c r="C61" s="109" t="s">
        <v>57</v>
      </c>
      <c r="D61" s="95">
        <f t="shared" si="2"/>
        <v>4.2016806722689078E-4</v>
      </c>
      <c r="E61" s="110">
        <v>3.4380000000000002</v>
      </c>
      <c r="F61" s="111">
        <v>15.28</v>
      </c>
      <c r="G61" s="107">
        <f t="shared" si="3"/>
        <v>18.718</v>
      </c>
      <c r="H61" s="108">
        <v>593</v>
      </c>
      <c r="I61" s="109" t="s">
        <v>58</v>
      </c>
      <c r="J61" s="70">
        <f t="shared" si="4"/>
        <v>5.9299999999999999E-2</v>
      </c>
      <c r="K61" s="108">
        <v>78</v>
      </c>
      <c r="L61" s="109" t="s">
        <v>58</v>
      </c>
      <c r="M61" s="70">
        <f t="shared" si="0"/>
        <v>7.7999999999999996E-3</v>
      </c>
      <c r="N61" s="108">
        <v>63</v>
      </c>
      <c r="O61" s="109" t="s">
        <v>58</v>
      </c>
      <c r="P61" s="70">
        <f t="shared" si="1"/>
        <v>6.3E-3</v>
      </c>
    </row>
    <row r="62" spans="2:16">
      <c r="B62" s="108">
        <v>110</v>
      </c>
      <c r="C62" s="109" t="s">
        <v>57</v>
      </c>
      <c r="D62" s="95">
        <f t="shared" si="2"/>
        <v>4.6218487394957984E-4</v>
      </c>
      <c r="E62" s="110">
        <v>3.605</v>
      </c>
      <c r="F62" s="111">
        <v>15.6</v>
      </c>
      <c r="G62" s="107">
        <f t="shared" si="3"/>
        <v>19.204999999999998</v>
      </c>
      <c r="H62" s="108">
        <v>629</v>
      </c>
      <c r="I62" s="109" t="s">
        <v>58</v>
      </c>
      <c r="J62" s="70">
        <f t="shared" si="4"/>
        <v>6.2899999999999998E-2</v>
      </c>
      <c r="K62" s="108">
        <v>81</v>
      </c>
      <c r="L62" s="109" t="s">
        <v>58</v>
      </c>
      <c r="M62" s="70">
        <f t="shared" si="0"/>
        <v>8.0999999999999996E-3</v>
      </c>
      <c r="N62" s="108">
        <v>67</v>
      </c>
      <c r="O62" s="109" t="s">
        <v>58</v>
      </c>
      <c r="P62" s="70">
        <f t="shared" si="1"/>
        <v>6.7000000000000002E-3</v>
      </c>
    </row>
    <row r="63" spans="2:16">
      <c r="B63" s="108">
        <v>120</v>
      </c>
      <c r="C63" s="109" t="s">
        <v>57</v>
      </c>
      <c r="D63" s="95">
        <f t="shared" si="2"/>
        <v>5.0420168067226889E-4</v>
      </c>
      <c r="E63" s="110">
        <v>3.766</v>
      </c>
      <c r="F63" s="111">
        <v>15.88</v>
      </c>
      <c r="G63" s="107">
        <f t="shared" si="3"/>
        <v>19.646000000000001</v>
      </c>
      <c r="H63" s="108">
        <v>664</v>
      </c>
      <c r="I63" s="109" t="s">
        <v>58</v>
      </c>
      <c r="J63" s="70">
        <f t="shared" si="4"/>
        <v>6.6400000000000001E-2</v>
      </c>
      <c r="K63" s="108">
        <v>85</v>
      </c>
      <c r="L63" s="109" t="s">
        <v>58</v>
      </c>
      <c r="M63" s="70">
        <f t="shared" si="0"/>
        <v>8.5000000000000006E-3</v>
      </c>
      <c r="N63" s="108">
        <v>70</v>
      </c>
      <c r="O63" s="109" t="s">
        <v>58</v>
      </c>
      <c r="P63" s="70">
        <f t="shared" si="1"/>
        <v>7.000000000000001E-3</v>
      </c>
    </row>
    <row r="64" spans="2:16">
      <c r="B64" s="108">
        <v>130</v>
      </c>
      <c r="C64" s="109" t="s">
        <v>57</v>
      </c>
      <c r="D64" s="95">
        <f t="shared" si="2"/>
        <v>5.4621848739495795E-4</v>
      </c>
      <c r="E64" s="110">
        <v>3.92</v>
      </c>
      <c r="F64" s="111">
        <v>16.13</v>
      </c>
      <c r="G64" s="107">
        <f t="shared" si="3"/>
        <v>20.049999999999997</v>
      </c>
      <c r="H64" s="108">
        <v>698</v>
      </c>
      <c r="I64" s="109" t="s">
        <v>58</v>
      </c>
      <c r="J64" s="70">
        <f t="shared" si="4"/>
        <v>6.9800000000000001E-2</v>
      </c>
      <c r="K64" s="108">
        <v>88</v>
      </c>
      <c r="L64" s="109" t="s">
        <v>58</v>
      </c>
      <c r="M64" s="70">
        <f t="shared" si="0"/>
        <v>8.7999999999999988E-3</v>
      </c>
      <c r="N64" s="108">
        <v>74</v>
      </c>
      <c r="O64" s="109" t="s">
        <v>58</v>
      </c>
      <c r="P64" s="70">
        <f t="shared" si="1"/>
        <v>7.3999999999999995E-3</v>
      </c>
    </row>
    <row r="65" spans="2:16">
      <c r="B65" s="108">
        <v>140</v>
      </c>
      <c r="C65" s="109" t="s">
        <v>57</v>
      </c>
      <c r="D65" s="95">
        <f t="shared" si="2"/>
        <v>5.8823529411764712E-4</v>
      </c>
      <c r="E65" s="110">
        <v>4.0679999999999996</v>
      </c>
      <c r="F65" s="111">
        <v>16.36</v>
      </c>
      <c r="G65" s="107">
        <f t="shared" si="3"/>
        <v>20.427999999999997</v>
      </c>
      <c r="H65" s="108">
        <v>732</v>
      </c>
      <c r="I65" s="109" t="s">
        <v>58</v>
      </c>
      <c r="J65" s="70">
        <f t="shared" si="4"/>
        <v>7.3200000000000001E-2</v>
      </c>
      <c r="K65" s="108">
        <v>92</v>
      </c>
      <c r="L65" s="109" t="s">
        <v>58</v>
      </c>
      <c r="M65" s="70">
        <f t="shared" si="0"/>
        <v>9.1999999999999998E-3</v>
      </c>
      <c r="N65" s="108">
        <v>77</v>
      </c>
      <c r="O65" s="109" t="s">
        <v>58</v>
      </c>
      <c r="P65" s="70">
        <f t="shared" si="1"/>
        <v>7.7000000000000002E-3</v>
      </c>
    </row>
    <row r="66" spans="2:16">
      <c r="B66" s="108">
        <v>150</v>
      </c>
      <c r="C66" s="109" t="s">
        <v>57</v>
      </c>
      <c r="D66" s="95">
        <f t="shared" si="2"/>
        <v>6.3025210084033606E-4</v>
      </c>
      <c r="E66" s="110">
        <v>4.21</v>
      </c>
      <c r="F66" s="111">
        <v>16.559999999999999</v>
      </c>
      <c r="G66" s="107">
        <f t="shared" si="3"/>
        <v>20.77</v>
      </c>
      <c r="H66" s="108">
        <v>765</v>
      </c>
      <c r="I66" s="109" t="s">
        <v>58</v>
      </c>
      <c r="J66" s="70">
        <f t="shared" si="4"/>
        <v>7.6499999999999999E-2</v>
      </c>
      <c r="K66" s="108">
        <v>95</v>
      </c>
      <c r="L66" s="109" t="s">
        <v>58</v>
      </c>
      <c r="M66" s="70">
        <f t="shared" si="0"/>
        <v>9.4999999999999998E-3</v>
      </c>
      <c r="N66" s="108">
        <v>80</v>
      </c>
      <c r="O66" s="109" t="s">
        <v>58</v>
      </c>
      <c r="P66" s="70">
        <f t="shared" si="1"/>
        <v>8.0000000000000002E-3</v>
      </c>
    </row>
    <row r="67" spans="2:16">
      <c r="B67" s="108">
        <v>160</v>
      </c>
      <c r="C67" s="109" t="s">
        <v>57</v>
      </c>
      <c r="D67" s="95">
        <f t="shared" si="2"/>
        <v>6.7226890756302523E-4</v>
      </c>
      <c r="E67" s="110">
        <v>4.3479999999999999</v>
      </c>
      <c r="F67" s="111">
        <v>16.739999999999998</v>
      </c>
      <c r="G67" s="107">
        <f t="shared" si="3"/>
        <v>21.087999999999997</v>
      </c>
      <c r="H67" s="108">
        <v>798</v>
      </c>
      <c r="I67" s="109" t="s">
        <v>58</v>
      </c>
      <c r="J67" s="70">
        <f t="shared" si="4"/>
        <v>7.980000000000001E-2</v>
      </c>
      <c r="K67" s="108">
        <v>98</v>
      </c>
      <c r="L67" s="109" t="s">
        <v>58</v>
      </c>
      <c r="M67" s="70">
        <f t="shared" si="0"/>
        <v>9.7999999999999997E-3</v>
      </c>
      <c r="N67" s="108">
        <v>83</v>
      </c>
      <c r="O67" s="109" t="s">
        <v>58</v>
      </c>
      <c r="P67" s="70">
        <f t="shared" si="1"/>
        <v>8.3000000000000001E-3</v>
      </c>
    </row>
    <row r="68" spans="2:16">
      <c r="B68" s="108">
        <v>170</v>
      </c>
      <c r="C68" s="109" t="s">
        <v>57</v>
      </c>
      <c r="D68" s="95">
        <f t="shared" si="2"/>
        <v>7.1428571428571429E-4</v>
      </c>
      <c r="E68" s="110">
        <v>4.4820000000000002</v>
      </c>
      <c r="F68" s="111">
        <v>16.91</v>
      </c>
      <c r="G68" s="107">
        <f t="shared" si="3"/>
        <v>21.391999999999999</v>
      </c>
      <c r="H68" s="108">
        <v>830</v>
      </c>
      <c r="I68" s="109" t="s">
        <v>58</v>
      </c>
      <c r="J68" s="70">
        <f t="shared" si="4"/>
        <v>8.299999999999999E-2</v>
      </c>
      <c r="K68" s="108">
        <v>101</v>
      </c>
      <c r="L68" s="109" t="s">
        <v>58</v>
      </c>
      <c r="M68" s="70">
        <f t="shared" si="0"/>
        <v>1.0100000000000001E-2</v>
      </c>
      <c r="N68" s="108">
        <v>86</v>
      </c>
      <c r="O68" s="109" t="s">
        <v>58</v>
      </c>
      <c r="P68" s="70">
        <f t="shared" si="1"/>
        <v>8.6E-3</v>
      </c>
    </row>
    <row r="69" spans="2:16">
      <c r="B69" s="108">
        <v>180</v>
      </c>
      <c r="C69" s="109" t="s">
        <v>57</v>
      </c>
      <c r="D69" s="95">
        <f t="shared" si="2"/>
        <v>7.5630252100840334E-4</v>
      </c>
      <c r="E69" s="110">
        <v>4.6120000000000001</v>
      </c>
      <c r="F69" s="111">
        <v>17.059999999999999</v>
      </c>
      <c r="G69" s="107">
        <f t="shared" si="3"/>
        <v>21.671999999999997</v>
      </c>
      <c r="H69" s="108">
        <v>861</v>
      </c>
      <c r="I69" s="109" t="s">
        <v>58</v>
      </c>
      <c r="J69" s="70">
        <f t="shared" si="4"/>
        <v>8.6099999999999996E-2</v>
      </c>
      <c r="K69" s="108">
        <v>105</v>
      </c>
      <c r="L69" s="109" t="s">
        <v>58</v>
      </c>
      <c r="M69" s="70">
        <f t="shared" si="0"/>
        <v>1.0499999999999999E-2</v>
      </c>
      <c r="N69" s="108">
        <v>89</v>
      </c>
      <c r="O69" s="109" t="s">
        <v>58</v>
      </c>
      <c r="P69" s="70">
        <f t="shared" si="1"/>
        <v>8.8999999999999999E-3</v>
      </c>
    </row>
    <row r="70" spans="2:16">
      <c r="B70" s="108">
        <v>200</v>
      </c>
      <c r="C70" s="109" t="s">
        <v>57</v>
      </c>
      <c r="D70" s="95">
        <f t="shared" si="2"/>
        <v>8.4033613445378156E-4</v>
      </c>
      <c r="E70" s="110">
        <v>4.8620000000000001</v>
      </c>
      <c r="F70" s="111">
        <v>17.329999999999998</v>
      </c>
      <c r="G70" s="107">
        <f t="shared" si="3"/>
        <v>22.192</v>
      </c>
      <c r="H70" s="108">
        <v>924</v>
      </c>
      <c r="I70" s="109" t="s">
        <v>58</v>
      </c>
      <c r="J70" s="70">
        <f t="shared" si="4"/>
        <v>9.240000000000001E-2</v>
      </c>
      <c r="K70" s="108">
        <v>111</v>
      </c>
      <c r="L70" s="109" t="s">
        <v>58</v>
      </c>
      <c r="M70" s="70">
        <f t="shared" si="0"/>
        <v>1.11E-2</v>
      </c>
      <c r="N70" s="108">
        <v>95</v>
      </c>
      <c r="O70" s="109" t="s">
        <v>58</v>
      </c>
      <c r="P70" s="70">
        <f t="shared" si="1"/>
        <v>9.4999999999999998E-3</v>
      </c>
    </row>
    <row r="71" spans="2:16">
      <c r="B71" s="108">
        <v>225</v>
      </c>
      <c r="C71" s="109" t="s">
        <v>57</v>
      </c>
      <c r="D71" s="95">
        <f t="shared" si="2"/>
        <v>9.453781512605042E-4</v>
      </c>
      <c r="E71" s="110">
        <v>5.157</v>
      </c>
      <c r="F71" s="111">
        <v>17.600000000000001</v>
      </c>
      <c r="G71" s="107">
        <f t="shared" si="3"/>
        <v>22.757000000000001</v>
      </c>
      <c r="H71" s="108">
        <v>1000</v>
      </c>
      <c r="I71" s="109" t="s">
        <v>58</v>
      </c>
      <c r="J71" s="70">
        <f t="shared" si="4"/>
        <v>0.1</v>
      </c>
      <c r="K71" s="108">
        <v>118</v>
      </c>
      <c r="L71" s="109" t="s">
        <v>58</v>
      </c>
      <c r="M71" s="70">
        <f t="shared" si="0"/>
        <v>1.18E-2</v>
      </c>
      <c r="N71" s="108">
        <v>102</v>
      </c>
      <c r="O71" s="109" t="s">
        <v>58</v>
      </c>
      <c r="P71" s="70">
        <f t="shared" si="1"/>
        <v>1.0199999999999999E-2</v>
      </c>
    </row>
    <row r="72" spans="2:16">
      <c r="B72" s="108">
        <v>250</v>
      </c>
      <c r="C72" s="109" t="s">
        <v>57</v>
      </c>
      <c r="D72" s="95">
        <f t="shared" si="2"/>
        <v>1.0504201680672268E-3</v>
      </c>
      <c r="E72" s="110">
        <v>5.4359999999999999</v>
      </c>
      <c r="F72" s="111">
        <v>17.82</v>
      </c>
      <c r="G72" s="107">
        <f t="shared" si="3"/>
        <v>23.256</v>
      </c>
      <c r="H72" s="108">
        <v>1074</v>
      </c>
      <c r="I72" s="109" t="s">
        <v>58</v>
      </c>
      <c r="J72" s="70">
        <f t="shared" si="4"/>
        <v>0.10740000000000001</v>
      </c>
      <c r="K72" s="108">
        <v>125</v>
      </c>
      <c r="L72" s="109" t="s">
        <v>58</v>
      </c>
      <c r="M72" s="70">
        <f t="shared" si="0"/>
        <v>1.2500000000000001E-2</v>
      </c>
      <c r="N72" s="108">
        <v>109</v>
      </c>
      <c r="O72" s="109" t="s">
        <v>58</v>
      </c>
      <c r="P72" s="70">
        <f t="shared" si="1"/>
        <v>1.09E-2</v>
      </c>
    </row>
    <row r="73" spans="2:16">
      <c r="B73" s="108">
        <v>275</v>
      </c>
      <c r="C73" s="109" t="s">
        <v>57</v>
      </c>
      <c r="D73" s="95">
        <f t="shared" si="2"/>
        <v>1.1554621848739496E-3</v>
      </c>
      <c r="E73" s="110">
        <v>5.7009999999999996</v>
      </c>
      <c r="F73" s="111">
        <v>17.989999999999998</v>
      </c>
      <c r="G73" s="107">
        <f t="shared" si="3"/>
        <v>23.690999999999999</v>
      </c>
      <c r="H73" s="108">
        <v>1147</v>
      </c>
      <c r="I73" s="109" t="s">
        <v>58</v>
      </c>
      <c r="J73" s="70">
        <f t="shared" si="4"/>
        <v>0.1147</v>
      </c>
      <c r="K73" s="108">
        <v>132</v>
      </c>
      <c r="L73" s="109" t="s">
        <v>58</v>
      </c>
      <c r="M73" s="70">
        <f t="shared" si="0"/>
        <v>1.32E-2</v>
      </c>
      <c r="N73" s="108">
        <v>115</v>
      </c>
      <c r="O73" s="109" t="s">
        <v>58</v>
      </c>
      <c r="P73" s="70">
        <f t="shared" si="1"/>
        <v>1.15E-2</v>
      </c>
    </row>
    <row r="74" spans="2:16">
      <c r="B74" s="108">
        <v>300</v>
      </c>
      <c r="C74" s="109" t="s">
        <v>57</v>
      </c>
      <c r="D74" s="95">
        <f t="shared" si="2"/>
        <v>1.2605042016806721E-3</v>
      </c>
      <c r="E74" s="110">
        <v>5.9550000000000001</v>
      </c>
      <c r="F74" s="111">
        <v>18.14</v>
      </c>
      <c r="G74" s="107">
        <f t="shared" si="3"/>
        <v>24.094999999999999</v>
      </c>
      <c r="H74" s="108">
        <v>1219</v>
      </c>
      <c r="I74" s="109" t="s">
        <v>58</v>
      </c>
      <c r="J74" s="70">
        <f t="shared" si="4"/>
        <v>0.12190000000000001</v>
      </c>
      <c r="K74" s="108">
        <v>139</v>
      </c>
      <c r="L74" s="109" t="s">
        <v>58</v>
      </c>
      <c r="M74" s="70">
        <f t="shared" si="0"/>
        <v>1.3900000000000001E-2</v>
      </c>
      <c r="N74" s="108">
        <v>121</v>
      </c>
      <c r="O74" s="109" t="s">
        <v>58</v>
      </c>
      <c r="P74" s="70">
        <f t="shared" si="1"/>
        <v>1.21E-2</v>
      </c>
    </row>
    <row r="75" spans="2:16">
      <c r="B75" s="108">
        <v>325</v>
      </c>
      <c r="C75" s="109" t="s">
        <v>57</v>
      </c>
      <c r="D75" s="95">
        <f t="shared" si="2"/>
        <v>1.3655462184873951E-3</v>
      </c>
      <c r="E75" s="110">
        <v>6.1980000000000004</v>
      </c>
      <c r="F75" s="111">
        <v>18.25</v>
      </c>
      <c r="G75" s="107">
        <f t="shared" si="3"/>
        <v>24.448</v>
      </c>
      <c r="H75" s="108">
        <v>1289</v>
      </c>
      <c r="I75" s="109" t="s">
        <v>58</v>
      </c>
      <c r="J75" s="70">
        <f t="shared" si="4"/>
        <v>0.12889999999999999</v>
      </c>
      <c r="K75" s="108">
        <v>145</v>
      </c>
      <c r="L75" s="109" t="s">
        <v>58</v>
      </c>
      <c r="M75" s="70">
        <f t="shared" si="0"/>
        <v>1.4499999999999999E-2</v>
      </c>
      <c r="N75" s="108">
        <v>128</v>
      </c>
      <c r="O75" s="109" t="s">
        <v>58</v>
      </c>
      <c r="P75" s="70">
        <f t="shared" si="1"/>
        <v>1.2800000000000001E-2</v>
      </c>
    </row>
    <row r="76" spans="2:16">
      <c r="B76" s="108">
        <v>350</v>
      </c>
      <c r="C76" s="109" t="s">
        <v>57</v>
      </c>
      <c r="D76" s="95">
        <f t="shared" si="2"/>
        <v>1.4705882352941176E-3</v>
      </c>
      <c r="E76" s="110">
        <v>6.4320000000000004</v>
      </c>
      <c r="F76" s="111">
        <v>18.34</v>
      </c>
      <c r="G76" s="107">
        <f t="shared" si="3"/>
        <v>24.771999999999998</v>
      </c>
      <c r="H76" s="108">
        <v>1359</v>
      </c>
      <c r="I76" s="109" t="s">
        <v>58</v>
      </c>
      <c r="J76" s="70">
        <f t="shared" si="4"/>
        <v>0.13589999999999999</v>
      </c>
      <c r="K76" s="108">
        <v>151</v>
      </c>
      <c r="L76" s="109" t="s">
        <v>58</v>
      </c>
      <c r="M76" s="70">
        <f t="shared" si="0"/>
        <v>1.5099999999999999E-2</v>
      </c>
      <c r="N76" s="108">
        <v>134</v>
      </c>
      <c r="O76" s="109" t="s">
        <v>58</v>
      </c>
      <c r="P76" s="70">
        <f t="shared" si="1"/>
        <v>1.34E-2</v>
      </c>
    </row>
    <row r="77" spans="2:16">
      <c r="B77" s="108">
        <v>375</v>
      </c>
      <c r="C77" s="109" t="s">
        <v>57</v>
      </c>
      <c r="D77" s="95">
        <f t="shared" si="2"/>
        <v>1.5756302521008404E-3</v>
      </c>
      <c r="E77" s="110">
        <v>6.657</v>
      </c>
      <c r="F77" s="111">
        <v>18.420000000000002</v>
      </c>
      <c r="G77" s="107">
        <f t="shared" si="3"/>
        <v>25.077000000000002</v>
      </c>
      <c r="H77" s="108">
        <v>1428</v>
      </c>
      <c r="I77" s="109" t="s">
        <v>58</v>
      </c>
      <c r="J77" s="70">
        <f t="shared" si="4"/>
        <v>0.14279999999999998</v>
      </c>
      <c r="K77" s="108">
        <v>157</v>
      </c>
      <c r="L77" s="109" t="s">
        <v>58</v>
      </c>
      <c r="M77" s="70">
        <f t="shared" si="0"/>
        <v>1.5699999999999999E-2</v>
      </c>
      <c r="N77" s="108">
        <v>140</v>
      </c>
      <c r="O77" s="109" t="s">
        <v>58</v>
      </c>
      <c r="P77" s="70">
        <f t="shared" si="1"/>
        <v>1.4000000000000002E-2</v>
      </c>
    </row>
    <row r="78" spans="2:16">
      <c r="B78" s="108">
        <v>400</v>
      </c>
      <c r="C78" s="109" t="s">
        <v>57</v>
      </c>
      <c r="D78" s="95">
        <f t="shared" si="2"/>
        <v>1.6806722689075631E-3</v>
      </c>
      <c r="E78" s="110">
        <v>6.8760000000000003</v>
      </c>
      <c r="F78" s="111">
        <v>18.47</v>
      </c>
      <c r="G78" s="107">
        <f t="shared" si="3"/>
        <v>25.346</v>
      </c>
      <c r="H78" s="108">
        <v>1496</v>
      </c>
      <c r="I78" s="109" t="s">
        <v>58</v>
      </c>
      <c r="J78" s="70">
        <f t="shared" si="4"/>
        <v>0.14960000000000001</v>
      </c>
      <c r="K78" s="108">
        <v>163</v>
      </c>
      <c r="L78" s="109" t="s">
        <v>58</v>
      </c>
      <c r="M78" s="70">
        <f t="shared" si="0"/>
        <v>1.6300000000000002E-2</v>
      </c>
      <c r="N78" s="108">
        <v>145</v>
      </c>
      <c r="O78" s="109" t="s">
        <v>58</v>
      </c>
      <c r="P78" s="70">
        <f t="shared" si="1"/>
        <v>1.4499999999999999E-2</v>
      </c>
    </row>
    <row r="79" spans="2:16">
      <c r="B79" s="108">
        <v>450</v>
      </c>
      <c r="C79" s="109" t="s">
        <v>57</v>
      </c>
      <c r="D79" s="95">
        <f t="shared" si="2"/>
        <v>1.8907563025210084E-3</v>
      </c>
      <c r="E79" s="110">
        <v>7.2930000000000001</v>
      </c>
      <c r="F79" s="111">
        <v>18.55</v>
      </c>
      <c r="G79" s="107">
        <f t="shared" si="3"/>
        <v>25.843</v>
      </c>
      <c r="H79" s="108">
        <v>1630</v>
      </c>
      <c r="I79" s="109" t="s">
        <v>58</v>
      </c>
      <c r="J79" s="70">
        <f t="shared" si="4"/>
        <v>0.16299999999999998</v>
      </c>
      <c r="K79" s="108">
        <v>175</v>
      </c>
      <c r="L79" s="109" t="s">
        <v>58</v>
      </c>
      <c r="M79" s="70">
        <f t="shared" si="0"/>
        <v>1.7499999999999998E-2</v>
      </c>
      <c r="N79" s="108">
        <v>157</v>
      </c>
      <c r="O79" s="109" t="s">
        <v>58</v>
      </c>
      <c r="P79" s="70">
        <f t="shared" si="1"/>
        <v>1.5699999999999999E-2</v>
      </c>
    </row>
    <row r="80" spans="2:16">
      <c r="B80" s="108">
        <v>500</v>
      </c>
      <c r="C80" s="109" t="s">
        <v>57</v>
      </c>
      <c r="D80" s="95">
        <f t="shared" si="2"/>
        <v>2.1008403361344537E-3</v>
      </c>
      <c r="E80" s="110">
        <v>7.4219999999999997</v>
      </c>
      <c r="F80" s="111">
        <v>18.579999999999998</v>
      </c>
      <c r="G80" s="107">
        <f t="shared" si="3"/>
        <v>26.001999999999999</v>
      </c>
      <c r="H80" s="108">
        <v>1763</v>
      </c>
      <c r="I80" s="109" t="s">
        <v>58</v>
      </c>
      <c r="J80" s="70">
        <f t="shared" si="4"/>
        <v>0.17629999999999998</v>
      </c>
      <c r="K80" s="108">
        <v>187</v>
      </c>
      <c r="L80" s="109" t="s">
        <v>58</v>
      </c>
      <c r="M80" s="70">
        <f t="shared" si="0"/>
        <v>1.8700000000000001E-2</v>
      </c>
      <c r="N80" s="108">
        <v>168</v>
      </c>
      <c r="O80" s="109" t="s">
        <v>58</v>
      </c>
      <c r="P80" s="70">
        <f t="shared" si="1"/>
        <v>1.6800000000000002E-2</v>
      </c>
    </row>
    <row r="81" spans="2:16">
      <c r="B81" s="108">
        <v>550</v>
      </c>
      <c r="C81" s="109" t="s">
        <v>57</v>
      </c>
      <c r="D81" s="95">
        <f t="shared" si="2"/>
        <v>2.3109243697478992E-3</v>
      </c>
      <c r="E81" s="110">
        <v>7.4390000000000001</v>
      </c>
      <c r="F81" s="111">
        <v>18.57</v>
      </c>
      <c r="G81" s="107">
        <f t="shared" si="3"/>
        <v>26.009</v>
      </c>
      <c r="H81" s="108">
        <v>1895</v>
      </c>
      <c r="I81" s="109" t="s">
        <v>58</v>
      </c>
      <c r="J81" s="70">
        <f t="shared" si="4"/>
        <v>0.1895</v>
      </c>
      <c r="K81" s="108">
        <v>198</v>
      </c>
      <c r="L81" s="109" t="s">
        <v>58</v>
      </c>
      <c r="M81" s="70">
        <f t="shared" si="0"/>
        <v>1.9800000000000002E-2</v>
      </c>
      <c r="N81" s="108">
        <v>179</v>
      </c>
      <c r="O81" s="109" t="s">
        <v>58</v>
      </c>
      <c r="P81" s="70">
        <f t="shared" si="1"/>
        <v>1.7899999999999999E-2</v>
      </c>
    </row>
    <row r="82" spans="2:16">
      <c r="B82" s="108">
        <v>600</v>
      </c>
      <c r="C82" s="109" t="s">
        <v>57</v>
      </c>
      <c r="D82" s="95">
        <f t="shared" si="2"/>
        <v>2.5210084033613443E-3</v>
      </c>
      <c r="E82" s="110">
        <v>7.5990000000000002</v>
      </c>
      <c r="F82" s="111">
        <v>18.55</v>
      </c>
      <c r="G82" s="107">
        <f t="shared" si="3"/>
        <v>26.149000000000001</v>
      </c>
      <c r="H82" s="108">
        <v>2027</v>
      </c>
      <c r="I82" s="109" t="s">
        <v>58</v>
      </c>
      <c r="J82" s="70">
        <f t="shared" si="4"/>
        <v>0.20270000000000002</v>
      </c>
      <c r="K82" s="108">
        <v>209</v>
      </c>
      <c r="L82" s="109" t="s">
        <v>58</v>
      </c>
      <c r="M82" s="70">
        <f t="shared" si="0"/>
        <v>2.0899999999999998E-2</v>
      </c>
      <c r="N82" s="108">
        <v>189</v>
      </c>
      <c r="O82" s="109" t="s">
        <v>58</v>
      </c>
      <c r="P82" s="70">
        <f t="shared" si="1"/>
        <v>1.89E-2</v>
      </c>
    </row>
    <row r="83" spans="2:16">
      <c r="B83" s="108">
        <v>650</v>
      </c>
      <c r="C83" s="109" t="s">
        <v>57</v>
      </c>
      <c r="D83" s="95">
        <f t="shared" si="2"/>
        <v>2.7310924369747902E-3</v>
      </c>
      <c r="E83" s="110">
        <v>7.8289999999999997</v>
      </c>
      <c r="F83" s="111">
        <v>18.5</v>
      </c>
      <c r="G83" s="107">
        <f t="shared" si="3"/>
        <v>26.329000000000001</v>
      </c>
      <c r="H83" s="108">
        <v>2158</v>
      </c>
      <c r="I83" s="109" t="s">
        <v>58</v>
      </c>
      <c r="J83" s="70">
        <f t="shared" si="4"/>
        <v>0.21579999999999999</v>
      </c>
      <c r="K83" s="108">
        <v>220</v>
      </c>
      <c r="L83" s="109" t="s">
        <v>58</v>
      </c>
      <c r="M83" s="70">
        <f t="shared" si="0"/>
        <v>2.1999999999999999E-2</v>
      </c>
      <c r="N83" s="108">
        <v>200</v>
      </c>
      <c r="O83" s="109" t="s">
        <v>58</v>
      </c>
      <c r="P83" s="70">
        <f t="shared" si="1"/>
        <v>0.02</v>
      </c>
    </row>
    <row r="84" spans="2:16">
      <c r="B84" s="108">
        <v>700</v>
      </c>
      <c r="C84" s="109" t="s">
        <v>57</v>
      </c>
      <c r="D84" s="95">
        <f t="shared" si="2"/>
        <v>2.9411764705882353E-3</v>
      </c>
      <c r="E84" s="110">
        <v>8.0890000000000004</v>
      </c>
      <c r="F84" s="111">
        <v>18.440000000000001</v>
      </c>
      <c r="G84" s="107">
        <f t="shared" si="3"/>
        <v>26.529000000000003</v>
      </c>
      <c r="H84" s="108">
        <v>2288</v>
      </c>
      <c r="I84" s="109" t="s">
        <v>58</v>
      </c>
      <c r="J84" s="70">
        <f t="shared" si="4"/>
        <v>0.22879999999999998</v>
      </c>
      <c r="K84" s="108">
        <v>231</v>
      </c>
      <c r="L84" s="109" t="s">
        <v>58</v>
      </c>
      <c r="M84" s="70">
        <f t="shared" ref="M84:M147" si="5">K84/1000/10</f>
        <v>2.3100000000000002E-2</v>
      </c>
      <c r="N84" s="108">
        <v>210</v>
      </c>
      <c r="O84" s="109" t="s">
        <v>58</v>
      </c>
      <c r="P84" s="70">
        <f t="shared" ref="P84:P147" si="6">N84/1000/10</f>
        <v>2.0999999999999998E-2</v>
      </c>
    </row>
    <row r="85" spans="2:16">
      <c r="B85" s="108">
        <v>800</v>
      </c>
      <c r="C85" s="109" t="s">
        <v>57</v>
      </c>
      <c r="D85" s="95">
        <f t="shared" ref="D85:D86" si="7">B85/1000/$C$5</f>
        <v>3.3613445378151263E-3</v>
      </c>
      <c r="E85" s="110">
        <v>8.6180000000000003</v>
      </c>
      <c r="F85" s="111">
        <v>18.29</v>
      </c>
      <c r="G85" s="107">
        <f t="shared" ref="G85:G148" si="8">E85+F85</f>
        <v>26.908000000000001</v>
      </c>
      <c r="H85" s="108">
        <v>2546</v>
      </c>
      <c r="I85" s="109" t="s">
        <v>58</v>
      </c>
      <c r="J85" s="70">
        <f t="shared" ref="J85:J102" si="9">H85/1000/10</f>
        <v>0.25459999999999999</v>
      </c>
      <c r="K85" s="108">
        <v>253</v>
      </c>
      <c r="L85" s="109" t="s">
        <v>58</v>
      </c>
      <c r="M85" s="70">
        <f t="shared" si="5"/>
        <v>2.53E-2</v>
      </c>
      <c r="N85" s="108">
        <v>230</v>
      </c>
      <c r="O85" s="109" t="s">
        <v>58</v>
      </c>
      <c r="P85" s="70">
        <f t="shared" si="6"/>
        <v>2.3E-2</v>
      </c>
    </row>
    <row r="86" spans="2:16">
      <c r="B86" s="108">
        <v>900</v>
      </c>
      <c r="C86" s="109" t="s">
        <v>57</v>
      </c>
      <c r="D86" s="95">
        <f t="shared" si="7"/>
        <v>3.7815126050420168E-3</v>
      </c>
      <c r="E86" s="110">
        <v>9.0990000000000002</v>
      </c>
      <c r="F86" s="111">
        <v>18.100000000000001</v>
      </c>
      <c r="G86" s="107">
        <f t="shared" si="8"/>
        <v>27.199000000000002</v>
      </c>
      <c r="H86" s="108">
        <v>2801</v>
      </c>
      <c r="I86" s="109" t="s">
        <v>58</v>
      </c>
      <c r="J86" s="70">
        <f t="shared" si="9"/>
        <v>0.28010000000000002</v>
      </c>
      <c r="K86" s="108">
        <v>273</v>
      </c>
      <c r="L86" s="109" t="s">
        <v>58</v>
      </c>
      <c r="M86" s="70">
        <f t="shared" si="5"/>
        <v>2.7300000000000001E-2</v>
      </c>
      <c r="N86" s="108">
        <v>250</v>
      </c>
      <c r="O86" s="109" t="s">
        <v>58</v>
      </c>
      <c r="P86" s="70">
        <f t="shared" si="6"/>
        <v>2.5000000000000001E-2</v>
      </c>
    </row>
    <row r="87" spans="2:16">
      <c r="B87" s="108">
        <v>1</v>
      </c>
      <c r="C87" s="118" t="s">
        <v>59</v>
      </c>
      <c r="D87" s="95">
        <f t="shared" ref="D87:D150" si="10">B87/$C$5</f>
        <v>4.2016806722689074E-3</v>
      </c>
      <c r="E87" s="110">
        <v>9.5129999999999999</v>
      </c>
      <c r="F87" s="111">
        <v>17.899999999999999</v>
      </c>
      <c r="G87" s="107">
        <f t="shared" si="8"/>
        <v>27.412999999999997</v>
      </c>
      <c r="H87" s="108">
        <v>3054</v>
      </c>
      <c r="I87" s="109" t="s">
        <v>58</v>
      </c>
      <c r="J87" s="70">
        <f t="shared" si="9"/>
        <v>0.3054</v>
      </c>
      <c r="K87" s="108">
        <v>293</v>
      </c>
      <c r="L87" s="109" t="s">
        <v>58</v>
      </c>
      <c r="M87" s="70">
        <f t="shared" si="5"/>
        <v>2.93E-2</v>
      </c>
      <c r="N87" s="108">
        <v>269</v>
      </c>
      <c r="O87" s="109" t="s">
        <v>58</v>
      </c>
      <c r="P87" s="70">
        <f t="shared" si="6"/>
        <v>2.69E-2</v>
      </c>
    </row>
    <row r="88" spans="2:16">
      <c r="B88" s="108">
        <v>1.1000000000000001</v>
      </c>
      <c r="C88" s="109" t="s">
        <v>59</v>
      </c>
      <c r="D88" s="95">
        <f t="shared" si="10"/>
        <v>4.6218487394957984E-3</v>
      </c>
      <c r="E88" s="110">
        <v>9.859</v>
      </c>
      <c r="F88" s="111">
        <v>17.68</v>
      </c>
      <c r="G88" s="107">
        <f t="shared" si="8"/>
        <v>27.539000000000001</v>
      </c>
      <c r="H88" s="108">
        <v>3305</v>
      </c>
      <c r="I88" s="109" t="s">
        <v>58</v>
      </c>
      <c r="J88" s="70">
        <f t="shared" si="9"/>
        <v>0.33050000000000002</v>
      </c>
      <c r="K88" s="108">
        <v>313</v>
      </c>
      <c r="L88" s="109" t="s">
        <v>58</v>
      </c>
      <c r="M88" s="70">
        <f t="shared" si="5"/>
        <v>3.1300000000000001E-2</v>
      </c>
      <c r="N88" s="108">
        <v>288</v>
      </c>
      <c r="O88" s="109" t="s">
        <v>58</v>
      </c>
      <c r="P88" s="70">
        <f t="shared" si="6"/>
        <v>2.8799999999999999E-2</v>
      </c>
    </row>
    <row r="89" spans="2:16">
      <c r="B89" s="108">
        <v>1.2</v>
      </c>
      <c r="C89" s="109" t="s">
        <v>59</v>
      </c>
      <c r="D89" s="70">
        <f t="shared" si="10"/>
        <v>5.0420168067226885E-3</v>
      </c>
      <c r="E89" s="110">
        <v>10.15</v>
      </c>
      <c r="F89" s="111">
        <v>17.46</v>
      </c>
      <c r="G89" s="107">
        <f t="shared" si="8"/>
        <v>27.61</v>
      </c>
      <c r="H89" s="108">
        <v>3556</v>
      </c>
      <c r="I89" s="109" t="s">
        <v>58</v>
      </c>
      <c r="J89" s="70">
        <f t="shared" si="9"/>
        <v>0.35560000000000003</v>
      </c>
      <c r="K89" s="108">
        <v>332</v>
      </c>
      <c r="L89" s="109" t="s">
        <v>58</v>
      </c>
      <c r="M89" s="70">
        <f t="shared" si="5"/>
        <v>3.32E-2</v>
      </c>
      <c r="N89" s="108">
        <v>306</v>
      </c>
      <c r="O89" s="109" t="s">
        <v>58</v>
      </c>
      <c r="P89" s="70">
        <f t="shared" si="6"/>
        <v>3.0599999999999999E-2</v>
      </c>
    </row>
    <row r="90" spans="2:16">
      <c r="B90" s="108">
        <v>1.3</v>
      </c>
      <c r="C90" s="109" t="s">
        <v>59</v>
      </c>
      <c r="D90" s="70">
        <f t="shared" si="10"/>
        <v>5.4621848739495804E-3</v>
      </c>
      <c r="E90" s="110">
        <v>10.39</v>
      </c>
      <c r="F90" s="111">
        <v>17.239999999999998</v>
      </c>
      <c r="G90" s="107">
        <f t="shared" si="8"/>
        <v>27.63</v>
      </c>
      <c r="H90" s="108">
        <v>3806</v>
      </c>
      <c r="I90" s="109" t="s">
        <v>58</v>
      </c>
      <c r="J90" s="70">
        <f t="shared" si="9"/>
        <v>0.38059999999999999</v>
      </c>
      <c r="K90" s="108">
        <v>350</v>
      </c>
      <c r="L90" s="109" t="s">
        <v>58</v>
      </c>
      <c r="M90" s="70">
        <f t="shared" si="5"/>
        <v>3.4999999999999996E-2</v>
      </c>
      <c r="N90" s="108">
        <v>325</v>
      </c>
      <c r="O90" s="109" t="s">
        <v>58</v>
      </c>
      <c r="P90" s="70">
        <f t="shared" si="6"/>
        <v>3.2500000000000001E-2</v>
      </c>
    </row>
    <row r="91" spans="2:16">
      <c r="B91" s="108">
        <v>1.4</v>
      </c>
      <c r="C91" s="109" t="s">
        <v>59</v>
      </c>
      <c r="D91" s="70">
        <f t="shared" si="10"/>
        <v>5.8823529411764705E-3</v>
      </c>
      <c r="E91" s="110">
        <v>10.6</v>
      </c>
      <c r="F91" s="111">
        <v>17.02</v>
      </c>
      <c r="G91" s="107">
        <f t="shared" si="8"/>
        <v>27.619999999999997</v>
      </c>
      <c r="H91" s="108">
        <v>4057</v>
      </c>
      <c r="I91" s="109" t="s">
        <v>58</v>
      </c>
      <c r="J91" s="70">
        <f t="shared" si="9"/>
        <v>0.40570000000000006</v>
      </c>
      <c r="K91" s="108">
        <v>368</v>
      </c>
      <c r="L91" s="109" t="s">
        <v>58</v>
      </c>
      <c r="M91" s="70">
        <f t="shared" si="5"/>
        <v>3.6799999999999999E-2</v>
      </c>
      <c r="N91" s="108">
        <v>343</v>
      </c>
      <c r="O91" s="109" t="s">
        <v>58</v>
      </c>
      <c r="P91" s="70">
        <f t="shared" si="6"/>
        <v>3.4300000000000004E-2</v>
      </c>
    </row>
    <row r="92" spans="2:16">
      <c r="B92" s="108">
        <v>1.5</v>
      </c>
      <c r="C92" s="109" t="s">
        <v>59</v>
      </c>
      <c r="D92" s="70">
        <f t="shared" si="10"/>
        <v>6.3025210084033615E-3</v>
      </c>
      <c r="E92" s="110">
        <v>10.78</v>
      </c>
      <c r="F92" s="111">
        <v>16.8</v>
      </c>
      <c r="G92" s="107">
        <f t="shared" si="8"/>
        <v>27.58</v>
      </c>
      <c r="H92" s="108">
        <v>4307</v>
      </c>
      <c r="I92" s="109" t="s">
        <v>58</v>
      </c>
      <c r="J92" s="70">
        <f t="shared" si="9"/>
        <v>0.43070000000000003</v>
      </c>
      <c r="K92" s="108">
        <v>386</v>
      </c>
      <c r="L92" s="109" t="s">
        <v>58</v>
      </c>
      <c r="M92" s="70">
        <f t="shared" si="5"/>
        <v>3.8600000000000002E-2</v>
      </c>
      <c r="N92" s="108">
        <v>360</v>
      </c>
      <c r="O92" s="109" t="s">
        <v>58</v>
      </c>
      <c r="P92" s="70">
        <f t="shared" si="6"/>
        <v>3.5999999999999997E-2</v>
      </c>
    </row>
    <row r="93" spans="2:16">
      <c r="B93" s="108">
        <v>1.6</v>
      </c>
      <c r="C93" s="109" t="s">
        <v>59</v>
      </c>
      <c r="D93" s="70">
        <f t="shared" si="10"/>
        <v>6.7226890756302525E-3</v>
      </c>
      <c r="E93" s="110">
        <v>10.94</v>
      </c>
      <c r="F93" s="111">
        <v>16.579999999999998</v>
      </c>
      <c r="G93" s="107">
        <f t="shared" si="8"/>
        <v>27.519999999999996</v>
      </c>
      <c r="H93" s="108">
        <v>4559</v>
      </c>
      <c r="I93" s="109" t="s">
        <v>58</v>
      </c>
      <c r="J93" s="70">
        <f t="shared" si="9"/>
        <v>0.45590000000000003</v>
      </c>
      <c r="K93" s="108">
        <v>403</v>
      </c>
      <c r="L93" s="109" t="s">
        <v>58</v>
      </c>
      <c r="M93" s="70">
        <f t="shared" si="5"/>
        <v>4.0300000000000002E-2</v>
      </c>
      <c r="N93" s="108">
        <v>378</v>
      </c>
      <c r="O93" s="109" t="s">
        <v>58</v>
      </c>
      <c r="P93" s="70">
        <f t="shared" si="6"/>
        <v>3.78E-2</v>
      </c>
    </row>
    <row r="94" spans="2:16">
      <c r="B94" s="108">
        <v>1.7</v>
      </c>
      <c r="C94" s="109" t="s">
        <v>59</v>
      </c>
      <c r="D94" s="70">
        <f t="shared" si="10"/>
        <v>7.1428571428571426E-3</v>
      </c>
      <c r="E94" s="110">
        <v>11.08</v>
      </c>
      <c r="F94" s="111">
        <v>16.36</v>
      </c>
      <c r="G94" s="107">
        <f t="shared" si="8"/>
        <v>27.439999999999998</v>
      </c>
      <c r="H94" s="108">
        <v>4811</v>
      </c>
      <c r="I94" s="109" t="s">
        <v>58</v>
      </c>
      <c r="J94" s="70">
        <f t="shared" si="9"/>
        <v>0.48109999999999997</v>
      </c>
      <c r="K94" s="108">
        <v>420</v>
      </c>
      <c r="L94" s="109" t="s">
        <v>58</v>
      </c>
      <c r="M94" s="70">
        <f t="shared" si="5"/>
        <v>4.1999999999999996E-2</v>
      </c>
      <c r="N94" s="108">
        <v>395</v>
      </c>
      <c r="O94" s="109" t="s">
        <v>58</v>
      </c>
      <c r="P94" s="70">
        <f t="shared" si="6"/>
        <v>3.95E-2</v>
      </c>
    </row>
    <row r="95" spans="2:16">
      <c r="B95" s="108">
        <v>1.8</v>
      </c>
      <c r="C95" s="109" t="s">
        <v>59</v>
      </c>
      <c r="D95" s="70">
        <f t="shared" si="10"/>
        <v>7.5630252100840336E-3</v>
      </c>
      <c r="E95" s="110">
        <v>11.21</v>
      </c>
      <c r="F95" s="111">
        <v>16.149999999999999</v>
      </c>
      <c r="G95" s="107">
        <f t="shared" si="8"/>
        <v>27.36</v>
      </c>
      <c r="H95" s="108">
        <v>5064</v>
      </c>
      <c r="I95" s="109" t="s">
        <v>58</v>
      </c>
      <c r="J95" s="70">
        <f t="shared" si="9"/>
        <v>0.50639999999999996</v>
      </c>
      <c r="K95" s="108">
        <v>437</v>
      </c>
      <c r="L95" s="109" t="s">
        <v>58</v>
      </c>
      <c r="M95" s="70">
        <f t="shared" si="5"/>
        <v>4.3700000000000003E-2</v>
      </c>
      <c r="N95" s="108">
        <v>413</v>
      </c>
      <c r="O95" s="109" t="s">
        <v>58</v>
      </c>
      <c r="P95" s="70">
        <f t="shared" si="6"/>
        <v>4.1299999999999996E-2</v>
      </c>
    </row>
    <row r="96" spans="2:16">
      <c r="B96" s="108">
        <v>2</v>
      </c>
      <c r="C96" s="109" t="s">
        <v>59</v>
      </c>
      <c r="D96" s="70">
        <f t="shared" si="10"/>
        <v>8.4033613445378148E-3</v>
      </c>
      <c r="E96" s="110">
        <v>11.46</v>
      </c>
      <c r="F96" s="111">
        <v>15.74</v>
      </c>
      <c r="G96" s="107">
        <f t="shared" si="8"/>
        <v>27.200000000000003</v>
      </c>
      <c r="H96" s="108">
        <v>5572</v>
      </c>
      <c r="I96" s="109" t="s">
        <v>58</v>
      </c>
      <c r="J96" s="70">
        <f t="shared" si="9"/>
        <v>0.55720000000000003</v>
      </c>
      <c r="K96" s="108">
        <v>473</v>
      </c>
      <c r="L96" s="109" t="s">
        <v>58</v>
      </c>
      <c r="M96" s="70">
        <f t="shared" si="5"/>
        <v>4.7299999999999995E-2</v>
      </c>
      <c r="N96" s="108">
        <v>447</v>
      </c>
      <c r="O96" s="109" t="s">
        <v>58</v>
      </c>
      <c r="P96" s="70">
        <f t="shared" si="6"/>
        <v>4.4700000000000004E-2</v>
      </c>
    </row>
    <row r="97" spans="2:16">
      <c r="B97" s="108">
        <v>2.25</v>
      </c>
      <c r="C97" s="109" t="s">
        <v>59</v>
      </c>
      <c r="D97" s="70">
        <f t="shared" si="10"/>
        <v>9.4537815126050414E-3</v>
      </c>
      <c r="E97" s="110">
        <v>11.74</v>
      </c>
      <c r="F97" s="111">
        <v>15.25</v>
      </c>
      <c r="G97" s="107">
        <f t="shared" si="8"/>
        <v>26.990000000000002</v>
      </c>
      <c r="H97" s="108">
        <v>6212</v>
      </c>
      <c r="I97" s="109" t="s">
        <v>58</v>
      </c>
      <c r="J97" s="70">
        <f t="shared" si="9"/>
        <v>0.62119999999999997</v>
      </c>
      <c r="K97" s="108">
        <v>519</v>
      </c>
      <c r="L97" s="109" t="s">
        <v>58</v>
      </c>
      <c r="M97" s="70">
        <f t="shared" si="5"/>
        <v>5.1900000000000002E-2</v>
      </c>
      <c r="N97" s="108">
        <v>490</v>
      </c>
      <c r="O97" s="109" t="s">
        <v>58</v>
      </c>
      <c r="P97" s="70">
        <f t="shared" si="6"/>
        <v>4.9000000000000002E-2</v>
      </c>
    </row>
    <row r="98" spans="2:16">
      <c r="B98" s="108">
        <v>2.5</v>
      </c>
      <c r="C98" s="109" t="s">
        <v>59</v>
      </c>
      <c r="D98" s="70">
        <f t="shared" si="10"/>
        <v>1.050420168067227E-2</v>
      </c>
      <c r="E98" s="110">
        <v>12.02</v>
      </c>
      <c r="F98" s="111">
        <v>14.79</v>
      </c>
      <c r="G98" s="107">
        <f t="shared" si="8"/>
        <v>26.81</v>
      </c>
      <c r="H98" s="108">
        <v>6857</v>
      </c>
      <c r="I98" s="109" t="s">
        <v>58</v>
      </c>
      <c r="J98" s="70">
        <f t="shared" si="9"/>
        <v>0.68569999999999998</v>
      </c>
      <c r="K98" s="108">
        <v>562</v>
      </c>
      <c r="L98" s="109" t="s">
        <v>58</v>
      </c>
      <c r="M98" s="70">
        <f t="shared" si="5"/>
        <v>5.6200000000000007E-2</v>
      </c>
      <c r="N98" s="108">
        <v>532</v>
      </c>
      <c r="O98" s="109" t="s">
        <v>58</v>
      </c>
      <c r="P98" s="70">
        <f t="shared" si="6"/>
        <v>5.3200000000000004E-2</v>
      </c>
    </row>
    <row r="99" spans="2:16">
      <c r="B99" s="108">
        <v>2.75</v>
      </c>
      <c r="C99" s="109" t="s">
        <v>59</v>
      </c>
      <c r="D99" s="70">
        <f t="shared" si="10"/>
        <v>1.1554621848739496E-2</v>
      </c>
      <c r="E99" s="110">
        <v>12.3</v>
      </c>
      <c r="F99" s="111">
        <v>14.36</v>
      </c>
      <c r="G99" s="107">
        <f t="shared" si="8"/>
        <v>26.66</v>
      </c>
      <c r="H99" s="108">
        <v>7506</v>
      </c>
      <c r="I99" s="109" t="s">
        <v>58</v>
      </c>
      <c r="J99" s="70">
        <f t="shared" si="9"/>
        <v>0.75060000000000004</v>
      </c>
      <c r="K99" s="108">
        <v>605</v>
      </c>
      <c r="L99" s="109" t="s">
        <v>58</v>
      </c>
      <c r="M99" s="70">
        <f t="shared" si="5"/>
        <v>6.0499999999999998E-2</v>
      </c>
      <c r="N99" s="108">
        <v>574</v>
      </c>
      <c r="O99" s="109" t="s">
        <v>58</v>
      </c>
      <c r="P99" s="70">
        <f t="shared" si="6"/>
        <v>5.7399999999999993E-2</v>
      </c>
    </row>
    <row r="100" spans="2:16">
      <c r="B100" s="108">
        <v>3</v>
      </c>
      <c r="C100" s="109" t="s">
        <v>59</v>
      </c>
      <c r="D100" s="70">
        <f t="shared" si="10"/>
        <v>1.2605042016806723E-2</v>
      </c>
      <c r="E100" s="110">
        <v>12.58</v>
      </c>
      <c r="F100" s="111">
        <v>13.96</v>
      </c>
      <c r="G100" s="107">
        <f t="shared" si="8"/>
        <v>26.54</v>
      </c>
      <c r="H100" s="108">
        <v>8159</v>
      </c>
      <c r="I100" s="109" t="s">
        <v>58</v>
      </c>
      <c r="J100" s="70">
        <f t="shared" si="9"/>
        <v>0.81590000000000007</v>
      </c>
      <c r="K100" s="108">
        <v>646</v>
      </c>
      <c r="L100" s="109" t="s">
        <v>58</v>
      </c>
      <c r="M100" s="70">
        <f t="shared" si="5"/>
        <v>6.4600000000000005E-2</v>
      </c>
      <c r="N100" s="108">
        <v>616</v>
      </c>
      <c r="O100" s="109" t="s">
        <v>58</v>
      </c>
      <c r="P100" s="70">
        <f t="shared" si="6"/>
        <v>6.1600000000000002E-2</v>
      </c>
    </row>
    <row r="101" spans="2:16">
      <c r="B101" s="108">
        <v>3.25</v>
      </c>
      <c r="C101" s="109" t="s">
        <v>59</v>
      </c>
      <c r="D101" s="70">
        <f t="shared" si="10"/>
        <v>1.365546218487395E-2</v>
      </c>
      <c r="E101" s="110">
        <v>12.87</v>
      </c>
      <c r="F101" s="111">
        <v>13.58</v>
      </c>
      <c r="G101" s="107">
        <f t="shared" si="8"/>
        <v>26.45</v>
      </c>
      <c r="H101" s="108">
        <v>8815</v>
      </c>
      <c r="I101" s="109" t="s">
        <v>58</v>
      </c>
      <c r="J101" s="70">
        <f t="shared" si="9"/>
        <v>0.88149999999999995</v>
      </c>
      <c r="K101" s="108">
        <v>686</v>
      </c>
      <c r="L101" s="109" t="s">
        <v>58</v>
      </c>
      <c r="M101" s="70">
        <f t="shared" si="5"/>
        <v>6.8600000000000008E-2</v>
      </c>
      <c r="N101" s="108">
        <v>657</v>
      </c>
      <c r="O101" s="109" t="s">
        <v>58</v>
      </c>
      <c r="P101" s="70">
        <f t="shared" si="6"/>
        <v>6.5700000000000008E-2</v>
      </c>
    </row>
    <row r="102" spans="2:16">
      <c r="B102" s="108">
        <v>3.5</v>
      </c>
      <c r="C102" s="109" t="s">
        <v>59</v>
      </c>
      <c r="D102" s="70">
        <f t="shared" si="10"/>
        <v>1.4705882352941176E-2</v>
      </c>
      <c r="E102" s="110">
        <v>13.17</v>
      </c>
      <c r="F102" s="111">
        <v>13.23</v>
      </c>
      <c r="G102" s="107">
        <f t="shared" si="8"/>
        <v>26.4</v>
      </c>
      <c r="H102" s="108">
        <v>9472</v>
      </c>
      <c r="I102" s="109" t="s">
        <v>58</v>
      </c>
      <c r="J102" s="70">
        <f t="shared" si="9"/>
        <v>0.94719999999999993</v>
      </c>
      <c r="K102" s="108">
        <v>724</v>
      </c>
      <c r="L102" s="109" t="s">
        <v>58</v>
      </c>
      <c r="M102" s="70">
        <f t="shared" si="5"/>
        <v>7.2399999999999992E-2</v>
      </c>
      <c r="N102" s="108">
        <v>697</v>
      </c>
      <c r="O102" s="109" t="s">
        <v>58</v>
      </c>
      <c r="P102" s="70">
        <f t="shared" si="6"/>
        <v>6.9699999999999998E-2</v>
      </c>
    </row>
    <row r="103" spans="2:16">
      <c r="B103" s="108">
        <v>3.75</v>
      </c>
      <c r="C103" s="109" t="s">
        <v>59</v>
      </c>
      <c r="D103" s="70">
        <f t="shared" si="10"/>
        <v>1.5756302521008403E-2</v>
      </c>
      <c r="E103" s="110">
        <v>13.47</v>
      </c>
      <c r="F103" s="111">
        <v>12.89</v>
      </c>
      <c r="G103" s="107">
        <f t="shared" si="8"/>
        <v>26.36</v>
      </c>
      <c r="H103" s="108">
        <v>1.01</v>
      </c>
      <c r="I103" s="118" t="s">
        <v>60</v>
      </c>
      <c r="J103" s="70">
        <f t="shared" ref="J103:J166" si="11">H103</f>
        <v>1.01</v>
      </c>
      <c r="K103" s="108">
        <v>762</v>
      </c>
      <c r="L103" s="109" t="s">
        <v>58</v>
      </c>
      <c r="M103" s="70">
        <f t="shared" si="5"/>
        <v>7.6200000000000004E-2</v>
      </c>
      <c r="N103" s="108">
        <v>738</v>
      </c>
      <c r="O103" s="109" t="s">
        <v>58</v>
      </c>
      <c r="P103" s="70">
        <f t="shared" si="6"/>
        <v>7.3800000000000004E-2</v>
      </c>
    </row>
    <row r="104" spans="2:16">
      <c r="B104" s="108">
        <v>4</v>
      </c>
      <c r="C104" s="109" t="s">
        <v>59</v>
      </c>
      <c r="D104" s="70">
        <f t="shared" si="10"/>
        <v>1.680672268907563E-2</v>
      </c>
      <c r="E104" s="110">
        <v>13.78</v>
      </c>
      <c r="F104" s="111">
        <v>12.57</v>
      </c>
      <c r="G104" s="107">
        <f t="shared" si="8"/>
        <v>26.35</v>
      </c>
      <c r="H104" s="108">
        <v>1.08</v>
      </c>
      <c r="I104" s="109" t="s">
        <v>60</v>
      </c>
      <c r="J104" s="71">
        <f t="shared" si="11"/>
        <v>1.08</v>
      </c>
      <c r="K104" s="108">
        <v>799</v>
      </c>
      <c r="L104" s="109" t="s">
        <v>58</v>
      </c>
      <c r="M104" s="70">
        <f t="shared" si="5"/>
        <v>7.9899999999999999E-2</v>
      </c>
      <c r="N104" s="108">
        <v>778</v>
      </c>
      <c r="O104" s="109" t="s">
        <v>58</v>
      </c>
      <c r="P104" s="70">
        <f t="shared" si="6"/>
        <v>7.7800000000000008E-2</v>
      </c>
    </row>
    <row r="105" spans="2:16">
      <c r="B105" s="108">
        <v>4.5</v>
      </c>
      <c r="C105" s="109" t="s">
        <v>59</v>
      </c>
      <c r="D105" s="70">
        <f t="shared" si="10"/>
        <v>1.8907563025210083E-2</v>
      </c>
      <c r="E105" s="110">
        <v>14.39</v>
      </c>
      <c r="F105" s="111">
        <v>11.99</v>
      </c>
      <c r="G105" s="107">
        <f t="shared" si="8"/>
        <v>26.380000000000003</v>
      </c>
      <c r="H105" s="108">
        <v>1.21</v>
      </c>
      <c r="I105" s="109" t="s">
        <v>60</v>
      </c>
      <c r="J105" s="71">
        <f t="shared" si="11"/>
        <v>1.21</v>
      </c>
      <c r="K105" s="108">
        <v>880</v>
      </c>
      <c r="L105" s="109" t="s">
        <v>58</v>
      </c>
      <c r="M105" s="70">
        <f t="shared" si="5"/>
        <v>8.7999999999999995E-2</v>
      </c>
      <c r="N105" s="108">
        <v>856</v>
      </c>
      <c r="O105" s="109" t="s">
        <v>58</v>
      </c>
      <c r="P105" s="70">
        <f t="shared" si="6"/>
        <v>8.5599999999999996E-2</v>
      </c>
    </row>
    <row r="106" spans="2:16">
      <c r="B106" s="108">
        <v>5</v>
      </c>
      <c r="C106" s="109" t="s">
        <v>59</v>
      </c>
      <c r="D106" s="70">
        <f t="shared" si="10"/>
        <v>2.100840336134454E-2</v>
      </c>
      <c r="E106" s="110">
        <v>15.01</v>
      </c>
      <c r="F106" s="111">
        <v>11.47</v>
      </c>
      <c r="G106" s="107">
        <f t="shared" si="8"/>
        <v>26.48</v>
      </c>
      <c r="H106" s="108">
        <v>1.34</v>
      </c>
      <c r="I106" s="109" t="s">
        <v>60</v>
      </c>
      <c r="J106" s="71">
        <f t="shared" si="11"/>
        <v>1.34</v>
      </c>
      <c r="K106" s="108">
        <v>956</v>
      </c>
      <c r="L106" s="109" t="s">
        <v>58</v>
      </c>
      <c r="M106" s="70">
        <f t="shared" si="5"/>
        <v>9.5599999999999991E-2</v>
      </c>
      <c r="N106" s="108">
        <v>933</v>
      </c>
      <c r="O106" s="109" t="s">
        <v>58</v>
      </c>
      <c r="P106" s="70">
        <f t="shared" si="6"/>
        <v>9.3300000000000008E-2</v>
      </c>
    </row>
    <row r="107" spans="2:16">
      <c r="B107" s="108">
        <v>5.5</v>
      </c>
      <c r="C107" s="109" t="s">
        <v>59</v>
      </c>
      <c r="D107" s="70">
        <f t="shared" si="10"/>
        <v>2.3109243697478993E-2</v>
      </c>
      <c r="E107" s="110">
        <v>15.6</v>
      </c>
      <c r="F107" s="111">
        <v>11</v>
      </c>
      <c r="G107" s="107">
        <f t="shared" si="8"/>
        <v>26.6</v>
      </c>
      <c r="H107" s="108">
        <v>1.47</v>
      </c>
      <c r="I107" s="109" t="s">
        <v>60</v>
      </c>
      <c r="J107" s="71">
        <f t="shared" si="11"/>
        <v>1.47</v>
      </c>
      <c r="K107" s="108">
        <v>1027</v>
      </c>
      <c r="L107" s="109" t="s">
        <v>58</v>
      </c>
      <c r="M107" s="70">
        <f t="shared" si="5"/>
        <v>0.10269999999999999</v>
      </c>
      <c r="N107" s="108">
        <v>1008</v>
      </c>
      <c r="O107" s="109" t="s">
        <v>58</v>
      </c>
      <c r="P107" s="70">
        <f t="shared" si="6"/>
        <v>0.1008</v>
      </c>
    </row>
    <row r="108" spans="2:16">
      <c r="B108" s="108">
        <v>6</v>
      </c>
      <c r="C108" s="109" t="s">
        <v>59</v>
      </c>
      <c r="D108" s="70">
        <f t="shared" si="10"/>
        <v>2.5210084033613446E-2</v>
      </c>
      <c r="E108" s="110">
        <v>16.170000000000002</v>
      </c>
      <c r="F108" s="111">
        <v>10.58</v>
      </c>
      <c r="G108" s="107">
        <f t="shared" si="8"/>
        <v>26.75</v>
      </c>
      <c r="H108" s="108">
        <v>1.6</v>
      </c>
      <c r="I108" s="109" t="s">
        <v>60</v>
      </c>
      <c r="J108" s="71">
        <f t="shared" si="11"/>
        <v>1.6</v>
      </c>
      <c r="K108" s="108">
        <v>1095</v>
      </c>
      <c r="L108" s="109" t="s">
        <v>58</v>
      </c>
      <c r="M108" s="70">
        <f t="shared" si="5"/>
        <v>0.1095</v>
      </c>
      <c r="N108" s="108">
        <v>1081</v>
      </c>
      <c r="O108" s="109" t="s">
        <v>58</v>
      </c>
      <c r="P108" s="70">
        <f t="shared" si="6"/>
        <v>0.1081</v>
      </c>
    </row>
    <row r="109" spans="2:16">
      <c r="B109" s="108">
        <v>6.5</v>
      </c>
      <c r="C109" s="109" t="s">
        <v>59</v>
      </c>
      <c r="D109" s="70">
        <f t="shared" si="10"/>
        <v>2.7310924369747899E-2</v>
      </c>
      <c r="E109" s="110">
        <v>16.71</v>
      </c>
      <c r="F109" s="111">
        <v>10.19</v>
      </c>
      <c r="G109" s="107">
        <f t="shared" si="8"/>
        <v>26.9</v>
      </c>
      <c r="H109" s="108">
        <v>1.73</v>
      </c>
      <c r="I109" s="109" t="s">
        <v>60</v>
      </c>
      <c r="J109" s="71">
        <f t="shared" si="11"/>
        <v>1.73</v>
      </c>
      <c r="K109" s="108">
        <v>1159</v>
      </c>
      <c r="L109" s="109" t="s">
        <v>58</v>
      </c>
      <c r="M109" s="70">
        <f t="shared" si="5"/>
        <v>0.1159</v>
      </c>
      <c r="N109" s="108">
        <v>1152</v>
      </c>
      <c r="O109" s="109" t="s">
        <v>58</v>
      </c>
      <c r="P109" s="70">
        <f t="shared" si="6"/>
        <v>0.1152</v>
      </c>
    </row>
    <row r="110" spans="2:16">
      <c r="B110" s="108">
        <v>7</v>
      </c>
      <c r="C110" s="109" t="s">
        <v>59</v>
      </c>
      <c r="D110" s="70">
        <f t="shared" si="10"/>
        <v>2.9411764705882353E-2</v>
      </c>
      <c r="E110" s="110">
        <v>17.21</v>
      </c>
      <c r="F110" s="111">
        <v>9.8290000000000006</v>
      </c>
      <c r="G110" s="107">
        <f t="shared" si="8"/>
        <v>27.039000000000001</v>
      </c>
      <c r="H110" s="108">
        <v>1.86</v>
      </c>
      <c r="I110" s="109" t="s">
        <v>60</v>
      </c>
      <c r="J110" s="71">
        <f t="shared" si="11"/>
        <v>1.86</v>
      </c>
      <c r="K110" s="108">
        <v>1221</v>
      </c>
      <c r="L110" s="109" t="s">
        <v>58</v>
      </c>
      <c r="M110" s="70">
        <f t="shared" si="5"/>
        <v>0.12210000000000001</v>
      </c>
      <c r="N110" s="108">
        <v>1221</v>
      </c>
      <c r="O110" s="109" t="s">
        <v>58</v>
      </c>
      <c r="P110" s="70">
        <f t="shared" si="6"/>
        <v>0.12210000000000001</v>
      </c>
    </row>
    <row r="111" spans="2:16">
      <c r="B111" s="108">
        <v>8</v>
      </c>
      <c r="C111" s="109" t="s">
        <v>59</v>
      </c>
      <c r="D111" s="70">
        <f t="shared" si="10"/>
        <v>3.3613445378151259E-2</v>
      </c>
      <c r="E111" s="110">
        <v>18.100000000000001</v>
      </c>
      <c r="F111" s="111">
        <v>9.1969999999999992</v>
      </c>
      <c r="G111" s="107">
        <f t="shared" si="8"/>
        <v>27.297000000000001</v>
      </c>
      <c r="H111" s="108">
        <v>2.12</v>
      </c>
      <c r="I111" s="109" t="s">
        <v>60</v>
      </c>
      <c r="J111" s="71">
        <f t="shared" si="11"/>
        <v>2.12</v>
      </c>
      <c r="K111" s="108">
        <v>1360</v>
      </c>
      <c r="L111" s="109" t="s">
        <v>58</v>
      </c>
      <c r="M111" s="70">
        <f t="shared" si="5"/>
        <v>0.13600000000000001</v>
      </c>
      <c r="N111" s="108">
        <v>1356</v>
      </c>
      <c r="O111" s="109" t="s">
        <v>58</v>
      </c>
      <c r="P111" s="70">
        <f t="shared" si="6"/>
        <v>0.1356</v>
      </c>
    </row>
    <row r="112" spans="2:16">
      <c r="B112" s="108">
        <v>9</v>
      </c>
      <c r="C112" s="109" t="s">
        <v>59</v>
      </c>
      <c r="D112" s="70">
        <f t="shared" si="10"/>
        <v>3.7815126050420166E-2</v>
      </c>
      <c r="E112" s="110">
        <v>18.850000000000001</v>
      </c>
      <c r="F112" s="111">
        <v>8.6530000000000005</v>
      </c>
      <c r="G112" s="107">
        <f t="shared" si="8"/>
        <v>27.503</v>
      </c>
      <c r="H112" s="108">
        <v>2.38</v>
      </c>
      <c r="I112" s="109" t="s">
        <v>60</v>
      </c>
      <c r="J112" s="71">
        <f t="shared" si="11"/>
        <v>2.38</v>
      </c>
      <c r="K112" s="108">
        <v>1487</v>
      </c>
      <c r="L112" s="109" t="s">
        <v>58</v>
      </c>
      <c r="M112" s="70">
        <f t="shared" si="5"/>
        <v>0.1487</v>
      </c>
      <c r="N112" s="108">
        <v>1485</v>
      </c>
      <c r="O112" s="109" t="s">
        <v>58</v>
      </c>
      <c r="P112" s="70">
        <f t="shared" si="6"/>
        <v>0.14850000000000002</v>
      </c>
    </row>
    <row r="113" spans="1:16">
      <c r="B113" s="108">
        <v>10</v>
      </c>
      <c r="C113" s="109" t="s">
        <v>59</v>
      </c>
      <c r="D113" s="70">
        <f t="shared" si="10"/>
        <v>4.2016806722689079E-2</v>
      </c>
      <c r="E113" s="110">
        <v>19.489999999999998</v>
      </c>
      <c r="F113" s="111">
        <v>8.18</v>
      </c>
      <c r="G113" s="107">
        <f t="shared" si="8"/>
        <v>27.669999999999998</v>
      </c>
      <c r="H113" s="108">
        <v>2.63</v>
      </c>
      <c r="I113" s="109" t="s">
        <v>60</v>
      </c>
      <c r="J113" s="71">
        <f t="shared" si="11"/>
        <v>2.63</v>
      </c>
      <c r="K113" s="108">
        <v>1604</v>
      </c>
      <c r="L113" s="109" t="s">
        <v>58</v>
      </c>
      <c r="M113" s="70">
        <f t="shared" si="5"/>
        <v>0.16040000000000001</v>
      </c>
      <c r="N113" s="108">
        <v>1609</v>
      </c>
      <c r="O113" s="109" t="s">
        <v>58</v>
      </c>
      <c r="P113" s="70">
        <f t="shared" si="6"/>
        <v>0.16089999999999999</v>
      </c>
    </row>
    <row r="114" spans="1:16">
      <c r="B114" s="108">
        <v>11</v>
      </c>
      <c r="C114" s="109" t="s">
        <v>59</v>
      </c>
      <c r="D114" s="70">
        <f t="shared" si="10"/>
        <v>4.6218487394957986E-2</v>
      </c>
      <c r="E114" s="110">
        <v>20.02</v>
      </c>
      <c r="F114" s="111">
        <v>7.7629999999999999</v>
      </c>
      <c r="G114" s="107">
        <f t="shared" si="8"/>
        <v>27.783000000000001</v>
      </c>
      <c r="H114" s="108">
        <v>2.88</v>
      </c>
      <c r="I114" s="109" t="s">
        <v>60</v>
      </c>
      <c r="J114" s="71">
        <f t="shared" si="11"/>
        <v>2.88</v>
      </c>
      <c r="K114" s="108">
        <v>1713</v>
      </c>
      <c r="L114" s="109" t="s">
        <v>58</v>
      </c>
      <c r="M114" s="70">
        <f t="shared" si="5"/>
        <v>0.17130000000000001</v>
      </c>
      <c r="N114" s="108">
        <v>1728</v>
      </c>
      <c r="O114" s="109" t="s">
        <v>58</v>
      </c>
      <c r="P114" s="70">
        <f t="shared" si="6"/>
        <v>0.17280000000000001</v>
      </c>
    </row>
    <row r="115" spans="1:16">
      <c r="B115" s="108">
        <v>12</v>
      </c>
      <c r="C115" s="109" t="s">
        <v>59</v>
      </c>
      <c r="D115" s="70">
        <f t="shared" si="10"/>
        <v>5.0420168067226892E-2</v>
      </c>
      <c r="E115" s="110">
        <v>20.48</v>
      </c>
      <c r="F115" s="111">
        <v>7.3940000000000001</v>
      </c>
      <c r="G115" s="107">
        <f t="shared" si="8"/>
        <v>27.874000000000002</v>
      </c>
      <c r="H115" s="108">
        <v>3.13</v>
      </c>
      <c r="I115" s="109" t="s">
        <v>60</v>
      </c>
      <c r="J115" s="71">
        <f t="shared" si="11"/>
        <v>3.13</v>
      </c>
      <c r="K115" s="108">
        <v>1816</v>
      </c>
      <c r="L115" s="109" t="s">
        <v>58</v>
      </c>
      <c r="M115" s="70">
        <f t="shared" si="5"/>
        <v>0.18160000000000001</v>
      </c>
      <c r="N115" s="108">
        <v>1844</v>
      </c>
      <c r="O115" s="109" t="s">
        <v>58</v>
      </c>
      <c r="P115" s="70">
        <f t="shared" si="6"/>
        <v>0.18440000000000001</v>
      </c>
    </row>
    <row r="116" spans="1:16">
      <c r="B116" s="108">
        <v>13</v>
      </c>
      <c r="C116" s="109" t="s">
        <v>59</v>
      </c>
      <c r="D116" s="70">
        <f t="shared" si="10"/>
        <v>5.4621848739495799E-2</v>
      </c>
      <c r="E116" s="110">
        <v>20.88</v>
      </c>
      <c r="F116" s="111">
        <v>7.0629999999999997</v>
      </c>
      <c r="G116" s="107">
        <f t="shared" si="8"/>
        <v>27.942999999999998</v>
      </c>
      <c r="H116" s="108">
        <v>3.38</v>
      </c>
      <c r="I116" s="109" t="s">
        <v>60</v>
      </c>
      <c r="J116" s="71">
        <f t="shared" si="11"/>
        <v>3.38</v>
      </c>
      <c r="K116" s="108">
        <v>1913</v>
      </c>
      <c r="L116" s="109" t="s">
        <v>58</v>
      </c>
      <c r="M116" s="70">
        <f t="shared" si="5"/>
        <v>0.1913</v>
      </c>
      <c r="N116" s="108">
        <v>1957</v>
      </c>
      <c r="O116" s="109" t="s">
        <v>58</v>
      </c>
      <c r="P116" s="70">
        <f t="shared" si="6"/>
        <v>0.19570000000000001</v>
      </c>
    </row>
    <row r="117" spans="1:16">
      <c r="B117" s="108">
        <v>14</v>
      </c>
      <c r="C117" s="109" t="s">
        <v>59</v>
      </c>
      <c r="D117" s="70">
        <f t="shared" si="10"/>
        <v>5.8823529411764705E-2</v>
      </c>
      <c r="E117" s="110">
        <v>21.25</v>
      </c>
      <c r="F117" s="111">
        <v>6.7649999999999997</v>
      </c>
      <c r="G117" s="107">
        <f t="shared" si="8"/>
        <v>28.015000000000001</v>
      </c>
      <c r="H117" s="108">
        <v>3.63</v>
      </c>
      <c r="I117" s="109" t="s">
        <v>60</v>
      </c>
      <c r="J117" s="71">
        <f t="shared" si="11"/>
        <v>3.63</v>
      </c>
      <c r="K117" s="108">
        <v>2006</v>
      </c>
      <c r="L117" s="109" t="s">
        <v>58</v>
      </c>
      <c r="M117" s="70">
        <f t="shared" si="5"/>
        <v>0.20059999999999997</v>
      </c>
      <c r="N117" s="108">
        <v>2066</v>
      </c>
      <c r="O117" s="109" t="s">
        <v>58</v>
      </c>
      <c r="P117" s="70">
        <f t="shared" si="6"/>
        <v>0.20659999999999998</v>
      </c>
    </row>
    <row r="118" spans="1:16">
      <c r="B118" s="108">
        <v>15</v>
      </c>
      <c r="C118" s="109" t="s">
        <v>59</v>
      </c>
      <c r="D118" s="70">
        <f t="shared" si="10"/>
        <v>6.3025210084033612E-2</v>
      </c>
      <c r="E118" s="110">
        <v>21.58</v>
      </c>
      <c r="F118" s="111">
        <v>6.4950000000000001</v>
      </c>
      <c r="G118" s="107">
        <f t="shared" si="8"/>
        <v>28.074999999999999</v>
      </c>
      <c r="H118" s="108">
        <v>3.88</v>
      </c>
      <c r="I118" s="109" t="s">
        <v>60</v>
      </c>
      <c r="J118" s="71">
        <f t="shared" si="11"/>
        <v>3.88</v>
      </c>
      <c r="K118" s="108">
        <v>2095</v>
      </c>
      <c r="L118" s="109" t="s">
        <v>58</v>
      </c>
      <c r="M118" s="70">
        <f t="shared" si="5"/>
        <v>0.20950000000000002</v>
      </c>
      <c r="N118" s="108">
        <v>2173</v>
      </c>
      <c r="O118" s="109" t="s">
        <v>58</v>
      </c>
      <c r="P118" s="70">
        <f t="shared" si="6"/>
        <v>0.21729999999999999</v>
      </c>
    </row>
    <row r="119" spans="1:16">
      <c r="B119" s="108">
        <v>16</v>
      </c>
      <c r="C119" s="109" t="s">
        <v>59</v>
      </c>
      <c r="D119" s="70">
        <f t="shared" si="10"/>
        <v>6.7226890756302518E-2</v>
      </c>
      <c r="E119" s="110">
        <v>21.89</v>
      </c>
      <c r="F119" s="111">
        <v>6.2489999999999997</v>
      </c>
      <c r="G119" s="107">
        <f t="shared" si="8"/>
        <v>28.138999999999999</v>
      </c>
      <c r="H119" s="108">
        <v>4.13</v>
      </c>
      <c r="I119" s="109" t="s">
        <v>60</v>
      </c>
      <c r="J119" s="71">
        <f t="shared" si="11"/>
        <v>4.13</v>
      </c>
      <c r="K119" s="108">
        <v>2180</v>
      </c>
      <c r="L119" s="109" t="s">
        <v>58</v>
      </c>
      <c r="M119" s="70">
        <f t="shared" si="5"/>
        <v>0.21800000000000003</v>
      </c>
      <c r="N119" s="108">
        <v>2277</v>
      </c>
      <c r="O119" s="109" t="s">
        <v>58</v>
      </c>
      <c r="P119" s="70">
        <f t="shared" si="6"/>
        <v>0.22770000000000001</v>
      </c>
    </row>
    <row r="120" spans="1:16">
      <c r="B120" s="108">
        <v>17</v>
      </c>
      <c r="C120" s="109" t="s">
        <v>59</v>
      </c>
      <c r="D120" s="70">
        <f t="shared" si="10"/>
        <v>7.1428571428571425E-2</v>
      </c>
      <c r="E120" s="110">
        <v>22.2</v>
      </c>
      <c r="F120" s="111">
        <v>6.0229999999999997</v>
      </c>
      <c r="G120" s="107">
        <f t="shared" si="8"/>
        <v>28.222999999999999</v>
      </c>
      <c r="H120" s="108">
        <v>4.38</v>
      </c>
      <c r="I120" s="109" t="s">
        <v>60</v>
      </c>
      <c r="J120" s="71">
        <f t="shared" si="11"/>
        <v>4.38</v>
      </c>
      <c r="K120" s="108">
        <v>2262</v>
      </c>
      <c r="L120" s="109" t="s">
        <v>58</v>
      </c>
      <c r="M120" s="70">
        <f t="shared" si="5"/>
        <v>0.22620000000000001</v>
      </c>
      <c r="N120" s="108">
        <v>2379</v>
      </c>
      <c r="O120" s="109" t="s">
        <v>58</v>
      </c>
      <c r="P120" s="70">
        <f t="shared" si="6"/>
        <v>0.2379</v>
      </c>
    </row>
    <row r="121" spans="1:16">
      <c r="B121" s="108">
        <v>18</v>
      </c>
      <c r="C121" s="109" t="s">
        <v>59</v>
      </c>
      <c r="D121" s="70">
        <f t="shared" si="10"/>
        <v>7.5630252100840331E-2</v>
      </c>
      <c r="E121" s="110">
        <v>22.51</v>
      </c>
      <c r="F121" s="111">
        <v>5.8159999999999998</v>
      </c>
      <c r="G121" s="107">
        <f t="shared" si="8"/>
        <v>28.326000000000001</v>
      </c>
      <c r="H121" s="108">
        <v>4.63</v>
      </c>
      <c r="I121" s="109" t="s">
        <v>60</v>
      </c>
      <c r="J121" s="71">
        <f t="shared" si="11"/>
        <v>4.63</v>
      </c>
      <c r="K121" s="108">
        <v>2341</v>
      </c>
      <c r="L121" s="109" t="s">
        <v>58</v>
      </c>
      <c r="M121" s="70">
        <f t="shared" si="5"/>
        <v>0.23410000000000003</v>
      </c>
      <c r="N121" s="108">
        <v>2479</v>
      </c>
      <c r="O121" s="109" t="s">
        <v>58</v>
      </c>
      <c r="P121" s="70">
        <f t="shared" si="6"/>
        <v>0.24790000000000001</v>
      </c>
    </row>
    <row r="122" spans="1:16">
      <c r="B122" s="108">
        <v>20</v>
      </c>
      <c r="C122" s="109" t="s">
        <v>59</v>
      </c>
      <c r="D122" s="70">
        <f t="shared" si="10"/>
        <v>8.4033613445378158E-2</v>
      </c>
      <c r="E122" s="110">
        <v>23.15</v>
      </c>
      <c r="F122" s="111">
        <v>5.4470000000000001</v>
      </c>
      <c r="G122" s="107">
        <f t="shared" si="8"/>
        <v>28.596999999999998</v>
      </c>
      <c r="H122" s="108">
        <v>5.12</v>
      </c>
      <c r="I122" s="109" t="s">
        <v>60</v>
      </c>
      <c r="J122" s="71">
        <f t="shared" si="11"/>
        <v>5.12</v>
      </c>
      <c r="K122" s="108">
        <v>2538</v>
      </c>
      <c r="L122" s="109" t="s">
        <v>58</v>
      </c>
      <c r="M122" s="70">
        <f t="shared" si="5"/>
        <v>0.25379999999999997</v>
      </c>
      <c r="N122" s="108">
        <v>2671</v>
      </c>
      <c r="O122" s="109" t="s">
        <v>58</v>
      </c>
      <c r="P122" s="70">
        <f t="shared" si="6"/>
        <v>0.2671</v>
      </c>
    </row>
    <row r="123" spans="1:16">
      <c r="B123" s="108">
        <v>22.5</v>
      </c>
      <c r="C123" s="109" t="s">
        <v>59</v>
      </c>
      <c r="D123" s="70">
        <f t="shared" si="10"/>
        <v>9.4537815126050417E-2</v>
      </c>
      <c r="E123" s="110">
        <v>24.04</v>
      </c>
      <c r="F123" s="111">
        <v>5.0549999999999997</v>
      </c>
      <c r="G123" s="107">
        <f t="shared" si="8"/>
        <v>29.094999999999999</v>
      </c>
      <c r="H123" s="108">
        <v>5.73</v>
      </c>
      <c r="I123" s="109" t="s">
        <v>60</v>
      </c>
      <c r="J123" s="71">
        <f t="shared" si="11"/>
        <v>5.73</v>
      </c>
      <c r="K123" s="108">
        <v>2787</v>
      </c>
      <c r="L123" s="109" t="s">
        <v>58</v>
      </c>
      <c r="M123" s="70">
        <f t="shared" si="5"/>
        <v>0.2787</v>
      </c>
      <c r="N123" s="108">
        <v>2899</v>
      </c>
      <c r="O123" s="109" t="s">
        <v>58</v>
      </c>
      <c r="P123" s="70">
        <f t="shared" si="6"/>
        <v>0.28989999999999999</v>
      </c>
    </row>
    <row r="124" spans="1:16">
      <c r="B124" s="108">
        <v>25</v>
      </c>
      <c r="C124" s="109" t="s">
        <v>59</v>
      </c>
      <c r="D124" s="70">
        <f t="shared" si="10"/>
        <v>0.10504201680672269</v>
      </c>
      <c r="E124" s="110">
        <v>25.05</v>
      </c>
      <c r="F124" s="111">
        <v>4.7220000000000004</v>
      </c>
      <c r="G124" s="107">
        <f t="shared" si="8"/>
        <v>29.772000000000002</v>
      </c>
      <c r="H124" s="108">
        <v>6.32</v>
      </c>
      <c r="I124" s="109" t="s">
        <v>60</v>
      </c>
      <c r="J124" s="71">
        <f t="shared" si="11"/>
        <v>6.32</v>
      </c>
      <c r="K124" s="108">
        <v>3009</v>
      </c>
      <c r="L124" s="109" t="s">
        <v>58</v>
      </c>
      <c r="M124" s="70">
        <f t="shared" si="5"/>
        <v>0.3009</v>
      </c>
      <c r="N124" s="108">
        <v>3114</v>
      </c>
      <c r="O124" s="109" t="s">
        <v>58</v>
      </c>
      <c r="P124" s="70">
        <f t="shared" si="6"/>
        <v>0.31140000000000001</v>
      </c>
    </row>
    <row r="125" spans="1:16">
      <c r="B125" s="72">
        <v>27.5</v>
      </c>
      <c r="C125" s="74" t="s">
        <v>59</v>
      </c>
      <c r="D125" s="70">
        <f t="shared" si="10"/>
        <v>0.11554621848739496</v>
      </c>
      <c r="E125" s="110">
        <v>26.2</v>
      </c>
      <c r="F125" s="111">
        <v>4.4359999999999999</v>
      </c>
      <c r="G125" s="107">
        <f t="shared" si="8"/>
        <v>30.635999999999999</v>
      </c>
      <c r="H125" s="108">
        <v>6.9</v>
      </c>
      <c r="I125" s="109" t="s">
        <v>60</v>
      </c>
      <c r="J125" s="71">
        <f t="shared" si="11"/>
        <v>6.9</v>
      </c>
      <c r="K125" s="108">
        <v>3207</v>
      </c>
      <c r="L125" s="109" t="s">
        <v>58</v>
      </c>
      <c r="M125" s="70">
        <f t="shared" si="5"/>
        <v>0.32069999999999999</v>
      </c>
      <c r="N125" s="108">
        <v>3315</v>
      </c>
      <c r="O125" s="109" t="s">
        <v>58</v>
      </c>
      <c r="P125" s="70">
        <f t="shared" si="6"/>
        <v>0.33150000000000002</v>
      </c>
    </row>
    <row r="126" spans="1:16">
      <c r="B126" s="72">
        <v>30</v>
      </c>
      <c r="C126" s="74" t="s">
        <v>59</v>
      </c>
      <c r="D126" s="70">
        <f t="shared" si="10"/>
        <v>0.12605042016806722</v>
      </c>
      <c r="E126" s="110">
        <v>27.48</v>
      </c>
      <c r="F126" s="111">
        <v>4.1870000000000003</v>
      </c>
      <c r="G126" s="107">
        <f t="shared" si="8"/>
        <v>31.667000000000002</v>
      </c>
      <c r="H126" s="72">
        <v>7.47</v>
      </c>
      <c r="I126" s="74" t="s">
        <v>60</v>
      </c>
      <c r="J126" s="71">
        <f t="shared" si="11"/>
        <v>7.47</v>
      </c>
      <c r="K126" s="72">
        <v>3384</v>
      </c>
      <c r="L126" s="74" t="s">
        <v>58</v>
      </c>
      <c r="M126" s="70">
        <f t="shared" si="5"/>
        <v>0.33839999999999998</v>
      </c>
      <c r="N126" s="72">
        <v>3503</v>
      </c>
      <c r="O126" s="74" t="s">
        <v>58</v>
      </c>
      <c r="P126" s="70">
        <f t="shared" si="6"/>
        <v>0.3503</v>
      </c>
    </row>
    <row r="127" spans="1:16">
      <c r="B127" s="72">
        <v>32.5</v>
      </c>
      <c r="C127" s="74" t="s">
        <v>59</v>
      </c>
      <c r="D127" s="70">
        <f t="shared" si="10"/>
        <v>0.13655462184873948</v>
      </c>
      <c r="E127" s="110">
        <v>28.88</v>
      </c>
      <c r="F127" s="111">
        <v>3.9670000000000001</v>
      </c>
      <c r="G127" s="107">
        <f t="shared" si="8"/>
        <v>32.847000000000001</v>
      </c>
      <c r="H127" s="72">
        <v>8.01</v>
      </c>
      <c r="I127" s="74" t="s">
        <v>60</v>
      </c>
      <c r="J127" s="71">
        <f t="shared" si="11"/>
        <v>8.01</v>
      </c>
      <c r="K127" s="72">
        <v>3542</v>
      </c>
      <c r="L127" s="74" t="s">
        <v>58</v>
      </c>
      <c r="M127" s="70">
        <f t="shared" si="5"/>
        <v>0.35419999999999996</v>
      </c>
      <c r="N127" s="72">
        <v>3678</v>
      </c>
      <c r="O127" s="74" t="s">
        <v>58</v>
      </c>
      <c r="P127" s="70">
        <f t="shared" si="6"/>
        <v>0.36780000000000002</v>
      </c>
    </row>
    <row r="128" spans="1:16">
      <c r="A128" s="112"/>
      <c r="B128" s="108">
        <v>35</v>
      </c>
      <c r="C128" s="109" t="s">
        <v>59</v>
      </c>
      <c r="D128" s="70">
        <f t="shared" si="10"/>
        <v>0.14705882352941177</v>
      </c>
      <c r="E128" s="110">
        <v>30.4</v>
      </c>
      <c r="F128" s="111">
        <v>3.7719999999999998</v>
      </c>
      <c r="G128" s="107">
        <f t="shared" si="8"/>
        <v>34.171999999999997</v>
      </c>
      <c r="H128" s="108">
        <v>8.5299999999999994</v>
      </c>
      <c r="I128" s="109" t="s">
        <v>60</v>
      </c>
      <c r="J128" s="71">
        <f t="shared" si="11"/>
        <v>8.5299999999999994</v>
      </c>
      <c r="K128" s="72">
        <v>3684</v>
      </c>
      <c r="L128" s="74" t="s">
        <v>58</v>
      </c>
      <c r="M128" s="70">
        <f t="shared" si="5"/>
        <v>0.36840000000000001</v>
      </c>
      <c r="N128" s="72">
        <v>3840</v>
      </c>
      <c r="O128" s="74" t="s">
        <v>58</v>
      </c>
      <c r="P128" s="70">
        <f t="shared" si="6"/>
        <v>0.38400000000000001</v>
      </c>
    </row>
    <row r="129" spans="1:16">
      <c r="A129" s="112"/>
      <c r="B129" s="108">
        <v>37.5</v>
      </c>
      <c r="C129" s="109" t="s">
        <v>59</v>
      </c>
      <c r="D129" s="70">
        <f t="shared" si="10"/>
        <v>0.15756302521008403</v>
      </c>
      <c r="E129" s="110">
        <v>32.01</v>
      </c>
      <c r="F129" s="111">
        <v>3.5979999999999999</v>
      </c>
      <c r="G129" s="107">
        <f t="shared" si="8"/>
        <v>35.607999999999997</v>
      </c>
      <c r="H129" s="108">
        <v>9.0399999999999991</v>
      </c>
      <c r="I129" s="109" t="s">
        <v>60</v>
      </c>
      <c r="J129" s="71">
        <f t="shared" si="11"/>
        <v>9.0399999999999991</v>
      </c>
      <c r="K129" s="72">
        <v>3812</v>
      </c>
      <c r="L129" s="74" t="s">
        <v>58</v>
      </c>
      <c r="M129" s="70">
        <f t="shared" si="5"/>
        <v>0.38119999999999998</v>
      </c>
      <c r="N129" s="72">
        <v>3991</v>
      </c>
      <c r="O129" s="74" t="s">
        <v>58</v>
      </c>
      <c r="P129" s="70">
        <f t="shared" si="6"/>
        <v>0.39910000000000001</v>
      </c>
    </row>
    <row r="130" spans="1:16">
      <c r="A130" s="112"/>
      <c r="B130" s="108">
        <v>40</v>
      </c>
      <c r="C130" s="109" t="s">
        <v>59</v>
      </c>
      <c r="D130" s="70">
        <f t="shared" si="10"/>
        <v>0.16806722689075632</v>
      </c>
      <c r="E130" s="110">
        <v>33.69</v>
      </c>
      <c r="F130" s="111">
        <v>3.4409999999999998</v>
      </c>
      <c r="G130" s="107">
        <f t="shared" si="8"/>
        <v>37.131</v>
      </c>
      <c r="H130" s="108">
        <v>9.52</v>
      </c>
      <c r="I130" s="109" t="s">
        <v>60</v>
      </c>
      <c r="J130" s="71">
        <f t="shared" si="11"/>
        <v>9.52</v>
      </c>
      <c r="K130" s="72">
        <v>3926</v>
      </c>
      <c r="L130" s="74" t="s">
        <v>58</v>
      </c>
      <c r="M130" s="70">
        <f t="shared" si="5"/>
        <v>0.3926</v>
      </c>
      <c r="N130" s="72">
        <v>4130</v>
      </c>
      <c r="O130" s="74" t="s">
        <v>58</v>
      </c>
      <c r="P130" s="70">
        <f t="shared" si="6"/>
        <v>0.41299999999999998</v>
      </c>
    </row>
    <row r="131" spans="1:16">
      <c r="A131" s="112"/>
      <c r="B131" s="108">
        <v>45</v>
      </c>
      <c r="C131" s="109" t="s">
        <v>59</v>
      </c>
      <c r="D131" s="70">
        <f t="shared" si="10"/>
        <v>0.18907563025210083</v>
      </c>
      <c r="E131" s="110">
        <v>37.24</v>
      </c>
      <c r="F131" s="111">
        <v>3.17</v>
      </c>
      <c r="G131" s="107">
        <f t="shared" si="8"/>
        <v>40.410000000000004</v>
      </c>
      <c r="H131" s="108">
        <v>10.43</v>
      </c>
      <c r="I131" s="109" t="s">
        <v>60</v>
      </c>
      <c r="J131" s="71">
        <f t="shared" si="11"/>
        <v>10.43</v>
      </c>
      <c r="K131" s="72">
        <v>4220</v>
      </c>
      <c r="L131" s="74" t="s">
        <v>58</v>
      </c>
      <c r="M131" s="70">
        <f t="shared" si="5"/>
        <v>0.42199999999999999</v>
      </c>
      <c r="N131" s="72">
        <v>4379</v>
      </c>
      <c r="O131" s="74" t="s">
        <v>58</v>
      </c>
      <c r="P131" s="70">
        <f t="shared" si="6"/>
        <v>0.43789999999999996</v>
      </c>
    </row>
    <row r="132" spans="1:16">
      <c r="A132" s="112"/>
      <c r="B132" s="108">
        <v>50</v>
      </c>
      <c r="C132" s="109" t="s">
        <v>59</v>
      </c>
      <c r="D132" s="70">
        <f t="shared" si="10"/>
        <v>0.21008403361344538</v>
      </c>
      <c r="E132" s="110">
        <v>40.909999999999997</v>
      </c>
      <c r="F132" s="111">
        <v>2.9420000000000002</v>
      </c>
      <c r="G132" s="107">
        <f t="shared" si="8"/>
        <v>43.851999999999997</v>
      </c>
      <c r="H132" s="108">
        <v>11.26</v>
      </c>
      <c r="I132" s="109" t="s">
        <v>60</v>
      </c>
      <c r="J132" s="71">
        <f t="shared" si="11"/>
        <v>11.26</v>
      </c>
      <c r="K132" s="72">
        <v>4456</v>
      </c>
      <c r="L132" s="74" t="s">
        <v>58</v>
      </c>
      <c r="M132" s="70">
        <f t="shared" si="5"/>
        <v>0.44560000000000005</v>
      </c>
      <c r="N132" s="72">
        <v>4592</v>
      </c>
      <c r="O132" s="74" t="s">
        <v>58</v>
      </c>
      <c r="P132" s="70">
        <f t="shared" si="6"/>
        <v>0.45919999999999994</v>
      </c>
    </row>
    <row r="133" spans="1:16">
      <c r="A133" s="112"/>
      <c r="B133" s="108">
        <v>55</v>
      </c>
      <c r="C133" s="109" t="s">
        <v>59</v>
      </c>
      <c r="D133" s="70">
        <f t="shared" si="10"/>
        <v>0.23109243697478993</v>
      </c>
      <c r="E133" s="110">
        <v>44.64</v>
      </c>
      <c r="F133" s="111">
        <v>2.7480000000000002</v>
      </c>
      <c r="G133" s="107">
        <f t="shared" si="8"/>
        <v>47.387999999999998</v>
      </c>
      <c r="H133" s="108">
        <v>12.03</v>
      </c>
      <c r="I133" s="109" t="s">
        <v>60</v>
      </c>
      <c r="J133" s="71">
        <f t="shared" si="11"/>
        <v>12.03</v>
      </c>
      <c r="K133" s="72">
        <v>4649</v>
      </c>
      <c r="L133" s="74" t="s">
        <v>58</v>
      </c>
      <c r="M133" s="70">
        <f t="shared" si="5"/>
        <v>0.46489999999999998</v>
      </c>
      <c r="N133" s="72">
        <v>4777</v>
      </c>
      <c r="O133" s="74" t="s">
        <v>58</v>
      </c>
      <c r="P133" s="70">
        <f t="shared" si="6"/>
        <v>0.47770000000000001</v>
      </c>
    </row>
    <row r="134" spans="1:16">
      <c r="A134" s="112"/>
      <c r="B134" s="108">
        <v>60</v>
      </c>
      <c r="C134" s="109" t="s">
        <v>59</v>
      </c>
      <c r="D134" s="70">
        <f t="shared" si="10"/>
        <v>0.25210084033613445</v>
      </c>
      <c r="E134" s="110">
        <v>48.36</v>
      </c>
      <c r="F134" s="111">
        <v>2.581</v>
      </c>
      <c r="G134" s="107">
        <f t="shared" si="8"/>
        <v>50.941000000000003</v>
      </c>
      <c r="H134" s="108">
        <v>12.74</v>
      </c>
      <c r="I134" s="109" t="s">
        <v>60</v>
      </c>
      <c r="J134" s="71">
        <f t="shared" si="11"/>
        <v>12.74</v>
      </c>
      <c r="K134" s="72">
        <v>4810</v>
      </c>
      <c r="L134" s="74" t="s">
        <v>58</v>
      </c>
      <c r="M134" s="70">
        <f t="shared" si="5"/>
        <v>0.48099999999999998</v>
      </c>
      <c r="N134" s="72">
        <v>4938</v>
      </c>
      <c r="O134" s="74" t="s">
        <v>58</v>
      </c>
      <c r="P134" s="70">
        <f t="shared" si="6"/>
        <v>0.49379999999999996</v>
      </c>
    </row>
    <row r="135" spans="1:16">
      <c r="A135" s="112"/>
      <c r="B135" s="108">
        <v>65</v>
      </c>
      <c r="C135" s="109" t="s">
        <v>59</v>
      </c>
      <c r="D135" s="70">
        <f t="shared" si="10"/>
        <v>0.27310924369747897</v>
      </c>
      <c r="E135" s="110">
        <v>52.01</v>
      </c>
      <c r="F135" s="111">
        <v>2.4350000000000001</v>
      </c>
      <c r="G135" s="107">
        <f t="shared" si="8"/>
        <v>54.445</v>
      </c>
      <c r="H135" s="108">
        <v>13.41</v>
      </c>
      <c r="I135" s="109" t="s">
        <v>60</v>
      </c>
      <c r="J135" s="71">
        <f t="shared" si="11"/>
        <v>13.41</v>
      </c>
      <c r="K135" s="72">
        <v>4946</v>
      </c>
      <c r="L135" s="74" t="s">
        <v>58</v>
      </c>
      <c r="M135" s="70">
        <f t="shared" si="5"/>
        <v>0.49459999999999998</v>
      </c>
      <c r="N135" s="72">
        <v>5079</v>
      </c>
      <c r="O135" s="74" t="s">
        <v>58</v>
      </c>
      <c r="P135" s="70">
        <f t="shared" si="6"/>
        <v>0.50790000000000002</v>
      </c>
    </row>
    <row r="136" spans="1:16">
      <c r="A136" s="112"/>
      <c r="B136" s="108">
        <v>70</v>
      </c>
      <c r="C136" s="109" t="s">
        <v>59</v>
      </c>
      <c r="D136" s="70">
        <f t="shared" si="10"/>
        <v>0.29411764705882354</v>
      </c>
      <c r="E136" s="110">
        <v>55.58</v>
      </c>
      <c r="F136" s="111">
        <v>2.3069999999999999</v>
      </c>
      <c r="G136" s="107">
        <f t="shared" si="8"/>
        <v>57.887</v>
      </c>
      <c r="H136" s="108">
        <v>14.04</v>
      </c>
      <c r="I136" s="109" t="s">
        <v>60</v>
      </c>
      <c r="J136" s="71">
        <f t="shared" si="11"/>
        <v>14.04</v>
      </c>
      <c r="K136" s="72">
        <v>5063</v>
      </c>
      <c r="L136" s="74" t="s">
        <v>58</v>
      </c>
      <c r="M136" s="70">
        <f t="shared" si="5"/>
        <v>0.50629999999999997</v>
      </c>
      <c r="N136" s="72">
        <v>5204</v>
      </c>
      <c r="O136" s="74" t="s">
        <v>58</v>
      </c>
      <c r="P136" s="70">
        <f t="shared" si="6"/>
        <v>0.52039999999999997</v>
      </c>
    </row>
    <row r="137" spans="1:16">
      <c r="A137" s="112"/>
      <c r="B137" s="108">
        <v>80</v>
      </c>
      <c r="C137" s="109" t="s">
        <v>59</v>
      </c>
      <c r="D137" s="70">
        <f t="shared" si="10"/>
        <v>0.33613445378151263</v>
      </c>
      <c r="E137" s="110">
        <v>62.38</v>
      </c>
      <c r="F137" s="111">
        <v>2.09</v>
      </c>
      <c r="G137" s="107">
        <f t="shared" si="8"/>
        <v>64.47</v>
      </c>
      <c r="H137" s="108">
        <v>15.18</v>
      </c>
      <c r="I137" s="109" t="s">
        <v>60</v>
      </c>
      <c r="J137" s="71">
        <f t="shared" si="11"/>
        <v>15.18</v>
      </c>
      <c r="K137" s="72">
        <v>5378</v>
      </c>
      <c r="L137" s="74" t="s">
        <v>58</v>
      </c>
      <c r="M137" s="70">
        <f t="shared" si="5"/>
        <v>0.53780000000000006</v>
      </c>
      <c r="N137" s="72">
        <v>5415</v>
      </c>
      <c r="O137" s="74" t="s">
        <v>58</v>
      </c>
      <c r="P137" s="70">
        <f t="shared" si="6"/>
        <v>0.54149999999999998</v>
      </c>
    </row>
    <row r="138" spans="1:16">
      <c r="A138" s="112"/>
      <c r="B138" s="108">
        <v>90</v>
      </c>
      <c r="C138" s="109" t="s">
        <v>59</v>
      </c>
      <c r="D138" s="70">
        <f t="shared" si="10"/>
        <v>0.37815126050420167</v>
      </c>
      <c r="E138" s="110">
        <v>68.66</v>
      </c>
      <c r="F138" s="111">
        <v>1.9139999999999999</v>
      </c>
      <c r="G138" s="107">
        <f t="shared" si="8"/>
        <v>70.573999999999998</v>
      </c>
      <c r="H138" s="108">
        <v>16.23</v>
      </c>
      <c r="I138" s="109" t="s">
        <v>60</v>
      </c>
      <c r="J138" s="71">
        <f t="shared" si="11"/>
        <v>16.23</v>
      </c>
      <c r="K138" s="72">
        <v>5624</v>
      </c>
      <c r="L138" s="74" t="s">
        <v>58</v>
      </c>
      <c r="M138" s="70">
        <f t="shared" si="5"/>
        <v>0.56240000000000001</v>
      </c>
      <c r="N138" s="72">
        <v>5587</v>
      </c>
      <c r="O138" s="74" t="s">
        <v>58</v>
      </c>
      <c r="P138" s="70">
        <f t="shared" si="6"/>
        <v>0.55869999999999997</v>
      </c>
    </row>
    <row r="139" spans="1:16">
      <c r="A139" s="112"/>
      <c r="B139" s="108">
        <v>100</v>
      </c>
      <c r="C139" s="109" t="s">
        <v>59</v>
      </c>
      <c r="D139" s="70">
        <f t="shared" si="10"/>
        <v>0.42016806722689076</v>
      </c>
      <c r="E139" s="110">
        <v>74.41</v>
      </c>
      <c r="F139" s="111">
        <v>1.768</v>
      </c>
      <c r="G139" s="107">
        <f t="shared" si="8"/>
        <v>76.177999999999997</v>
      </c>
      <c r="H139" s="108">
        <v>17.18</v>
      </c>
      <c r="I139" s="109" t="s">
        <v>60</v>
      </c>
      <c r="J139" s="71">
        <f t="shared" si="11"/>
        <v>17.18</v>
      </c>
      <c r="K139" s="72">
        <v>5823</v>
      </c>
      <c r="L139" s="74" t="s">
        <v>58</v>
      </c>
      <c r="M139" s="70">
        <f t="shared" si="5"/>
        <v>0.58230000000000004</v>
      </c>
      <c r="N139" s="72">
        <v>5731</v>
      </c>
      <c r="O139" s="74" t="s">
        <v>58</v>
      </c>
      <c r="P139" s="70">
        <f t="shared" si="6"/>
        <v>0.57309999999999994</v>
      </c>
    </row>
    <row r="140" spans="1:16">
      <c r="A140" s="112"/>
      <c r="B140" s="108">
        <v>110</v>
      </c>
      <c r="C140" s="113" t="s">
        <v>59</v>
      </c>
      <c r="D140" s="70">
        <f t="shared" si="10"/>
        <v>0.46218487394957986</v>
      </c>
      <c r="E140" s="110">
        <v>79.650000000000006</v>
      </c>
      <c r="F140" s="111">
        <v>1.645</v>
      </c>
      <c r="G140" s="107">
        <f t="shared" si="8"/>
        <v>81.295000000000002</v>
      </c>
      <c r="H140" s="108">
        <v>18.079999999999998</v>
      </c>
      <c r="I140" s="109" t="s">
        <v>60</v>
      </c>
      <c r="J140" s="71">
        <f t="shared" si="11"/>
        <v>18.079999999999998</v>
      </c>
      <c r="K140" s="72">
        <v>5989</v>
      </c>
      <c r="L140" s="74" t="s">
        <v>58</v>
      </c>
      <c r="M140" s="70">
        <f t="shared" si="5"/>
        <v>0.59889999999999999</v>
      </c>
      <c r="N140" s="72">
        <v>5854</v>
      </c>
      <c r="O140" s="74" t="s">
        <v>58</v>
      </c>
      <c r="P140" s="70">
        <f t="shared" si="6"/>
        <v>0.58540000000000003</v>
      </c>
    </row>
    <row r="141" spans="1:16">
      <c r="B141" s="108">
        <v>120</v>
      </c>
      <c r="C141" s="74" t="s">
        <v>59</v>
      </c>
      <c r="D141" s="70">
        <f t="shared" si="10"/>
        <v>0.50420168067226889</v>
      </c>
      <c r="E141" s="110">
        <v>84.38</v>
      </c>
      <c r="F141" s="111">
        <v>1.5389999999999999</v>
      </c>
      <c r="G141" s="107">
        <f t="shared" si="8"/>
        <v>85.918999999999997</v>
      </c>
      <c r="H141" s="72">
        <v>18.920000000000002</v>
      </c>
      <c r="I141" s="74" t="s">
        <v>60</v>
      </c>
      <c r="J141" s="71">
        <f t="shared" si="11"/>
        <v>18.920000000000002</v>
      </c>
      <c r="K141" s="72">
        <v>6133</v>
      </c>
      <c r="L141" s="74" t="s">
        <v>58</v>
      </c>
      <c r="M141" s="70">
        <f t="shared" si="5"/>
        <v>0.61329999999999996</v>
      </c>
      <c r="N141" s="72">
        <v>5961</v>
      </c>
      <c r="O141" s="74" t="s">
        <v>58</v>
      </c>
      <c r="P141" s="70">
        <f t="shared" si="6"/>
        <v>0.59610000000000007</v>
      </c>
    </row>
    <row r="142" spans="1:16">
      <c r="B142" s="108">
        <v>130</v>
      </c>
      <c r="C142" s="74" t="s">
        <v>59</v>
      </c>
      <c r="D142" s="70">
        <f t="shared" si="10"/>
        <v>0.54621848739495793</v>
      </c>
      <c r="E142" s="110">
        <v>88.65</v>
      </c>
      <c r="F142" s="111">
        <v>1.4470000000000001</v>
      </c>
      <c r="G142" s="107">
        <f t="shared" si="8"/>
        <v>90.097000000000008</v>
      </c>
      <c r="H142" s="72">
        <v>19.72</v>
      </c>
      <c r="I142" s="74" t="s">
        <v>60</v>
      </c>
      <c r="J142" s="71">
        <f t="shared" si="11"/>
        <v>19.72</v>
      </c>
      <c r="K142" s="72">
        <v>6259</v>
      </c>
      <c r="L142" s="74" t="s">
        <v>58</v>
      </c>
      <c r="M142" s="70">
        <f t="shared" si="5"/>
        <v>0.62590000000000001</v>
      </c>
      <c r="N142" s="72">
        <v>6055</v>
      </c>
      <c r="O142" s="74" t="s">
        <v>58</v>
      </c>
      <c r="P142" s="70">
        <f t="shared" si="6"/>
        <v>0.60549999999999993</v>
      </c>
    </row>
    <row r="143" spans="1:16">
      <c r="B143" s="108">
        <v>140</v>
      </c>
      <c r="C143" s="74" t="s">
        <v>59</v>
      </c>
      <c r="D143" s="70">
        <f t="shared" si="10"/>
        <v>0.58823529411764708</v>
      </c>
      <c r="E143" s="110">
        <v>92.5</v>
      </c>
      <c r="F143" s="111">
        <v>1.367</v>
      </c>
      <c r="G143" s="107">
        <f t="shared" si="8"/>
        <v>93.867000000000004</v>
      </c>
      <c r="H143" s="72">
        <v>20.48</v>
      </c>
      <c r="I143" s="74" t="s">
        <v>60</v>
      </c>
      <c r="J143" s="71">
        <f t="shared" si="11"/>
        <v>20.48</v>
      </c>
      <c r="K143" s="72">
        <v>6372</v>
      </c>
      <c r="L143" s="74" t="s">
        <v>58</v>
      </c>
      <c r="M143" s="70">
        <f t="shared" si="5"/>
        <v>0.63719999999999999</v>
      </c>
      <c r="N143" s="72">
        <v>6139</v>
      </c>
      <c r="O143" s="74" t="s">
        <v>58</v>
      </c>
      <c r="P143" s="70">
        <f t="shared" si="6"/>
        <v>0.6139</v>
      </c>
    </row>
    <row r="144" spans="1:16">
      <c r="B144" s="108">
        <v>150</v>
      </c>
      <c r="C144" s="74" t="s">
        <v>59</v>
      </c>
      <c r="D144" s="70">
        <f t="shared" si="10"/>
        <v>0.63025210084033612</v>
      </c>
      <c r="E144" s="110">
        <v>95.96</v>
      </c>
      <c r="F144" s="111">
        <v>1.2949999999999999</v>
      </c>
      <c r="G144" s="107">
        <f t="shared" si="8"/>
        <v>97.254999999999995</v>
      </c>
      <c r="H144" s="72">
        <v>21.22</v>
      </c>
      <c r="I144" s="74" t="s">
        <v>60</v>
      </c>
      <c r="J144" s="71">
        <f t="shared" si="11"/>
        <v>21.22</v>
      </c>
      <c r="K144" s="72">
        <v>6474</v>
      </c>
      <c r="L144" s="74" t="s">
        <v>58</v>
      </c>
      <c r="M144" s="70">
        <f t="shared" si="5"/>
        <v>0.64739999999999998</v>
      </c>
      <c r="N144" s="72">
        <v>6214</v>
      </c>
      <c r="O144" s="74" t="s">
        <v>58</v>
      </c>
      <c r="P144" s="70">
        <f t="shared" si="6"/>
        <v>0.62140000000000006</v>
      </c>
    </row>
    <row r="145" spans="2:16">
      <c r="B145" s="108">
        <v>160</v>
      </c>
      <c r="C145" s="74" t="s">
        <v>59</v>
      </c>
      <c r="D145" s="70">
        <f t="shared" si="10"/>
        <v>0.67226890756302526</v>
      </c>
      <c r="E145" s="110">
        <v>99.07</v>
      </c>
      <c r="F145" s="111">
        <v>1.232</v>
      </c>
      <c r="G145" s="107">
        <f t="shared" si="8"/>
        <v>100.30199999999999</v>
      </c>
      <c r="H145" s="72">
        <v>21.93</v>
      </c>
      <c r="I145" s="74" t="s">
        <v>60</v>
      </c>
      <c r="J145" s="71">
        <f t="shared" si="11"/>
        <v>21.93</v>
      </c>
      <c r="K145" s="72">
        <v>6567</v>
      </c>
      <c r="L145" s="74" t="s">
        <v>58</v>
      </c>
      <c r="M145" s="70">
        <f t="shared" si="5"/>
        <v>0.65670000000000006</v>
      </c>
      <c r="N145" s="72">
        <v>6283</v>
      </c>
      <c r="O145" s="74" t="s">
        <v>58</v>
      </c>
      <c r="P145" s="70">
        <f t="shared" si="6"/>
        <v>0.62830000000000008</v>
      </c>
    </row>
    <row r="146" spans="2:16">
      <c r="B146" s="108">
        <v>170</v>
      </c>
      <c r="C146" s="74" t="s">
        <v>59</v>
      </c>
      <c r="D146" s="70">
        <f t="shared" si="10"/>
        <v>0.7142857142857143</v>
      </c>
      <c r="E146" s="110">
        <v>101.9</v>
      </c>
      <c r="F146" s="111">
        <v>1.175</v>
      </c>
      <c r="G146" s="107">
        <f t="shared" si="8"/>
        <v>103.075</v>
      </c>
      <c r="H146" s="72">
        <v>22.62</v>
      </c>
      <c r="I146" s="74" t="s">
        <v>60</v>
      </c>
      <c r="J146" s="71">
        <f t="shared" si="11"/>
        <v>22.62</v>
      </c>
      <c r="K146" s="72">
        <v>6654</v>
      </c>
      <c r="L146" s="74" t="s">
        <v>58</v>
      </c>
      <c r="M146" s="70">
        <f t="shared" si="5"/>
        <v>0.66539999999999999</v>
      </c>
      <c r="N146" s="72">
        <v>6347</v>
      </c>
      <c r="O146" s="74" t="s">
        <v>58</v>
      </c>
      <c r="P146" s="70">
        <f t="shared" si="6"/>
        <v>0.63470000000000004</v>
      </c>
    </row>
    <row r="147" spans="2:16">
      <c r="B147" s="108">
        <v>180</v>
      </c>
      <c r="C147" s="74" t="s">
        <v>59</v>
      </c>
      <c r="D147" s="70">
        <f t="shared" si="10"/>
        <v>0.75630252100840334</v>
      </c>
      <c r="E147" s="110">
        <v>104.4</v>
      </c>
      <c r="F147" s="111">
        <v>1.123</v>
      </c>
      <c r="G147" s="107">
        <f t="shared" si="8"/>
        <v>105.52300000000001</v>
      </c>
      <c r="H147" s="72">
        <v>23.3</v>
      </c>
      <c r="I147" s="74" t="s">
        <v>60</v>
      </c>
      <c r="J147" s="71">
        <f t="shared" si="11"/>
        <v>23.3</v>
      </c>
      <c r="K147" s="72">
        <v>6735</v>
      </c>
      <c r="L147" s="74" t="s">
        <v>58</v>
      </c>
      <c r="M147" s="70">
        <f t="shared" si="5"/>
        <v>0.67349999999999999</v>
      </c>
      <c r="N147" s="72">
        <v>6405</v>
      </c>
      <c r="O147" s="74" t="s">
        <v>58</v>
      </c>
      <c r="P147" s="70">
        <f t="shared" si="6"/>
        <v>0.64050000000000007</v>
      </c>
    </row>
    <row r="148" spans="2:16">
      <c r="B148" s="108">
        <v>200</v>
      </c>
      <c r="C148" s="74" t="s">
        <v>59</v>
      </c>
      <c r="D148" s="70">
        <f t="shared" si="10"/>
        <v>0.84033613445378152</v>
      </c>
      <c r="E148" s="110">
        <v>108.8</v>
      </c>
      <c r="F148" s="111">
        <v>1.034</v>
      </c>
      <c r="G148" s="107">
        <f t="shared" si="8"/>
        <v>109.834</v>
      </c>
      <c r="H148" s="72">
        <v>24.61</v>
      </c>
      <c r="I148" s="74" t="s">
        <v>60</v>
      </c>
      <c r="J148" s="71">
        <f t="shared" si="11"/>
        <v>24.61</v>
      </c>
      <c r="K148" s="72">
        <v>7006</v>
      </c>
      <c r="L148" s="74" t="s">
        <v>58</v>
      </c>
      <c r="M148" s="70">
        <f t="shared" ref="M148:M157" si="12">K148/1000/10</f>
        <v>0.7006</v>
      </c>
      <c r="N148" s="72">
        <v>6511</v>
      </c>
      <c r="O148" s="74" t="s">
        <v>58</v>
      </c>
      <c r="P148" s="70">
        <f t="shared" ref="P148:P177" si="13">N148/1000/10</f>
        <v>0.65110000000000001</v>
      </c>
    </row>
    <row r="149" spans="2:16">
      <c r="B149" s="108">
        <v>225</v>
      </c>
      <c r="C149" s="74" t="s">
        <v>59</v>
      </c>
      <c r="D149" s="70">
        <f t="shared" si="10"/>
        <v>0.94537815126050417</v>
      </c>
      <c r="E149" s="110">
        <v>113.3</v>
      </c>
      <c r="F149" s="111">
        <v>0.94159999999999999</v>
      </c>
      <c r="G149" s="107">
        <f t="shared" ref="G149:G212" si="14">E149+F149</f>
        <v>114.24159999999999</v>
      </c>
      <c r="H149" s="72">
        <v>26.18</v>
      </c>
      <c r="I149" s="74" t="s">
        <v>60</v>
      </c>
      <c r="J149" s="71">
        <f t="shared" si="11"/>
        <v>26.18</v>
      </c>
      <c r="K149" s="72">
        <v>7372</v>
      </c>
      <c r="L149" s="74" t="s">
        <v>58</v>
      </c>
      <c r="M149" s="70">
        <f t="shared" si="12"/>
        <v>0.73719999999999997</v>
      </c>
      <c r="N149" s="72">
        <v>6625</v>
      </c>
      <c r="O149" s="74" t="s">
        <v>58</v>
      </c>
      <c r="P149" s="70">
        <f t="shared" si="13"/>
        <v>0.66249999999999998</v>
      </c>
    </row>
    <row r="150" spans="2:16">
      <c r="B150" s="108">
        <v>250</v>
      </c>
      <c r="C150" s="74" t="s">
        <v>59</v>
      </c>
      <c r="D150" s="70">
        <f t="shared" si="10"/>
        <v>1.0504201680672269</v>
      </c>
      <c r="E150" s="110">
        <v>117</v>
      </c>
      <c r="F150" s="111">
        <v>0.86570000000000003</v>
      </c>
      <c r="G150" s="107">
        <f t="shared" si="14"/>
        <v>117.8657</v>
      </c>
      <c r="H150" s="72">
        <v>27.69</v>
      </c>
      <c r="I150" s="74" t="s">
        <v>60</v>
      </c>
      <c r="J150" s="71">
        <f t="shared" si="11"/>
        <v>27.69</v>
      </c>
      <c r="K150" s="72">
        <v>7696</v>
      </c>
      <c r="L150" s="74" t="s">
        <v>58</v>
      </c>
      <c r="M150" s="70">
        <f t="shared" si="12"/>
        <v>0.76959999999999995</v>
      </c>
      <c r="N150" s="72">
        <v>6726</v>
      </c>
      <c r="O150" s="74" t="s">
        <v>58</v>
      </c>
      <c r="P150" s="70">
        <f t="shared" si="13"/>
        <v>0.67259999999999998</v>
      </c>
    </row>
    <row r="151" spans="2:16">
      <c r="B151" s="108">
        <v>275</v>
      </c>
      <c r="C151" s="74" t="s">
        <v>59</v>
      </c>
      <c r="D151" s="70">
        <f t="shared" ref="D151:D164" si="15">B151/$C$5</f>
        <v>1.1554621848739495</v>
      </c>
      <c r="E151" s="110">
        <v>120</v>
      </c>
      <c r="F151" s="111">
        <v>0.80200000000000005</v>
      </c>
      <c r="G151" s="107">
        <f t="shared" si="14"/>
        <v>120.80200000000001</v>
      </c>
      <c r="H151" s="72">
        <v>29.17</v>
      </c>
      <c r="I151" s="74" t="s">
        <v>60</v>
      </c>
      <c r="J151" s="71">
        <f t="shared" si="11"/>
        <v>29.17</v>
      </c>
      <c r="K151" s="72">
        <v>7990</v>
      </c>
      <c r="L151" s="74" t="s">
        <v>58</v>
      </c>
      <c r="M151" s="70">
        <f t="shared" si="12"/>
        <v>0.79900000000000004</v>
      </c>
      <c r="N151" s="72">
        <v>6816</v>
      </c>
      <c r="O151" s="74" t="s">
        <v>58</v>
      </c>
      <c r="P151" s="70">
        <f t="shared" si="13"/>
        <v>0.68159999999999998</v>
      </c>
    </row>
    <row r="152" spans="2:16">
      <c r="B152" s="108">
        <v>300</v>
      </c>
      <c r="C152" s="74" t="s">
        <v>59</v>
      </c>
      <c r="D152" s="70">
        <f t="shared" si="15"/>
        <v>1.2605042016806722</v>
      </c>
      <c r="E152" s="110">
        <v>122.5</v>
      </c>
      <c r="F152" s="111">
        <v>0.74780000000000002</v>
      </c>
      <c r="G152" s="107">
        <f t="shared" si="14"/>
        <v>123.2478</v>
      </c>
      <c r="H152" s="72">
        <v>30.61</v>
      </c>
      <c r="I152" s="74" t="s">
        <v>60</v>
      </c>
      <c r="J152" s="71">
        <f t="shared" si="11"/>
        <v>30.61</v>
      </c>
      <c r="K152" s="72">
        <v>8261</v>
      </c>
      <c r="L152" s="74" t="s">
        <v>58</v>
      </c>
      <c r="M152" s="70">
        <f t="shared" si="12"/>
        <v>0.82609999999999995</v>
      </c>
      <c r="N152" s="72">
        <v>6897</v>
      </c>
      <c r="O152" s="74" t="s">
        <v>58</v>
      </c>
      <c r="P152" s="70">
        <f t="shared" si="13"/>
        <v>0.68969999999999998</v>
      </c>
    </row>
    <row r="153" spans="2:16">
      <c r="B153" s="108">
        <v>325</v>
      </c>
      <c r="C153" s="74" t="s">
        <v>59</v>
      </c>
      <c r="D153" s="70">
        <f t="shared" si="15"/>
        <v>1.365546218487395</v>
      </c>
      <c r="E153" s="110">
        <v>124.7</v>
      </c>
      <c r="F153" s="111">
        <v>0.70089999999999997</v>
      </c>
      <c r="G153" s="107">
        <f t="shared" si="14"/>
        <v>125.40090000000001</v>
      </c>
      <c r="H153" s="72">
        <v>32.020000000000003</v>
      </c>
      <c r="I153" s="74" t="s">
        <v>60</v>
      </c>
      <c r="J153" s="71">
        <f t="shared" si="11"/>
        <v>32.020000000000003</v>
      </c>
      <c r="K153" s="72">
        <v>8512</v>
      </c>
      <c r="L153" s="74" t="s">
        <v>58</v>
      </c>
      <c r="M153" s="70">
        <f t="shared" si="12"/>
        <v>0.85120000000000007</v>
      </c>
      <c r="N153" s="72">
        <v>6972</v>
      </c>
      <c r="O153" s="74" t="s">
        <v>58</v>
      </c>
      <c r="P153" s="70">
        <f t="shared" si="13"/>
        <v>0.69720000000000004</v>
      </c>
    </row>
    <row r="154" spans="2:16">
      <c r="B154" s="108">
        <v>350</v>
      </c>
      <c r="C154" s="74" t="s">
        <v>59</v>
      </c>
      <c r="D154" s="70">
        <f t="shared" si="15"/>
        <v>1.4705882352941178</v>
      </c>
      <c r="E154" s="110">
        <v>126.6</v>
      </c>
      <c r="F154" s="111">
        <v>0.66</v>
      </c>
      <c r="G154" s="107">
        <f t="shared" si="14"/>
        <v>127.25999999999999</v>
      </c>
      <c r="H154" s="72">
        <v>33.42</v>
      </c>
      <c r="I154" s="74" t="s">
        <v>60</v>
      </c>
      <c r="J154" s="71">
        <f t="shared" si="11"/>
        <v>33.42</v>
      </c>
      <c r="K154" s="72">
        <v>8749</v>
      </c>
      <c r="L154" s="74" t="s">
        <v>58</v>
      </c>
      <c r="M154" s="70">
        <f t="shared" si="12"/>
        <v>0.87490000000000001</v>
      </c>
      <c r="N154" s="72">
        <v>7042</v>
      </c>
      <c r="O154" s="74" t="s">
        <v>58</v>
      </c>
      <c r="P154" s="70">
        <f t="shared" si="13"/>
        <v>0.70419999999999994</v>
      </c>
    </row>
    <row r="155" spans="2:16">
      <c r="B155" s="108">
        <v>375</v>
      </c>
      <c r="C155" s="74" t="s">
        <v>59</v>
      </c>
      <c r="D155" s="70">
        <f t="shared" si="15"/>
        <v>1.5756302521008403</v>
      </c>
      <c r="E155" s="110">
        <v>128.19999999999999</v>
      </c>
      <c r="F155" s="111">
        <v>0.624</v>
      </c>
      <c r="G155" s="107">
        <f t="shared" si="14"/>
        <v>128.82399999999998</v>
      </c>
      <c r="H155" s="72">
        <v>34.79</v>
      </c>
      <c r="I155" s="74" t="s">
        <v>60</v>
      </c>
      <c r="J155" s="71">
        <f t="shared" si="11"/>
        <v>34.79</v>
      </c>
      <c r="K155" s="72">
        <v>8972</v>
      </c>
      <c r="L155" s="74" t="s">
        <v>58</v>
      </c>
      <c r="M155" s="70">
        <f t="shared" si="12"/>
        <v>0.8972</v>
      </c>
      <c r="N155" s="72">
        <v>7106</v>
      </c>
      <c r="O155" s="74" t="s">
        <v>58</v>
      </c>
      <c r="P155" s="70">
        <f t="shared" si="13"/>
        <v>0.71060000000000001</v>
      </c>
    </row>
    <row r="156" spans="2:16">
      <c r="B156" s="108">
        <v>400</v>
      </c>
      <c r="C156" s="74" t="s">
        <v>59</v>
      </c>
      <c r="D156" s="70">
        <f t="shared" si="15"/>
        <v>1.680672268907563</v>
      </c>
      <c r="E156" s="110">
        <v>129.69999999999999</v>
      </c>
      <c r="F156" s="111">
        <v>0.59199999999999997</v>
      </c>
      <c r="G156" s="107">
        <f t="shared" si="14"/>
        <v>130.292</v>
      </c>
      <c r="H156" s="72">
        <v>36.15</v>
      </c>
      <c r="I156" s="74" t="s">
        <v>60</v>
      </c>
      <c r="J156" s="71">
        <f t="shared" si="11"/>
        <v>36.15</v>
      </c>
      <c r="K156" s="72">
        <v>9185</v>
      </c>
      <c r="L156" s="74" t="s">
        <v>58</v>
      </c>
      <c r="M156" s="70">
        <f t="shared" si="12"/>
        <v>0.91850000000000009</v>
      </c>
      <c r="N156" s="72">
        <v>7167</v>
      </c>
      <c r="O156" s="74" t="s">
        <v>58</v>
      </c>
      <c r="P156" s="70">
        <f t="shared" si="13"/>
        <v>0.7167</v>
      </c>
    </row>
    <row r="157" spans="2:16">
      <c r="B157" s="108">
        <v>450</v>
      </c>
      <c r="C157" s="74" t="s">
        <v>59</v>
      </c>
      <c r="D157" s="70">
        <f t="shared" si="15"/>
        <v>1.8907563025210083</v>
      </c>
      <c r="E157" s="110">
        <v>132.1</v>
      </c>
      <c r="F157" s="111">
        <v>0.53749999999999998</v>
      </c>
      <c r="G157" s="107">
        <f t="shared" si="14"/>
        <v>132.63749999999999</v>
      </c>
      <c r="H157" s="72">
        <v>38.83</v>
      </c>
      <c r="I157" s="74" t="s">
        <v>60</v>
      </c>
      <c r="J157" s="71">
        <f t="shared" si="11"/>
        <v>38.83</v>
      </c>
      <c r="K157" s="72">
        <v>9951</v>
      </c>
      <c r="L157" s="74" t="s">
        <v>58</v>
      </c>
      <c r="M157" s="70">
        <f t="shared" si="12"/>
        <v>0.9951000000000001</v>
      </c>
      <c r="N157" s="72">
        <v>7279</v>
      </c>
      <c r="O157" s="74" t="s">
        <v>58</v>
      </c>
      <c r="P157" s="70">
        <f t="shared" si="13"/>
        <v>0.72789999999999999</v>
      </c>
    </row>
    <row r="158" spans="2:16">
      <c r="B158" s="108">
        <v>500</v>
      </c>
      <c r="C158" s="74" t="s">
        <v>59</v>
      </c>
      <c r="D158" s="70">
        <f t="shared" si="15"/>
        <v>2.1008403361344539</v>
      </c>
      <c r="E158" s="110">
        <v>135</v>
      </c>
      <c r="F158" s="111">
        <v>0.4929</v>
      </c>
      <c r="G158" s="107">
        <f t="shared" si="14"/>
        <v>135.49289999999999</v>
      </c>
      <c r="H158" s="72">
        <v>41.45</v>
      </c>
      <c r="I158" s="74" t="s">
        <v>60</v>
      </c>
      <c r="J158" s="71">
        <f t="shared" si="11"/>
        <v>41.45</v>
      </c>
      <c r="K158" s="72">
        <v>1.06</v>
      </c>
      <c r="L158" s="73" t="s">
        <v>60</v>
      </c>
      <c r="M158" s="70">
        <f t="shared" ref="M158:M218" si="16">K158</f>
        <v>1.06</v>
      </c>
      <c r="N158" s="72">
        <v>7380</v>
      </c>
      <c r="O158" s="74" t="s">
        <v>58</v>
      </c>
      <c r="P158" s="70">
        <f t="shared" si="13"/>
        <v>0.73799999999999999</v>
      </c>
    </row>
    <row r="159" spans="2:16">
      <c r="B159" s="108">
        <v>550</v>
      </c>
      <c r="C159" s="74" t="s">
        <v>59</v>
      </c>
      <c r="D159" s="70">
        <f t="shared" si="15"/>
        <v>2.3109243697478989</v>
      </c>
      <c r="E159" s="110">
        <v>137.5</v>
      </c>
      <c r="F159" s="111">
        <v>0.4556</v>
      </c>
      <c r="G159" s="107">
        <f t="shared" si="14"/>
        <v>137.9556</v>
      </c>
      <c r="H159" s="72">
        <v>44.03</v>
      </c>
      <c r="I159" s="74" t="s">
        <v>60</v>
      </c>
      <c r="J159" s="71">
        <f t="shared" si="11"/>
        <v>44.03</v>
      </c>
      <c r="K159" s="72">
        <v>1.1299999999999999</v>
      </c>
      <c r="L159" s="74" t="s">
        <v>60</v>
      </c>
      <c r="M159" s="71">
        <f t="shared" si="16"/>
        <v>1.1299999999999999</v>
      </c>
      <c r="N159" s="72">
        <v>7473</v>
      </c>
      <c r="O159" s="74" t="s">
        <v>58</v>
      </c>
      <c r="P159" s="70">
        <f t="shared" si="13"/>
        <v>0.74729999999999996</v>
      </c>
    </row>
    <row r="160" spans="2:16">
      <c r="B160" s="108">
        <v>600</v>
      </c>
      <c r="C160" s="74" t="s">
        <v>59</v>
      </c>
      <c r="D160" s="70">
        <f t="shared" si="15"/>
        <v>2.5210084033613445</v>
      </c>
      <c r="E160" s="110">
        <v>138.9</v>
      </c>
      <c r="F160" s="111">
        <v>0.4239</v>
      </c>
      <c r="G160" s="107">
        <f t="shared" si="14"/>
        <v>139.32390000000001</v>
      </c>
      <c r="H160" s="72">
        <v>46.57</v>
      </c>
      <c r="I160" s="74" t="s">
        <v>60</v>
      </c>
      <c r="J160" s="71">
        <f t="shared" si="11"/>
        <v>46.57</v>
      </c>
      <c r="K160" s="72">
        <v>1.18</v>
      </c>
      <c r="L160" s="74" t="s">
        <v>60</v>
      </c>
      <c r="M160" s="71">
        <f t="shared" si="16"/>
        <v>1.18</v>
      </c>
      <c r="N160" s="72">
        <v>7559</v>
      </c>
      <c r="O160" s="74" t="s">
        <v>58</v>
      </c>
      <c r="P160" s="70">
        <f t="shared" si="13"/>
        <v>0.75590000000000002</v>
      </c>
    </row>
    <row r="161" spans="2:16">
      <c r="B161" s="108">
        <v>650</v>
      </c>
      <c r="C161" s="74" t="s">
        <v>59</v>
      </c>
      <c r="D161" s="70">
        <f t="shared" si="15"/>
        <v>2.73109243697479</v>
      </c>
      <c r="E161" s="110">
        <v>140.1</v>
      </c>
      <c r="F161" s="111">
        <v>0.3967</v>
      </c>
      <c r="G161" s="107">
        <f t="shared" si="14"/>
        <v>140.4967</v>
      </c>
      <c r="H161" s="72">
        <v>49.08</v>
      </c>
      <c r="I161" s="74" t="s">
        <v>60</v>
      </c>
      <c r="J161" s="71">
        <f t="shared" si="11"/>
        <v>49.08</v>
      </c>
      <c r="K161" s="72">
        <v>1.24</v>
      </c>
      <c r="L161" s="74" t="s">
        <v>60</v>
      </c>
      <c r="M161" s="71">
        <f t="shared" si="16"/>
        <v>1.24</v>
      </c>
      <c r="N161" s="72">
        <v>7640</v>
      </c>
      <c r="O161" s="74" t="s">
        <v>58</v>
      </c>
      <c r="P161" s="70">
        <f t="shared" si="13"/>
        <v>0.76400000000000001</v>
      </c>
    </row>
    <row r="162" spans="2:16">
      <c r="B162" s="108">
        <v>700</v>
      </c>
      <c r="C162" s="74" t="s">
        <v>59</v>
      </c>
      <c r="D162" s="70">
        <f t="shared" si="15"/>
        <v>2.9411764705882355</v>
      </c>
      <c r="E162" s="110">
        <v>141.19999999999999</v>
      </c>
      <c r="F162" s="111">
        <v>0.37290000000000001</v>
      </c>
      <c r="G162" s="107">
        <f t="shared" si="14"/>
        <v>141.57289999999998</v>
      </c>
      <c r="H162" s="72">
        <v>51.58</v>
      </c>
      <c r="I162" s="74" t="s">
        <v>60</v>
      </c>
      <c r="J162" s="71">
        <f t="shared" si="11"/>
        <v>51.58</v>
      </c>
      <c r="K162" s="72">
        <v>1.29</v>
      </c>
      <c r="L162" s="74" t="s">
        <v>60</v>
      </c>
      <c r="M162" s="71">
        <f t="shared" si="16"/>
        <v>1.29</v>
      </c>
      <c r="N162" s="72">
        <v>7716</v>
      </c>
      <c r="O162" s="74" t="s">
        <v>58</v>
      </c>
      <c r="P162" s="70">
        <f t="shared" si="13"/>
        <v>0.77160000000000006</v>
      </c>
    </row>
    <row r="163" spans="2:16">
      <c r="B163" s="108">
        <v>800</v>
      </c>
      <c r="C163" s="74" t="s">
        <v>59</v>
      </c>
      <c r="D163" s="70">
        <f t="shared" si="15"/>
        <v>3.3613445378151261</v>
      </c>
      <c r="E163" s="110">
        <v>142.80000000000001</v>
      </c>
      <c r="F163" s="111">
        <v>0.33350000000000002</v>
      </c>
      <c r="G163" s="107">
        <f t="shared" si="14"/>
        <v>143.1335</v>
      </c>
      <c r="H163" s="72">
        <v>56.53</v>
      </c>
      <c r="I163" s="74" t="s">
        <v>60</v>
      </c>
      <c r="J163" s="71">
        <f t="shared" si="11"/>
        <v>56.53</v>
      </c>
      <c r="K163" s="72">
        <v>1.47</v>
      </c>
      <c r="L163" s="74" t="s">
        <v>60</v>
      </c>
      <c r="M163" s="71">
        <f t="shared" si="16"/>
        <v>1.47</v>
      </c>
      <c r="N163" s="72">
        <v>7858</v>
      </c>
      <c r="O163" s="74" t="s">
        <v>58</v>
      </c>
      <c r="P163" s="70">
        <f t="shared" si="13"/>
        <v>0.78579999999999994</v>
      </c>
    </row>
    <row r="164" spans="2:16">
      <c r="B164" s="108">
        <v>900</v>
      </c>
      <c r="C164" s="74" t="s">
        <v>59</v>
      </c>
      <c r="D164" s="70">
        <f t="shared" si="15"/>
        <v>3.7815126050420167</v>
      </c>
      <c r="E164" s="110">
        <v>143.9</v>
      </c>
      <c r="F164" s="111">
        <v>0.30209999999999998</v>
      </c>
      <c r="G164" s="107">
        <f t="shared" si="14"/>
        <v>144.2021</v>
      </c>
      <c r="H164" s="72">
        <v>61.43</v>
      </c>
      <c r="I164" s="74" t="s">
        <v>60</v>
      </c>
      <c r="J164" s="71">
        <f t="shared" si="11"/>
        <v>61.43</v>
      </c>
      <c r="K164" s="72">
        <v>1.62</v>
      </c>
      <c r="L164" s="74" t="s">
        <v>60</v>
      </c>
      <c r="M164" s="71">
        <f t="shared" si="16"/>
        <v>1.62</v>
      </c>
      <c r="N164" s="72">
        <v>7989</v>
      </c>
      <c r="O164" s="74" t="s">
        <v>58</v>
      </c>
      <c r="P164" s="70">
        <f t="shared" si="13"/>
        <v>0.79889999999999994</v>
      </c>
    </row>
    <row r="165" spans="2:16">
      <c r="B165" s="108">
        <v>1</v>
      </c>
      <c r="C165" s="73" t="s">
        <v>61</v>
      </c>
      <c r="D165" s="70">
        <f t="shared" ref="D165:D228" si="17">B165*1000/$C$5</f>
        <v>4.2016806722689077</v>
      </c>
      <c r="E165" s="110">
        <v>144.6</v>
      </c>
      <c r="F165" s="111">
        <v>0.27650000000000002</v>
      </c>
      <c r="G165" s="107">
        <f t="shared" si="14"/>
        <v>144.87649999999999</v>
      </c>
      <c r="H165" s="72">
        <v>66.3</v>
      </c>
      <c r="I165" s="74" t="s">
        <v>60</v>
      </c>
      <c r="J165" s="71">
        <f t="shared" si="11"/>
        <v>66.3</v>
      </c>
      <c r="K165" s="72">
        <v>1.76</v>
      </c>
      <c r="L165" s="74" t="s">
        <v>60</v>
      </c>
      <c r="M165" s="71">
        <f t="shared" si="16"/>
        <v>1.76</v>
      </c>
      <c r="N165" s="72">
        <v>8112</v>
      </c>
      <c r="O165" s="74" t="s">
        <v>58</v>
      </c>
      <c r="P165" s="70">
        <f t="shared" si="13"/>
        <v>0.81120000000000003</v>
      </c>
    </row>
    <row r="166" spans="2:16">
      <c r="B166" s="108">
        <v>1.1000000000000001</v>
      </c>
      <c r="C166" s="74" t="s">
        <v>61</v>
      </c>
      <c r="D166" s="70">
        <f t="shared" si="17"/>
        <v>4.6218487394957979</v>
      </c>
      <c r="E166" s="110">
        <v>145</v>
      </c>
      <c r="F166" s="111">
        <v>0.25509999999999999</v>
      </c>
      <c r="G166" s="107">
        <f t="shared" si="14"/>
        <v>145.2551</v>
      </c>
      <c r="H166" s="72">
        <v>71.150000000000006</v>
      </c>
      <c r="I166" s="74" t="s">
        <v>60</v>
      </c>
      <c r="J166" s="71">
        <f t="shared" si="11"/>
        <v>71.150000000000006</v>
      </c>
      <c r="K166" s="72">
        <v>1.89</v>
      </c>
      <c r="L166" s="74" t="s">
        <v>60</v>
      </c>
      <c r="M166" s="71">
        <f t="shared" si="16"/>
        <v>1.89</v>
      </c>
      <c r="N166" s="72">
        <v>8228</v>
      </c>
      <c r="O166" s="74" t="s">
        <v>58</v>
      </c>
      <c r="P166" s="70">
        <f t="shared" si="13"/>
        <v>0.82279999999999998</v>
      </c>
    </row>
    <row r="167" spans="2:16">
      <c r="B167" s="108">
        <v>1.2</v>
      </c>
      <c r="C167" s="74" t="s">
        <v>61</v>
      </c>
      <c r="D167" s="70">
        <f t="shared" si="17"/>
        <v>5.0420168067226889</v>
      </c>
      <c r="E167" s="110">
        <v>145</v>
      </c>
      <c r="F167" s="111">
        <v>0.2369</v>
      </c>
      <c r="G167" s="107">
        <f t="shared" si="14"/>
        <v>145.23689999999999</v>
      </c>
      <c r="H167" s="72">
        <v>76</v>
      </c>
      <c r="I167" s="74" t="s">
        <v>60</v>
      </c>
      <c r="J167" s="71">
        <f t="shared" ref="J167:J194" si="18">H167</f>
        <v>76</v>
      </c>
      <c r="K167" s="72">
        <v>2.0099999999999998</v>
      </c>
      <c r="L167" s="74" t="s">
        <v>60</v>
      </c>
      <c r="M167" s="71">
        <f t="shared" si="16"/>
        <v>2.0099999999999998</v>
      </c>
      <c r="N167" s="72">
        <v>8338</v>
      </c>
      <c r="O167" s="74" t="s">
        <v>58</v>
      </c>
      <c r="P167" s="70">
        <f t="shared" si="13"/>
        <v>0.83379999999999987</v>
      </c>
    </row>
    <row r="168" spans="2:16">
      <c r="B168" s="108">
        <v>1.3</v>
      </c>
      <c r="C168" s="74" t="s">
        <v>61</v>
      </c>
      <c r="D168" s="70">
        <f t="shared" si="17"/>
        <v>5.46218487394958</v>
      </c>
      <c r="E168" s="110">
        <v>144.9</v>
      </c>
      <c r="F168" s="111">
        <v>0.22140000000000001</v>
      </c>
      <c r="G168" s="107">
        <f t="shared" si="14"/>
        <v>145.12139999999999</v>
      </c>
      <c r="H168" s="72">
        <v>80.849999999999994</v>
      </c>
      <c r="I168" s="74" t="s">
        <v>60</v>
      </c>
      <c r="J168" s="71">
        <f t="shared" si="18"/>
        <v>80.849999999999994</v>
      </c>
      <c r="K168" s="72">
        <v>2.13</v>
      </c>
      <c r="L168" s="74" t="s">
        <v>60</v>
      </c>
      <c r="M168" s="71">
        <f t="shared" si="16"/>
        <v>2.13</v>
      </c>
      <c r="N168" s="72">
        <v>8445</v>
      </c>
      <c r="O168" s="74" t="s">
        <v>58</v>
      </c>
      <c r="P168" s="70">
        <f t="shared" si="13"/>
        <v>0.84450000000000003</v>
      </c>
    </row>
    <row r="169" spans="2:16">
      <c r="B169" s="108">
        <v>1.4</v>
      </c>
      <c r="C169" s="74" t="s">
        <v>61</v>
      </c>
      <c r="D169" s="70">
        <f t="shared" si="17"/>
        <v>5.882352941176471</v>
      </c>
      <c r="E169" s="110">
        <v>144.5</v>
      </c>
      <c r="F169" s="111">
        <v>0.2079</v>
      </c>
      <c r="G169" s="107">
        <f t="shared" si="14"/>
        <v>144.7079</v>
      </c>
      <c r="H169" s="72">
        <v>85.71</v>
      </c>
      <c r="I169" s="74" t="s">
        <v>60</v>
      </c>
      <c r="J169" s="71">
        <f t="shared" si="18"/>
        <v>85.71</v>
      </c>
      <c r="K169" s="72">
        <v>2.2400000000000002</v>
      </c>
      <c r="L169" s="74" t="s">
        <v>60</v>
      </c>
      <c r="M169" s="71">
        <f t="shared" si="16"/>
        <v>2.2400000000000002</v>
      </c>
      <c r="N169" s="72">
        <v>8548</v>
      </c>
      <c r="O169" s="74" t="s">
        <v>58</v>
      </c>
      <c r="P169" s="70">
        <f t="shared" si="13"/>
        <v>0.8548</v>
      </c>
    </row>
    <row r="170" spans="2:16">
      <c r="B170" s="108">
        <v>1.5</v>
      </c>
      <c r="C170" s="74" t="s">
        <v>61</v>
      </c>
      <c r="D170" s="70">
        <f t="shared" si="17"/>
        <v>6.3025210084033612</v>
      </c>
      <c r="E170" s="110">
        <v>143.9</v>
      </c>
      <c r="F170" s="111">
        <v>0.19600000000000001</v>
      </c>
      <c r="G170" s="107">
        <f t="shared" si="14"/>
        <v>144.096</v>
      </c>
      <c r="H170" s="72">
        <v>90.59</v>
      </c>
      <c r="I170" s="74" t="s">
        <v>60</v>
      </c>
      <c r="J170" s="71">
        <f t="shared" si="18"/>
        <v>90.59</v>
      </c>
      <c r="K170" s="72">
        <v>2.34</v>
      </c>
      <c r="L170" s="74" t="s">
        <v>60</v>
      </c>
      <c r="M170" s="71">
        <f t="shared" si="16"/>
        <v>2.34</v>
      </c>
      <c r="N170" s="72">
        <v>8648</v>
      </c>
      <c r="O170" s="74" t="s">
        <v>58</v>
      </c>
      <c r="P170" s="70">
        <f t="shared" si="13"/>
        <v>0.86480000000000001</v>
      </c>
    </row>
    <row r="171" spans="2:16">
      <c r="B171" s="108">
        <v>1.6</v>
      </c>
      <c r="C171" s="74" t="s">
        <v>61</v>
      </c>
      <c r="D171" s="70">
        <f t="shared" si="17"/>
        <v>6.7226890756302522</v>
      </c>
      <c r="E171" s="110">
        <v>143.30000000000001</v>
      </c>
      <c r="F171" s="111">
        <v>0.1855</v>
      </c>
      <c r="G171" s="107">
        <f t="shared" si="14"/>
        <v>143.4855</v>
      </c>
      <c r="H171" s="72">
        <v>95.49</v>
      </c>
      <c r="I171" s="74" t="s">
        <v>60</v>
      </c>
      <c r="J171" s="71">
        <f t="shared" si="18"/>
        <v>95.49</v>
      </c>
      <c r="K171" s="72">
        <v>2.44</v>
      </c>
      <c r="L171" s="74" t="s">
        <v>60</v>
      </c>
      <c r="M171" s="71">
        <f t="shared" si="16"/>
        <v>2.44</v>
      </c>
      <c r="N171" s="72">
        <v>8746</v>
      </c>
      <c r="O171" s="74" t="s">
        <v>58</v>
      </c>
      <c r="P171" s="70">
        <f t="shared" si="13"/>
        <v>0.87460000000000004</v>
      </c>
    </row>
    <row r="172" spans="2:16">
      <c r="B172" s="108">
        <v>1.7</v>
      </c>
      <c r="C172" s="74" t="s">
        <v>61</v>
      </c>
      <c r="D172" s="70">
        <f t="shared" si="17"/>
        <v>7.1428571428571432</v>
      </c>
      <c r="E172" s="110">
        <v>142.5</v>
      </c>
      <c r="F172" s="111">
        <v>0.17610000000000001</v>
      </c>
      <c r="G172" s="107">
        <f t="shared" si="14"/>
        <v>142.67609999999999</v>
      </c>
      <c r="H172" s="72">
        <v>100.41</v>
      </c>
      <c r="I172" s="74" t="s">
        <v>60</v>
      </c>
      <c r="J172" s="71">
        <f t="shared" si="18"/>
        <v>100.41</v>
      </c>
      <c r="K172" s="72">
        <v>2.54</v>
      </c>
      <c r="L172" s="74" t="s">
        <v>60</v>
      </c>
      <c r="M172" s="71">
        <f t="shared" si="16"/>
        <v>2.54</v>
      </c>
      <c r="N172" s="72">
        <v>8843</v>
      </c>
      <c r="O172" s="74" t="s">
        <v>58</v>
      </c>
      <c r="P172" s="70">
        <f t="shared" si="13"/>
        <v>0.88429999999999997</v>
      </c>
    </row>
    <row r="173" spans="2:16">
      <c r="B173" s="108">
        <v>1.8</v>
      </c>
      <c r="C173" s="74" t="s">
        <v>61</v>
      </c>
      <c r="D173" s="70">
        <f t="shared" si="17"/>
        <v>7.5630252100840334</v>
      </c>
      <c r="E173" s="110">
        <v>141.6</v>
      </c>
      <c r="F173" s="111">
        <v>0.16769999999999999</v>
      </c>
      <c r="G173" s="107">
        <f t="shared" si="14"/>
        <v>141.76769999999999</v>
      </c>
      <c r="H173" s="72">
        <v>105.36</v>
      </c>
      <c r="I173" s="74" t="s">
        <v>60</v>
      </c>
      <c r="J173" s="71">
        <f t="shared" si="18"/>
        <v>105.36</v>
      </c>
      <c r="K173" s="72">
        <v>2.64</v>
      </c>
      <c r="L173" s="74" t="s">
        <v>60</v>
      </c>
      <c r="M173" s="71">
        <f t="shared" si="16"/>
        <v>2.64</v>
      </c>
      <c r="N173" s="72">
        <v>8938</v>
      </c>
      <c r="O173" s="74" t="s">
        <v>58</v>
      </c>
      <c r="P173" s="70">
        <f t="shared" si="13"/>
        <v>0.89380000000000004</v>
      </c>
    </row>
    <row r="174" spans="2:16">
      <c r="B174" s="108">
        <v>2</v>
      </c>
      <c r="C174" s="74" t="s">
        <v>61</v>
      </c>
      <c r="D174" s="70">
        <f t="shared" si="17"/>
        <v>8.4033613445378155</v>
      </c>
      <c r="E174" s="110">
        <v>139.6</v>
      </c>
      <c r="F174" s="111">
        <v>0.1532</v>
      </c>
      <c r="G174" s="107">
        <f t="shared" si="14"/>
        <v>139.75319999999999</v>
      </c>
      <c r="H174" s="72">
        <v>115.37</v>
      </c>
      <c r="I174" s="74" t="s">
        <v>60</v>
      </c>
      <c r="J174" s="71">
        <f t="shared" si="18"/>
        <v>115.37</v>
      </c>
      <c r="K174" s="72">
        <v>2.99</v>
      </c>
      <c r="L174" s="74" t="s">
        <v>60</v>
      </c>
      <c r="M174" s="71">
        <f t="shared" si="16"/>
        <v>2.99</v>
      </c>
      <c r="N174" s="72">
        <v>9124</v>
      </c>
      <c r="O174" s="74" t="s">
        <v>58</v>
      </c>
      <c r="P174" s="70">
        <f t="shared" si="13"/>
        <v>0.9124000000000001</v>
      </c>
    </row>
    <row r="175" spans="2:16">
      <c r="B175" s="108">
        <v>2.25</v>
      </c>
      <c r="C175" s="74" t="s">
        <v>61</v>
      </c>
      <c r="D175" s="70">
        <f t="shared" si="17"/>
        <v>9.4537815126050422</v>
      </c>
      <c r="E175" s="110">
        <v>136.9</v>
      </c>
      <c r="F175" s="111">
        <v>0.1384</v>
      </c>
      <c r="G175" s="107">
        <f t="shared" si="14"/>
        <v>137.0384</v>
      </c>
      <c r="H175" s="72">
        <v>128.09</v>
      </c>
      <c r="I175" s="74" t="s">
        <v>60</v>
      </c>
      <c r="J175" s="71">
        <f t="shared" si="18"/>
        <v>128.09</v>
      </c>
      <c r="K175" s="72">
        <v>3.49</v>
      </c>
      <c r="L175" s="74" t="s">
        <v>60</v>
      </c>
      <c r="M175" s="71">
        <f t="shared" si="16"/>
        <v>3.49</v>
      </c>
      <c r="N175" s="72">
        <v>9353</v>
      </c>
      <c r="O175" s="74" t="s">
        <v>58</v>
      </c>
      <c r="P175" s="70">
        <f t="shared" si="13"/>
        <v>0.93530000000000002</v>
      </c>
    </row>
    <row r="176" spans="2:16">
      <c r="B176" s="108">
        <v>2.5</v>
      </c>
      <c r="C176" s="74" t="s">
        <v>61</v>
      </c>
      <c r="D176" s="70">
        <f t="shared" si="17"/>
        <v>10.504201680672269</v>
      </c>
      <c r="E176" s="110">
        <v>134</v>
      </c>
      <c r="F176" s="111">
        <v>0.12640000000000001</v>
      </c>
      <c r="G176" s="107">
        <f t="shared" si="14"/>
        <v>134.12639999999999</v>
      </c>
      <c r="H176" s="72">
        <v>141.08000000000001</v>
      </c>
      <c r="I176" s="74" t="s">
        <v>60</v>
      </c>
      <c r="J176" s="71">
        <f t="shared" si="18"/>
        <v>141.08000000000001</v>
      </c>
      <c r="K176" s="72">
        <v>3.95</v>
      </c>
      <c r="L176" s="74" t="s">
        <v>60</v>
      </c>
      <c r="M176" s="71">
        <f t="shared" si="16"/>
        <v>3.95</v>
      </c>
      <c r="N176" s="72">
        <v>9580</v>
      </c>
      <c r="O176" s="74" t="s">
        <v>58</v>
      </c>
      <c r="P176" s="71">
        <f t="shared" si="13"/>
        <v>0.95799999999999996</v>
      </c>
    </row>
    <row r="177" spans="1:16">
      <c r="A177" s="4"/>
      <c r="B177" s="108">
        <v>2.75</v>
      </c>
      <c r="C177" s="74" t="s">
        <v>61</v>
      </c>
      <c r="D177" s="70">
        <f t="shared" si="17"/>
        <v>11.554621848739496</v>
      </c>
      <c r="E177" s="110">
        <v>131.1</v>
      </c>
      <c r="F177" s="111">
        <v>0.1164</v>
      </c>
      <c r="G177" s="107">
        <f t="shared" si="14"/>
        <v>131.21639999999999</v>
      </c>
      <c r="H177" s="72">
        <v>154.36000000000001</v>
      </c>
      <c r="I177" s="74" t="s">
        <v>60</v>
      </c>
      <c r="J177" s="71">
        <f t="shared" si="18"/>
        <v>154.36000000000001</v>
      </c>
      <c r="K177" s="72">
        <v>4.37</v>
      </c>
      <c r="L177" s="74" t="s">
        <v>60</v>
      </c>
      <c r="M177" s="71">
        <f t="shared" si="16"/>
        <v>4.37</v>
      </c>
      <c r="N177" s="72">
        <v>9806</v>
      </c>
      <c r="O177" s="74" t="s">
        <v>58</v>
      </c>
      <c r="P177" s="71">
        <f t="shared" si="13"/>
        <v>0.98059999999999992</v>
      </c>
    </row>
    <row r="178" spans="1:16">
      <c r="B178" s="72">
        <v>3</v>
      </c>
      <c r="C178" s="74" t="s">
        <v>61</v>
      </c>
      <c r="D178" s="70">
        <f t="shared" si="17"/>
        <v>12.605042016806722</v>
      </c>
      <c r="E178" s="110">
        <v>128.1</v>
      </c>
      <c r="F178" s="111">
        <v>0.108</v>
      </c>
      <c r="G178" s="107">
        <f t="shared" si="14"/>
        <v>128.208</v>
      </c>
      <c r="H178" s="72">
        <v>167.93</v>
      </c>
      <c r="I178" s="74" t="s">
        <v>60</v>
      </c>
      <c r="J178" s="71">
        <f t="shared" si="18"/>
        <v>167.93</v>
      </c>
      <c r="K178" s="72">
        <v>4.78</v>
      </c>
      <c r="L178" s="74" t="s">
        <v>60</v>
      </c>
      <c r="M178" s="71">
        <f t="shared" si="16"/>
        <v>4.78</v>
      </c>
      <c r="N178" s="72">
        <v>1</v>
      </c>
      <c r="O178" s="73" t="s">
        <v>60</v>
      </c>
      <c r="P178" s="71">
        <f t="shared" ref="P178:P181" si="19">N178</f>
        <v>1</v>
      </c>
    </row>
    <row r="179" spans="1:16">
      <c r="B179" s="108">
        <v>3.25</v>
      </c>
      <c r="C179" s="109" t="s">
        <v>61</v>
      </c>
      <c r="D179" s="70">
        <f t="shared" si="17"/>
        <v>13.655462184873949</v>
      </c>
      <c r="E179" s="110">
        <v>125.3</v>
      </c>
      <c r="F179" s="111">
        <v>0.1007</v>
      </c>
      <c r="G179" s="107">
        <f t="shared" si="14"/>
        <v>125.4007</v>
      </c>
      <c r="H179" s="72">
        <v>181.82</v>
      </c>
      <c r="I179" s="74" t="s">
        <v>60</v>
      </c>
      <c r="J179" s="71">
        <f t="shared" si="18"/>
        <v>181.82</v>
      </c>
      <c r="K179" s="72">
        <v>5.16</v>
      </c>
      <c r="L179" s="74" t="s">
        <v>60</v>
      </c>
      <c r="M179" s="71">
        <f t="shared" si="16"/>
        <v>5.16</v>
      </c>
      <c r="N179" s="72">
        <v>1.03</v>
      </c>
      <c r="O179" s="74" t="s">
        <v>60</v>
      </c>
      <c r="P179" s="71">
        <f t="shared" si="19"/>
        <v>1.03</v>
      </c>
    </row>
    <row r="180" spans="1:16">
      <c r="B180" s="108">
        <v>3.5</v>
      </c>
      <c r="C180" s="109" t="s">
        <v>61</v>
      </c>
      <c r="D180" s="70">
        <f t="shared" si="17"/>
        <v>14.705882352941176</v>
      </c>
      <c r="E180" s="110">
        <v>122.5</v>
      </c>
      <c r="F180" s="111">
        <v>9.443E-2</v>
      </c>
      <c r="G180" s="107">
        <f t="shared" si="14"/>
        <v>122.59443</v>
      </c>
      <c r="H180" s="72">
        <v>196.02</v>
      </c>
      <c r="I180" s="74" t="s">
        <v>60</v>
      </c>
      <c r="J180" s="71">
        <f t="shared" si="18"/>
        <v>196.02</v>
      </c>
      <c r="K180" s="72">
        <v>5.54</v>
      </c>
      <c r="L180" s="74" t="s">
        <v>60</v>
      </c>
      <c r="M180" s="71">
        <f t="shared" si="16"/>
        <v>5.54</v>
      </c>
      <c r="N180" s="72">
        <v>1.05</v>
      </c>
      <c r="O180" s="74" t="s">
        <v>60</v>
      </c>
      <c r="P180" s="71">
        <f t="shared" si="19"/>
        <v>1.05</v>
      </c>
    </row>
    <row r="181" spans="1:16">
      <c r="B181" s="108">
        <v>3.75</v>
      </c>
      <c r="C181" s="109" t="s">
        <v>61</v>
      </c>
      <c r="D181" s="70">
        <f t="shared" si="17"/>
        <v>15.756302521008404</v>
      </c>
      <c r="E181" s="110">
        <v>119.9</v>
      </c>
      <c r="F181" s="111">
        <v>8.8919999999999999E-2</v>
      </c>
      <c r="G181" s="107">
        <f t="shared" si="14"/>
        <v>119.98892000000001</v>
      </c>
      <c r="H181" s="72">
        <v>210.54</v>
      </c>
      <c r="I181" s="74" t="s">
        <v>60</v>
      </c>
      <c r="J181" s="71">
        <f t="shared" si="18"/>
        <v>210.54</v>
      </c>
      <c r="K181" s="72">
        <v>5.91</v>
      </c>
      <c r="L181" s="74" t="s">
        <v>60</v>
      </c>
      <c r="M181" s="71">
        <f t="shared" si="16"/>
        <v>5.91</v>
      </c>
      <c r="N181" s="72">
        <v>1.07</v>
      </c>
      <c r="O181" s="74" t="s">
        <v>60</v>
      </c>
      <c r="P181" s="71">
        <f t="shared" si="19"/>
        <v>1.07</v>
      </c>
    </row>
    <row r="182" spans="1:16">
      <c r="B182" s="108">
        <v>4</v>
      </c>
      <c r="C182" s="109" t="s">
        <v>61</v>
      </c>
      <c r="D182" s="70">
        <f t="shared" si="17"/>
        <v>16.806722689075631</v>
      </c>
      <c r="E182" s="110">
        <v>117.3</v>
      </c>
      <c r="F182" s="111">
        <v>8.4059999999999996E-2</v>
      </c>
      <c r="G182" s="107">
        <f t="shared" si="14"/>
        <v>117.38405999999999</v>
      </c>
      <c r="H182" s="72">
        <v>225.38</v>
      </c>
      <c r="I182" s="74" t="s">
        <v>60</v>
      </c>
      <c r="J182" s="71">
        <f t="shared" si="18"/>
        <v>225.38</v>
      </c>
      <c r="K182" s="72">
        <v>6.27</v>
      </c>
      <c r="L182" s="74" t="s">
        <v>60</v>
      </c>
      <c r="M182" s="71">
        <f t="shared" si="16"/>
        <v>6.27</v>
      </c>
      <c r="N182" s="72">
        <v>1.1000000000000001</v>
      </c>
      <c r="O182" s="74" t="s">
        <v>60</v>
      </c>
      <c r="P182" s="71">
        <f t="shared" ref="P182:P228" si="20">N182</f>
        <v>1.1000000000000001</v>
      </c>
    </row>
    <row r="183" spans="1:16">
      <c r="B183" s="108">
        <v>4.5</v>
      </c>
      <c r="C183" s="109" t="s">
        <v>61</v>
      </c>
      <c r="D183" s="70">
        <f t="shared" si="17"/>
        <v>18.907563025210084</v>
      </c>
      <c r="E183" s="110">
        <v>112.5</v>
      </c>
      <c r="F183" s="111">
        <v>7.5850000000000001E-2</v>
      </c>
      <c r="G183" s="107">
        <f t="shared" si="14"/>
        <v>112.57585</v>
      </c>
      <c r="H183" s="72">
        <v>256.02</v>
      </c>
      <c r="I183" s="74" t="s">
        <v>60</v>
      </c>
      <c r="J183" s="71">
        <f t="shared" si="18"/>
        <v>256.02</v>
      </c>
      <c r="K183" s="72">
        <v>7.62</v>
      </c>
      <c r="L183" s="74" t="s">
        <v>60</v>
      </c>
      <c r="M183" s="71">
        <f t="shared" si="16"/>
        <v>7.62</v>
      </c>
      <c r="N183" s="72">
        <v>1.1499999999999999</v>
      </c>
      <c r="O183" s="74" t="s">
        <v>60</v>
      </c>
      <c r="P183" s="71">
        <f t="shared" si="20"/>
        <v>1.1499999999999999</v>
      </c>
    </row>
    <row r="184" spans="1:16">
      <c r="B184" s="108">
        <v>5</v>
      </c>
      <c r="C184" s="109" t="s">
        <v>61</v>
      </c>
      <c r="D184" s="70">
        <f t="shared" si="17"/>
        <v>21.008403361344538</v>
      </c>
      <c r="E184" s="110">
        <v>108.2</v>
      </c>
      <c r="F184" s="111">
        <v>6.9169999999999995E-2</v>
      </c>
      <c r="G184" s="107">
        <f t="shared" si="14"/>
        <v>108.26917</v>
      </c>
      <c r="H184" s="72">
        <v>287.92</v>
      </c>
      <c r="I184" s="74" t="s">
        <v>60</v>
      </c>
      <c r="J184" s="71">
        <f t="shared" si="18"/>
        <v>287.92</v>
      </c>
      <c r="K184" s="72">
        <v>8.86</v>
      </c>
      <c r="L184" s="74" t="s">
        <v>60</v>
      </c>
      <c r="M184" s="71">
        <f t="shared" si="16"/>
        <v>8.86</v>
      </c>
      <c r="N184" s="72">
        <v>1.2</v>
      </c>
      <c r="O184" s="74" t="s">
        <v>60</v>
      </c>
      <c r="P184" s="71">
        <f t="shared" si="20"/>
        <v>1.2</v>
      </c>
    </row>
    <row r="185" spans="1:16">
      <c r="B185" s="108">
        <v>5.5</v>
      </c>
      <c r="C185" s="109" t="s">
        <v>61</v>
      </c>
      <c r="D185" s="70">
        <f t="shared" si="17"/>
        <v>23.109243697478991</v>
      </c>
      <c r="E185" s="110">
        <v>104.3</v>
      </c>
      <c r="F185" s="111">
        <v>6.3619999999999996E-2</v>
      </c>
      <c r="G185" s="107">
        <f t="shared" si="14"/>
        <v>104.36362</v>
      </c>
      <c r="H185" s="72">
        <v>321.05</v>
      </c>
      <c r="I185" s="74" t="s">
        <v>60</v>
      </c>
      <c r="J185" s="71">
        <f t="shared" si="18"/>
        <v>321.05</v>
      </c>
      <c r="K185" s="72">
        <v>10.02</v>
      </c>
      <c r="L185" s="74" t="s">
        <v>60</v>
      </c>
      <c r="M185" s="71">
        <f t="shared" si="16"/>
        <v>10.02</v>
      </c>
      <c r="N185" s="72">
        <v>1.25</v>
      </c>
      <c r="O185" s="74" t="s">
        <v>60</v>
      </c>
      <c r="P185" s="71">
        <f t="shared" si="20"/>
        <v>1.25</v>
      </c>
    </row>
    <row r="186" spans="1:16">
      <c r="B186" s="108">
        <v>6</v>
      </c>
      <c r="C186" s="109" t="s">
        <v>61</v>
      </c>
      <c r="D186" s="70">
        <f t="shared" si="17"/>
        <v>25.210084033613445</v>
      </c>
      <c r="E186" s="110">
        <v>100.8</v>
      </c>
      <c r="F186" s="111">
        <v>5.8939999999999999E-2</v>
      </c>
      <c r="G186" s="107">
        <f t="shared" si="14"/>
        <v>100.85894</v>
      </c>
      <c r="H186" s="72">
        <v>355.37</v>
      </c>
      <c r="I186" s="74" t="s">
        <v>60</v>
      </c>
      <c r="J186" s="71">
        <f t="shared" si="18"/>
        <v>355.37</v>
      </c>
      <c r="K186" s="72">
        <v>11.14</v>
      </c>
      <c r="L186" s="74" t="s">
        <v>60</v>
      </c>
      <c r="M186" s="71">
        <f t="shared" si="16"/>
        <v>11.14</v>
      </c>
      <c r="N186" s="72">
        <v>1.3</v>
      </c>
      <c r="O186" s="74" t="s">
        <v>60</v>
      </c>
      <c r="P186" s="71">
        <f t="shared" si="20"/>
        <v>1.3</v>
      </c>
    </row>
    <row r="187" spans="1:16">
      <c r="B187" s="108">
        <v>6.5</v>
      </c>
      <c r="C187" s="109" t="s">
        <v>61</v>
      </c>
      <c r="D187" s="70">
        <f t="shared" si="17"/>
        <v>27.310924369747898</v>
      </c>
      <c r="E187" s="110">
        <v>97.66</v>
      </c>
      <c r="F187" s="111">
        <v>5.4940000000000003E-2</v>
      </c>
      <c r="G187" s="107">
        <f t="shared" si="14"/>
        <v>97.714939999999999</v>
      </c>
      <c r="H187" s="72">
        <v>390.85</v>
      </c>
      <c r="I187" s="74" t="s">
        <v>60</v>
      </c>
      <c r="J187" s="71">
        <f t="shared" si="18"/>
        <v>390.85</v>
      </c>
      <c r="K187" s="72">
        <v>12.22</v>
      </c>
      <c r="L187" s="74" t="s">
        <v>60</v>
      </c>
      <c r="M187" s="71">
        <f t="shared" si="16"/>
        <v>12.22</v>
      </c>
      <c r="N187" s="72">
        <v>1.36</v>
      </c>
      <c r="O187" s="74" t="s">
        <v>60</v>
      </c>
      <c r="P187" s="71">
        <f t="shared" si="20"/>
        <v>1.36</v>
      </c>
    </row>
    <row r="188" spans="1:16">
      <c r="B188" s="108">
        <v>7</v>
      </c>
      <c r="C188" s="109" t="s">
        <v>61</v>
      </c>
      <c r="D188" s="70">
        <f t="shared" si="17"/>
        <v>29.411764705882351</v>
      </c>
      <c r="E188" s="110">
        <v>94.81</v>
      </c>
      <c r="F188" s="111">
        <v>5.1470000000000002E-2</v>
      </c>
      <c r="G188" s="107">
        <f t="shared" si="14"/>
        <v>94.861469999999997</v>
      </c>
      <c r="H188" s="72">
        <v>427.43</v>
      </c>
      <c r="I188" s="74" t="s">
        <v>60</v>
      </c>
      <c r="J188" s="71">
        <f t="shared" si="18"/>
        <v>427.43</v>
      </c>
      <c r="K188" s="72">
        <v>13.27</v>
      </c>
      <c r="L188" s="74" t="s">
        <v>60</v>
      </c>
      <c r="M188" s="71">
        <f t="shared" si="16"/>
        <v>13.27</v>
      </c>
      <c r="N188" s="72">
        <v>1.41</v>
      </c>
      <c r="O188" s="74" t="s">
        <v>60</v>
      </c>
      <c r="P188" s="71">
        <f t="shared" si="20"/>
        <v>1.41</v>
      </c>
    </row>
    <row r="189" spans="1:16">
      <c r="B189" s="108">
        <v>8</v>
      </c>
      <c r="C189" s="109" t="s">
        <v>61</v>
      </c>
      <c r="D189" s="70">
        <f t="shared" si="17"/>
        <v>33.613445378151262</v>
      </c>
      <c r="E189" s="110">
        <v>88.94</v>
      </c>
      <c r="F189" s="111">
        <v>4.5749999999999999E-2</v>
      </c>
      <c r="G189" s="107">
        <f t="shared" si="14"/>
        <v>88.985749999999996</v>
      </c>
      <c r="H189" s="72">
        <v>504.11</v>
      </c>
      <c r="I189" s="74" t="s">
        <v>60</v>
      </c>
      <c r="J189" s="71">
        <f t="shared" si="18"/>
        <v>504.11</v>
      </c>
      <c r="K189" s="72">
        <v>17.14</v>
      </c>
      <c r="L189" s="74" t="s">
        <v>60</v>
      </c>
      <c r="M189" s="71">
        <f t="shared" si="16"/>
        <v>17.14</v>
      </c>
      <c r="N189" s="72">
        <v>1.53</v>
      </c>
      <c r="O189" s="74" t="s">
        <v>60</v>
      </c>
      <c r="P189" s="71">
        <f t="shared" si="20"/>
        <v>1.53</v>
      </c>
    </row>
    <row r="190" spans="1:16">
      <c r="B190" s="108">
        <v>9</v>
      </c>
      <c r="C190" s="109" t="s">
        <v>61</v>
      </c>
      <c r="D190" s="70">
        <f t="shared" si="17"/>
        <v>37.815126050420169</v>
      </c>
      <c r="E190" s="110">
        <v>83.75</v>
      </c>
      <c r="F190" s="111">
        <v>4.1230000000000003E-2</v>
      </c>
      <c r="G190" s="107">
        <f t="shared" si="14"/>
        <v>83.791229999999999</v>
      </c>
      <c r="H190" s="72">
        <v>585.70000000000005</v>
      </c>
      <c r="I190" s="74" t="s">
        <v>60</v>
      </c>
      <c r="J190" s="71">
        <f t="shared" si="18"/>
        <v>585.70000000000005</v>
      </c>
      <c r="K190" s="72">
        <v>20.66</v>
      </c>
      <c r="L190" s="74" t="s">
        <v>60</v>
      </c>
      <c r="M190" s="71">
        <f t="shared" si="16"/>
        <v>20.66</v>
      </c>
      <c r="N190" s="72">
        <v>1.66</v>
      </c>
      <c r="O190" s="74" t="s">
        <v>60</v>
      </c>
      <c r="P190" s="71">
        <f t="shared" si="20"/>
        <v>1.66</v>
      </c>
    </row>
    <row r="191" spans="1:16">
      <c r="B191" s="108">
        <v>10</v>
      </c>
      <c r="C191" s="109" t="s">
        <v>61</v>
      </c>
      <c r="D191" s="70">
        <f t="shared" si="17"/>
        <v>42.016806722689076</v>
      </c>
      <c r="E191" s="110">
        <v>79.22</v>
      </c>
      <c r="F191" s="111">
        <v>3.7560000000000003E-2</v>
      </c>
      <c r="G191" s="107">
        <f t="shared" si="14"/>
        <v>79.257559999999998</v>
      </c>
      <c r="H191" s="72">
        <v>672.16</v>
      </c>
      <c r="I191" s="74" t="s">
        <v>60</v>
      </c>
      <c r="J191" s="71">
        <f t="shared" si="18"/>
        <v>672.16</v>
      </c>
      <c r="K191" s="72">
        <v>24.01</v>
      </c>
      <c r="L191" s="74" t="s">
        <v>60</v>
      </c>
      <c r="M191" s="71">
        <f t="shared" si="16"/>
        <v>24.01</v>
      </c>
      <c r="N191" s="72">
        <v>1.8</v>
      </c>
      <c r="O191" s="74" t="s">
        <v>60</v>
      </c>
      <c r="P191" s="71">
        <f t="shared" si="20"/>
        <v>1.8</v>
      </c>
    </row>
    <row r="192" spans="1:16">
      <c r="B192" s="108">
        <v>11</v>
      </c>
      <c r="C192" s="109" t="s">
        <v>61</v>
      </c>
      <c r="D192" s="70">
        <f t="shared" si="17"/>
        <v>46.218487394957982</v>
      </c>
      <c r="E192" s="110">
        <v>75.23</v>
      </c>
      <c r="F192" s="111">
        <v>3.4520000000000002E-2</v>
      </c>
      <c r="G192" s="107">
        <f t="shared" si="14"/>
        <v>75.264520000000005</v>
      </c>
      <c r="H192" s="72">
        <v>763.37</v>
      </c>
      <c r="I192" s="74" t="s">
        <v>60</v>
      </c>
      <c r="J192" s="71">
        <f t="shared" si="18"/>
        <v>763.37</v>
      </c>
      <c r="K192" s="72">
        <v>27.26</v>
      </c>
      <c r="L192" s="74" t="s">
        <v>60</v>
      </c>
      <c r="M192" s="71">
        <f t="shared" si="16"/>
        <v>27.26</v>
      </c>
      <c r="N192" s="72">
        <v>1.94</v>
      </c>
      <c r="O192" s="74" t="s">
        <v>60</v>
      </c>
      <c r="P192" s="71">
        <f t="shared" si="20"/>
        <v>1.94</v>
      </c>
    </row>
    <row r="193" spans="2:16">
      <c r="B193" s="108">
        <v>12</v>
      </c>
      <c r="C193" s="109" t="s">
        <v>61</v>
      </c>
      <c r="D193" s="70">
        <f t="shared" si="17"/>
        <v>50.420168067226889</v>
      </c>
      <c r="E193" s="110">
        <v>71.69</v>
      </c>
      <c r="F193" s="111">
        <v>3.1949999999999999E-2</v>
      </c>
      <c r="G193" s="107">
        <f t="shared" si="14"/>
        <v>71.721949999999993</v>
      </c>
      <c r="H193" s="72">
        <v>859.26</v>
      </c>
      <c r="I193" s="74" t="s">
        <v>60</v>
      </c>
      <c r="J193" s="71">
        <f t="shared" si="18"/>
        <v>859.26</v>
      </c>
      <c r="K193" s="72">
        <v>30.45</v>
      </c>
      <c r="L193" s="74" t="s">
        <v>60</v>
      </c>
      <c r="M193" s="71">
        <f t="shared" si="16"/>
        <v>30.45</v>
      </c>
      <c r="N193" s="72">
        <v>2.09</v>
      </c>
      <c r="O193" s="74" t="s">
        <v>60</v>
      </c>
      <c r="P193" s="71">
        <f t="shared" si="20"/>
        <v>2.09</v>
      </c>
    </row>
    <row r="194" spans="2:16">
      <c r="B194" s="108">
        <v>13</v>
      </c>
      <c r="C194" s="109" t="s">
        <v>61</v>
      </c>
      <c r="D194" s="70">
        <f t="shared" si="17"/>
        <v>54.621848739495796</v>
      </c>
      <c r="E194" s="110">
        <v>68.53</v>
      </c>
      <c r="F194" s="111">
        <v>2.9760000000000002E-2</v>
      </c>
      <c r="G194" s="107">
        <f t="shared" si="14"/>
        <v>68.559759999999997</v>
      </c>
      <c r="H194" s="72">
        <v>959.72</v>
      </c>
      <c r="I194" s="74" t="s">
        <v>60</v>
      </c>
      <c r="J194" s="75">
        <f t="shared" si="18"/>
        <v>959.72</v>
      </c>
      <c r="K194" s="72">
        <v>33.6</v>
      </c>
      <c r="L194" s="74" t="s">
        <v>60</v>
      </c>
      <c r="M194" s="71">
        <f t="shared" si="16"/>
        <v>33.6</v>
      </c>
      <c r="N194" s="72">
        <v>2.2400000000000002</v>
      </c>
      <c r="O194" s="74" t="s">
        <v>60</v>
      </c>
      <c r="P194" s="71">
        <f t="shared" si="20"/>
        <v>2.2400000000000002</v>
      </c>
    </row>
    <row r="195" spans="2:16">
      <c r="B195" s="108">
        <v>14</v>
      </c>
      <c r="C195" s="109" t="s">
        <v>61</v>
      </c>
      <c r="D195" s="70">
        <f t="shared" si="17"/>
        <v>58.823529411764703</v>
      </c>
      <c r="E195" s="110">
        <v>65.69</v>
      </c>
      <c r="F195" s="111">
        <v>2.7859999999999999E-2</v>
      </c>
      <c r="G195" s="107">
        <f t="shared" si="14"/>
        <v>65.717860000000002</v>
      </c>
      <c r="H195" s="72">
        <v>1.06</v>
      </c>
      <c r="I195" s="73" t="s">
        <v>12</v>
      </c>
      <c r="J195" s="75">
        <f t="shared" ref="J195:J228" si="21">H195*1000</f>
        <v>1060</v>
      </c>
      <c r="K195" s="72">
        <v>36.74</v>
      </c>
      <c r="L195" s="74" t="s">
        <v>60</v>
      </c>
      <c r="M195" s="71">
        <f t="shared" si="16"/>
        <v>36.74</v>
      </c>
      <c r="N195" s="72">
        <v>2.41</v>
      </c>
      <c r="O195" s="74" t="s">
        <v>60</v>
      </c>
      <c r="P195" s="71">
        <f t="shared" si="20"/>
        <v>2.41</v>
      </c>
    </row>
    <row r="196" spans="2:16">
      <c r="B196" s="108">
        <v>15</v>
      </c>
      <c r="C196" s="109" t="s">
        <v>61</v>
      </c>
      <c r="D196" s="70">
        <f t="shared" si="17"/>
        <v>63.025210084033617</v>
      </c>
      <c r="E196" s="110">
        <v>63.12</v>
      </c>
      <c r="F196" s="111">
        <v>2.6200000000000001E-2</v>
      </c>
      <c r="G196" s="107">
        <f t="shared" si="14"/>
        <v>63.1462</v>
      </c>
      <c r="H196" s="72">
        <v>1.17</v>
      </c>
      <c r="I196" s="74" t="s">
        <v>12</v>
      </c>
      <c r="J196" s="75">
        <f t="shared" si="21"/>
        <v>1170</v>
      </c>
      <c r="K196" s="72">
        <v>39.86</v>
      </c>
      <c r="L196" s="74" t="s">
        <v>60</v>
      </c>
      <c r="M196" s="71">
        <f t="shared" si="16"/>
        <v>39.86</v>
      </c>
      <c r="N196" s="72">
        <v>2.57</v>
      </c>
      <c r="O196" s="74" t="s">
        <v>60</v>
      </c>
      <c r="P196" s="71">
        <f t="shared" si="20"/>
        <v>2.57</v>
      </c>
    </row>
    <row r="197" spans="2:16">
      <c r="B197" s="108">
        <v>16</v>
      </c>
      <c r="C197" s="109" t="s">
        <v>61</v>
      </c>
      <c r="D197" s="70">
        <f t="shared" si="17"/>
        <v>67.226890756302524</v>
      </c>
      <c r="E197" s="110">
        <v>60.78</v>
      </c>
      <c r="F197" s="111">
        <v>2.4729999999999999E-2</v>
      </c>
      <c r="G197" s="107">
        <f t="shared" si="14"/>
        <v>60.804729999999999</v>
      </c>
      <c r="H197" s="72">
        <v>1.29</v>
      </c>
      <c r="I197" s="74" t="s">
        <v>12</v>
      </c>
      <c r="J197" s="75">
        <f t="shared" si="21"/>
        <v>1290</v>
      </c>
      <c r="K197" s="72">
        <v>42.98</v>
      </c>
      <c r="L197" s="74" t="s">
        <v>60</v>
      </c>
      <c r="M197" s="71">
        <f t="shared" si="16"/>
        <v>42.98</v>
      </c>
      <c r="N197" s="72">
        <v>2.75</v>
      </c>
      <c r="O197" s="74" t="s">
        <v>60</v>
      </c>
      <c r="P197" s="71">
        <f t="shared" si="20"/>
        <v>2.75</v>
      </c>
    </row>
    <row r="198" spans="2:16">
      <c r="B198" s="108">
        <v>17</v>
      </c>
      <c r="C198" s="109" t="s">
        <v>61</v>
      </c>
      <c r="D198" s="70">
        <f t="shared" si="17"/>
        <v>71.428571428571431</v>
      </c>
      <c r="E198" s="110">
        <v>58.65</v>
      </c>
      <c r="F198" s="111">
        <v>2.3429999999999999E-2</v>
      </c>
      <c r="G198" s="107">
        <f t="shared" si="14"/>
        <v>58.673429999999996</v>
      </c>
      <c r="H198" s="72">
        <v>1.41</v>
      </c>
      <c r="I198" s="74" t="s">
        <v>12</v>
      </c>
      <c r="J198" s="75">
        <f t="shared" si="21"/>
        <v>1410</v>
      </c>
      <c r="K198" s="72">
        <v>46.11</v>
      </c>
      <c r="L198" s="74" t="s">
        <v>60</v>
      </c>
      <c r="M198" s="71">
        <f t="shared" si="16"/>
        <v>46.11</v>
      </c>
      <c r="N198" s="72">
        <v>2.93</v>
      </c>
      <c r="O198" s="74" t="s">
        <v>60</v>
      </c>
      <c r="P198" s="71">
        <f t="shared" si="20"/>
        <v>2.93</v>
      </c>
    </row>
    <row r="199" spans="2:16">
      <c r="B199" s="108">
        <v>18</v>
      </c>
      <c r="C199" s="109" t="s">
        <v>61</v>
      </c>
      <c r="D199" s="70">
        <f t="shared" si="17"/>
        <v>75.630252100840337</v>
      </c>
      <c r="E199" s="110">
        <v>56.7</v>
      </c>
      <c r="F199" s="111">
        <v>2.2270000000000002E-2</v>
      </c>
      <c r="G199" s="107">
        <f t="shared" si="14"/>
        <v>56.722270000000002</v>
      </c>
      <c r="H199" s="72">
        <v>1.53</v>
      </c>
      <c r="I199" s="74" t="s">
        <v>12</v>
      </c>
      <c r="J199" s="75">
        <f t="shared" si="21"/>
        <v>1530</v>
      </c>
      <c r="K199" s="72">
        <v>49.23</v>
      </c>
      <c r="L199" s="74" t="s">
        <v>60</v>
      </c>
      <c r="M199" s="71">
        <f t="shared" si="16"/>
        <v>49.23</v>
      </c>
      <c r="N199" s="72">
        <v>3.12</v>
      </c>
      <c r="O199" s="74" t="s">
        <v>60</v>
      </c>
      <c r="P199" s="71">
        <f t="shared" si="20"/>
        <v>3.12</v>
      </c>
    </row>
    <row r="200" spans="2:16">
      <c r="B200" s="108">
        <v>20</v>
      </c>
      <c r="C200" s="109" t="s">
        <v>61</v>
      </c>
      <c r="D200" s="70">
        <f t="shared" si="17"/>
        <v>84.033613445378151</v>
      </c>
      <c r="E200" s="110">
        <v>53.25</v>
      </c>
      <c r="F200" s="111">
        <v>2.026E-2</v>
      </c>
      <c r="G200" s="107">
        <f t="shared" si="14"/>
        <v>53.27026</v>
      </c>
      <c r="H200" s="72">
        <v>1.78</v>
      </c>
      <c r="I200" s="74" t="s">
        <v>12</v>
      </c>
      <c r="J200" s="75">
        <f t="shared" si="21"/>
        <v>1780</v>
      </c>
      <c r="K200" s="72">
        <v>61.15</v>
      </c>
      <c r="L200" s="74" t="s">
        <v>60</v>
      </c>
      <c r="M200" s="71">
        <f t="shared" si="16"/>
        <v>61.15</v>
      </c>
      <c r="N200" s="72">
        <v>3.51</v>
      </c>
      <c r="O200" s="74" t="s">
        <v>60</v>
      </c>
      <c r="P200" s="71">
        <f t="shared" si="20"/>
        <v>3.51</v>
      </c>
    </row>
    <row r="201" spans="2:16">
      <c r="B201" s="108">
        <v>22.5</v>
      </c>
      <c r="C201" s="109" t="s">
        <v>61</v>
      </c>
      <c r="D201" s="70">
        <f t="shared" si="17"/>
        <v>94.537815126050418</v>
      </c>
      <c r="E201" s="110">
        <v>49.62</v>
      </c>
      <c r="F201" s="111">
        <v>1.8239999999999999E-2</v>
      </c>
      <c r="G201" s="107">
        <f t="shared" si="14"/>
        <v>49.638239999999996</v>
      </c>
      <c r="H201" s="72">
        <v>2.13</v>
      </c>
      <c r="I201" s="74" t="s">
        <v>12</v>
      </c>
      <c r="J201" s="75">
        <f t="shared" si="21"/>
        <v>2130</v>
      </c>
      <c r="K201" s="72">
        <v>78.02</v>
      </c>
      <c r="L201" s="74" t="s">
        <v>60</v>
      </c>
      <c r="M201" s="71">
        <f t="shared" si="16"/>
        <v>78.02</v>
      </c>
      <c r="N201" s="72">
        <v>4.03</v>
      </c>
      <c r="O201" s="74" t="s">
        <v>60</v>
      </c>
      <c r="P201" s="71">
        <f t="shared" si="20"/>
        <v>4.03</v>
      </c>
    </row>
    <row r="202" spans="2:16">
      <c r="B202" s="108">
        <v>25</v>
      </c>
      <c r="C202" s="109" t="s">
        <v>61</v>
      </c>
      <c r="D202" s="70">
        <f t="shared" si="17"/>
        <v>105.04201680672269</v>
      </c>
      <c r="E202" s="110">
        <v>46.57</v>
      </c>
      <c r="F202" s="111">
        <v>1.6590000000000001E-2</v>
      </c>
      <c r="G202" s="107">
        <f t="shared" si="14"/>
        <v>46.586590000000001</v>
      </c>
      <c r="H202" s="72">
        <v>2.4900000000000002</v>
      </c>
      <c r="I202" s="74" t="s">
        <v>12</v>
      </c>
      <c r="J202" s="75">
        <f t="shared" si="21"/>
        <v>2490</v>
      </c>
      <c r="K202" s="72">
        <v>93.66</v>
      </c>
      <c r="L202" s="74" t="s">
        <v>60</v>
      </c>
      <c r="M202" s="71">
        <f t="shared" si="16"/>
        <v>93.66</v>
      </c>
      <c r="N202" s="72">
        <v>4.58</v>
      </c>
      <c r="O202" s="74" t="s">
        <v>60</v>
      </c>
      <c r="P202" s="71">
        <f t="shared" si="20"/>
        <v>4.58</v>
      </c>
    </row>
    <row r="203" spans="2:16">
      <c r="B203" s="108">
        <v>27.5</v>
      </c>
      <c r="C203" s="109" t="s">
        <v>61</v>
      </c>
      <c r="D203" s="70">
        <f t="shared" si="17"/>
        <v>115.54621848739495</v>
      </c>
      <c r="E203" s="110">
        <v>43.97</v>
      </c>
      <c r="F203" s="111">
        <v>1.523E-2</v>
      </c>
      <c r="G203" s="107">
        <f t="shared" si="14"/>
        <v>43.985230000000001</v>
      </c>
      <c r="H203" s="72">
        <v>2.88</v>
      </c>
      <c r="I203" s="74" t="s">
        <v>12</v>
      </c>
      <c r="J203" s="75">
        <f t="shared" si="21"/>
        <v>2880</v>
      </c>
      <c r="K203" s="72">
        <v>108.64</v>
      </c>
      <c r="L203" s="74" t="s">
        <v>60</v>
      </c>
      <c r="M203" s="71">
        <f t="shared" si="16"/>
        <v>108.64</v>
      </c>
      <c r="N203" s="72">
        <v>5.15</v>
      </c>
      <c r="O203" s="74" t="s">
        <v>60</v>
      </c>
      <c r="P203" s="71">
        <f t="shared" si="20"/>
        <v>5.15</v>
      </c>
    </row>
    <row r="204" spans="2:16">
      <c r="B204" s="108">
        <v>30</v>
      </c>
      <c r="C204" s="109" t="s">
        <v>61</v>
      </c>
      <c r="D204" s="70">
        <f t="shared" si="17"/>
        <v>126.05042016806723</v>
      </c>
      <c r="E204" s="110">
        <v>41.73</v>
      </c>
      <c r="F204" s="111">
        <v>1.409E-2</v>
      </c>
      <c r="G204" s="107">
        <f t="shared" si="14"/>
        <v>41.74409</v>
      </c>
      <c r="H204" s="72">
        <v>3.29</v>
      </c>
      <c r="I204" s="74" t="s">
        <v>12</v>
      </c>
      <c r="J204" s="75">
        <f t="shared" si="21"/>
        <v>3290</v>
      </c>
      <c r="K204" s="72">
        <v>123.22</v>
      </c>
      <c r="L204" s="74" t="s">
        <v>60</v>
      </c>
      <c r="M204" s="71">
        <f t="shared" si="16"/>
        <v>123.22</v>
      </c>
      <c r="N204" s="72">
        <v>5.76</v>
      </c>
      <c r="O204" s="74" t="s">
        <v>60</v>
      </c>
      <c r="P204" s="71">
        <f t="shared" si="20"/>
        <v>5.76</v>
      </c>
    </row>
    <row r="205" spans="2:16">
      <c r="B205" s="108">
        <v>32.5</v>
      </c>
      <c r="C205" s="109" t="s">
        <v>61</v>
      </c>
      <c r="D205" s="70">
        <f t="shared" si="17"/>
        <v>136.55462184873949</v>
      </c>
      <c r="E205" s="110">
        <v>39.78</v>
      </c>
      <c r="F205" s="111">
        <v>1.311E-2</v>
      </c>
      <c r="G205" s="107">
        <f t="shared" si="14"/>
        <v>39.793109999999999</v>
      </c>
      <c r="H205" s="72">
        <v>3.73</v>
      </c>
      <c r="I205" s="74" t="s">
        <v>12</v>
      </c>
      <c r="J205" s="75">
        <f t="shared" si="21"/>
        <v>3730</v>
      </c>
      <c r="K205" s="72">
        <v>137.54</v>
      </c>
      <c r="L205" s="74" t="s">
        <v>60</v>
      </c>
      <c r="M205" s="71">
        <f t="shared" si="16"/>
        <v>137.54</v>
      </c>
      <c r="N205" s="72">
        <v>6.39</v>
      </c>
      <c r="O205" s="74" t="s">
        <v>60</v>
      </c>
      <c r="P205" s="71">
        <f t="shared" si="20"/>
        <v>6.39</v>
      </c>
    </row>
    <row r="206" spans="2:16">
      <c r="B206" s="108">
        <v>35</v>
      </c>
      <c r="C206" s="109" t="s">
        <v>61</v>
      </c>
      <c r="D206" s="70">
        <f t="shared" si="17"/>
        <v>147.05882352941177</v>
      </c>
      <c r="E206" s="110">
        <v>38.07</v>
      </c>
      <c r="F206" s="111">
        <v>1.226E-2</v>
      </c>
      <c r="G206" s="107">
        <f t="shared" si="14"/>
        <v>38.082259999999998</v>
      </c>
      <c r="H206" s="72">
        <v>4.18</v>
      </c>
      <c r="I206" s="74" t="s">
        <v>12</v>
      </c>
      <c r="J206" s="75">
        <f t="shared" si="21"/>
        <v>4180</v>
      </c>
      <c r="K206" s="72">
        <v>151.69999999999999</v>
      </c>
      <c r="L206" s="74" t="s">
        <v>60</v>
      </c>
      <c r="M206" s="71">
        <f t="shared" si="16"/>
        <v>151.69999999999999</v>
      </c>
      <c r="N206" s="72">
        <v>7.04</v>
      </c>
      <c r="O206" s="74" t="s">
        <v>60</v>
      </c>
      <c r="P206" s="71">
        <f t="shared" si="20"/>
        <v>7.04</v>
      </c>
    </row>
    <row r="207" spans="2:16">
      <c r="B207" s="108">
        <v>37.5</v>
      </c>
      <c r="C207" s="109" t="s">
        <v>61</v>
      </c>
      <c r="D207" s="70">
        <f t="shared" si="17"/>
        <v>157.56302521008402</v>
      </c>
      <c r="E207" s="110">
        <v>36.549999999999997</v>
      </c>
      <c r="F207" s="111">
        <v>1.1520000000000001E-2</v>
      </c>
      <c r="G207" s="107">
        <f t="shared" si="14"/>
        <v>36.561519999999994</v>
      </c>
      <c r="H207" s="72">
        <v>4.6500000000000004</v>
      </c>
      <c r="I207" s="74" t="s">
        <v>12</v>
      </c>
      <c r="J207" s="75">
        <f t="shared" si="21"/>
        <v>4650</v>
      </c>
      <c r="K207" s="72">
        <v>165.74</v>
      </c>
      <c r="L207" s="74" t="s">
        <v>60</v>
      </c>
      <c r="M207" s="71">
        <f t="shared" si="16"/>
        <v>165.74</v>
      </c>
      <c r="N207" s="72">
        <v>7.72</v>
      </c>
      <c r="O207" s="74" t="s">
        <v>60</v>
      </c>
      <c r="P207" s="71">
        <f t="shared" si="20"/>
        <v>7.72</v>
      </c>
    </row>
    <row r="208" spans="2:16">
      <c r="B208" s="108">
        <v>40</v>
      </c>
      <c r="C208" s="109" t="s">
        <v>61</v>
      </c>
      <c r="D208" s="70">
        <f t="shared" si="17"/>
        <v>168.0672268907563</v>
      </c>
      <c r="E208" s="110">
        <v>35.200000000000003</v>
      </c>
      <c r="F208" s="111">
        <v>1.0869999999999999E-2</v>
      </c>
      <c r="G208" s="107">
        <f t="shared" si="14"/>
        <v>35.21087</v>
      </c>
      <c r="H208" s="72">
        <v>5.14</v>
      </c>
      <c r="I208" s="74" t="s">
        <v>12</v>
      </c>
      <c r="J208" s="75">
        <f t="shared" si="21"/>
        <v>5140</v>
      </c>
      <c r="K208" s="72">
        <v>179.69</v>
      </c>
      <c r="L208" s="74" t="s">
        <v>60</v>
      </c>
      <c r="M208" s="71">
        <f t="shared" si="16"/>
        <v>179.69</v>
      </c>
      <c r="N208" s="72">
        <v>8.41</v>
      </c>
      <c r="O208" s="74" t="s">
        <v>60</v>
      </c>
      <c r="P208" s="71">
        <f t="shared" si="20"/>
        <v>8.41</v>
      </c>
    </row>
    <row r="209" spans="2:16">
      <c r="B209" s="108">
        <v>45</v>
      </c>
      <c r="C209" s="109" t="s">
        <v>61</v>
      </c>
      <c r="D209" s="70">
        <f t="shared" si="17"/>
        <v>189.07563025210084</v>
      </c>
      <c r="E209" s="110">
        <v>32.89</v>
      </c>
      <c r="F209" s="111">
        <v>9.7769999999999992E-3</v>
      </c>
      <c r="G209" s="107">
        <f t="shared" si="14"/>
        <v>32.899777</v>
      </c>
      <c r="H209" s="72">
        <v>6.18</v>
      </c>
      <c r="I209" s="74" t="s">
        <v>12</v>
      </c>
      <c r="J209" s="75">
        <f t="shared" si="21"/>
        <v>6180</v>
      </c>
      <c r="K209" s="72">
        <v>231.79</v>
      </c>
      <c r="L209" s="74" t="s">
        <v>60</v>
      </c>
      <c r="M209" s="71">
        <f t="shared" si="16"/>
        <v>231.79</v>
      </c>
      <c r="N209" s="72">
        <v>9.8699999999999992</v>
      </c>
      <c r="O209" s="74" t="s">
        <v>60</v>
      </c>
      <c r="P209" s="71">
        <f t="shared" si="20"/>
        <v>9.8699999999999992</v>
      </c>
    </row>
    <row r="210" spans="2:16">
      <c r="B210" s="108">
        <v>50</v>
      </c>
      <c r="C210" s="109" t="s">
        <v>61</v>
      </c>
      <c r="D210" s="70">
        <f t="shared" si="17"/>
        <v>210.08403361344537</v>
      </c>
      <c r="E210" s="110">
        <v>30.99</v>
      </c>
      <c r="F210" s="111">
        <v>8.8889999999999993E-3</v>
      </c>
      <c r="G210" s="107">
        <f t="shared" si="14"/>
        <v>30.998888999999998</v>
      </c>
      <c r="H210" s="72">
        <v>7.28</v>
      </c>
      <c r="I210" s="74" t="s">
        <v>12</v>
      </c>
      <c r="J210" s="75">
        <f t="shared" si="21"/>
        <v>7280</v>
      </c>
      <c r="K210" s="72">
        <v>279.41000000000003</v>
      </c>
      <c r="L210" s="74" t="s">
        <v>60</v>
      </c>
      <c r="M210" s="71">
        <f t="shared" si="16"/>
        <v>279.41000000000003</v>
      </c>
      <c r="N210" s="72">
        <v>11.39</v>
      </c>
      <c r="O210" s="74" t="s">
        <v>60</v>
      </c>
      <c r="P210" s="71">
        <f t="shared" si="20"/>
        <v>11.39</v>
      </c>
    </row>
    <row r="211" spans="2:16">
      <c r="B211" s="108">
        <v>55</v>
      </c>
      <c r="C211" s="109" t="s">
        <v>61</v>
      </c>
      <c r="D211" s="70">
        <f t="shared" si="17"/>
        <v>231.0924369747899</v>
      </c>
      <c r="E211" s="110">
        <v>29.4</v>
      </c>
      <c r="F211" s="111">
        <v>8.1550000000000008E-3</v>
      </c>
      <c r="G211" s="107">
        <f t="shared" si="14"/>
        <v>29.408154999999997</v>
      </c>
      <c r="H211" s="72">
        <v>8.44</v>
      </c>
      <c r="I211" s="74" t="s">
        <v>12</v>
      </c>
      <c r="J211" s="75">
        <f t="shared" si="21"/>
        <v>8440</v>
      </c>
      <c r="K211" s="72">
        <v>324.5</v>
      </c>
      <c r="L211" s="74" t="s">
        <v>60</v>
      </c>
      <c r="M211" s="71">
        <f t="shared" si="16"/>
        <v>324.5</v>
      </c>
      <c r="N211" s="72">
        <v>12.98</v>
      </c>
      <c r="O211" s="74" t="s">
        <v>60</v>
      </c>
      <c r="P211" s="71">
        <f t="shared" si="20"/>
        <v>12.98</v>
      </c>
    </row>
    <row r="212" spans="2:16">
      <c r="B212" s="108">
        <v>60</v>
      </c>
      <c r="C212" s="109" t="s">
        <v>61</v>
      </c>
      <c r="D212" s="70">
        <f t="shared" si="17"/>
        <v>252.10084033613447</v>
      </c>
      <c r="E212" s="110">
        <v>28.06</v>
      </c>
      <c r="F212" s="111">
        <v>7.5380000000000004E-3</v>
      </c>
      <c r="G212" s="107">
        <f t="shared" si="14"/>
        <v>28.067537999999999</v>
      </c>
      <c r="H212" s="72">
        <v>9.67</v>
      </c>
      <c r="I212" s="74" t="s">
        <v>12</v>
      </c>
      <c r="J212" s="75">
        <f t="shared" si="21"/>
        <v>9670</v>
      </c>
      <c r="K212" s="72">
        <v>367.93</v>
      </c>
      <c r="L212" s="74" t="s">
        <v>60</v>
      </c>
      <c r="M212" s="71">
        <f t="shared" si="16"/>
        <v>367.93</v>
      </c>
      <c r="N212" s="72">
        <v>14.63</v>
      </c>
      <c r="O212" s="74" t="s">
        <v>60</v>
      </c>
      <c r="P212" s="71">
        <f t="shared" si="20"/>
        <v>14.63</v>
      </c>
    </row>
    <row r="213" spans="2:16">
      <c r="B213" s="108">
        <v>65</v>
      </c>
      <c r="C213" s="109" t="s">
        <v>61</v>
      </c>
      <c r="D213" s="70">
        <f t="shared" si="17"/>
        <v>273.10924369747897</v>
      </c>
      <c r="E213" s="110">
        <v>26.9</v>
      </c>
      <c r="F213" s="111">
        <v>7.0099999999999997E-3</v>
      </c>
      <c r="G213" s="107">
        <f t="shared" ref="G213:G228" si="22">E213+F213</f>
        <v>26.90701</v>
      </c>
      <c r="H213" s="72">
        <v>10.95</v>
      </c>
      <c r="I213" s="74" t="s">
        <v>12</v>
      </c>
      <c r="J213" s="75">
        <f t="shared" si="21"/>
        <v>10950</v>
      </c>
      <c r="K213" s="72">
        <v>410.16</v>
      </c>
      <c r="L213" s="74" t="s">
        <v>60</v>
      </c>
      <c r="M213" s="71">
        <f t="shared" si="16"/>
        <v>410.16</v>
      </c>
      <c r="N213" s="72">
        <v>16.329999999999998</v>
      </c>
      <c r="O213" s="74" t="s">
        <v>60</v>
      </c>
      <c r="P213" s="71">
        <f t="shared" si="20"/>
        <v>16.329999999999998</v>
      </c>
    </row>
    <row r="214" spans="2:16">
      <c r="B214" s="108">
        <v>70</v>
      </c>
      <c r="C214" s="109" t="s">
        <v>61</v>
      </c>
      <c r="D214" s="70">
        <f t="shared" si="17"/>
        <v>294.11764705882354</v>
      </c>
      <c r="E214" s="110">
        <v>25.9</v>
      </c>
      <c r="F214" s="111">
        <v>6.5550000000000001E-3</v>
      </c>
      <c r="G214" s="107">
        <f t="shared" si="22"/>
        <v>25.906554999999997</v>
      </c>
      <c r="H214" s="72">
        <v>12.29</v>
      </c>
      <c r="I214" s="74" t="s">
        <v>12</v>
      </c>
      <c r="J214" s="75">
        <f t="shared" si="21"/>
        <v>12290</v>
      </c>
      <c r="K214" s="72">
        <v>451.47</v>
      </c>
      <c r="L214" s="74" t="s">
        <v>60</v>
      </c>
      <c r="M214" s="71">
        <f t="shared" si="16"/>
        <v>451.47</v>
      </c>
      <c r="N214" s="72">
        <v>18.079999999999998</v>
      </c>
      <c r="O214" s="74" t="s">
        <v>60</v>
      </c>
      <c r="P214" s="71">
        <f t="shared" si="20"/>
        <v>18.079999999999998</v>
      </c>
    </row>
    <row r="215" spans="2:16">
      <c r="B215" s="108">
        <v>80</v>
      </c>
      <c r="C215" s="109" t="s">
        <v>61</v>
      </c>
      <c r="D215" s="70">
        <f t="shared" si="17"/>
        <v>336.1344537815126</v>
      </c>
      <c r="E215" s="110">
        <v>24.26</v>
      </c>
      <c r="F215" s="111">
        <v>5.8069999999999997E-3</v>
      </c>
      <c r="G215" s="107">
        <f t="shared" si="22"/>
        <v>24.265807000000002</v>
      </c>
      <c r="H215" s="72">
        <v>15.1</v>
      </c>
      <c r="I215" s="74" t="s">
        <v>12</v>
      </c>
      <c r="J215" s="75">
        <f t="shared" si="21"/>
        <v>15100</v>
      </c>
      <c r="K215" s="72">
        <v>601.52</v>
      </c>
      <c r="L215" s="74" t="s">
        <v>60</v>
      </c>
      <c r="M215" s="71">
        <f t="shared" si="16"/>
        <v>601.52</v>
      </c>
      <c r="N215" s="72">
        <v>21.69</v>
      </c>
      <c r="O215" s="74" t="s">
        <v>60</v>
      </c>
      <c r="P215" s="71">
        <f t="shared" si="20"/>
        <v>21.69</v>
      </c>
    </row>
    <row r="216" spans="2:16">
      <c r="B216" s="108">
        <v>90</v>
      </c>
      <c r="C216" s="109" t="s">
        <v>61</v>
      </c>
      <c r="D216" s="70">
        <f t="shared" si="17"/>
        <v>378.15126050420167</v>
      </c>
      <c r="E216" s="110">
        <v>22.96</v>
      </c>
      <c r="F216" s="111">
        <v>5.2180000000000004E-3</v>
      </c>
      <c r="G216" s="107">
        <f t="shared" si="22"/>
        <v>22.965218</v>
      </c>
      <c r="H216" s="72">
        <v>18.079999999999998</v>
      </c>
      <c r="I216" s="74" t="s">
        <v>12</v>
      </c>
      <c r="J216" s="75">
        <f t="shared" si="21"/>
        <v>18080</v>
      </c>
      <c r="K216" s="72">
        <v>734.9</v>
      </c>
      <c r="L216" s="74" t="s">
        <v>60</v>
      </c>
      <c r="M216" s="71">
        <f t="shared" si="16"/>
        <v>734.9</v>
      </c>
      <c r="N216" s="72">
        <v>25.44</v>
      </c>
      <c r="O216" s="74" t="s">
        <v>60</v>
      </c>
      <c r="P216" s="71">
        <f t="shared" si="20"/>
        <v>25.44</v>
      </c>
    </row>
    <row r="217" spans="2:16">
      <c r="B217" s="108">
        <v>100</v>
      </c>
      <c r="C217" s="109" t="s">
        <v>61</v>
      </c>
      <c r="D217" s="70">
        <f t="shared" si="17"/>
        <v>420.16806722689074</v>
      </c>
      <c r="E217" s="110">
        <v>21.91</v>
      </c>
      <c r="F217" s="111">
        <v>4.7410000000000004E-3</v>
      </c>
      <c r="G217" s="107">
        <f t="shared" si="22"/>
        <v>21.914740999999999</v>
      </c>
      <c r="H217" s="72">
        <v>21.22</v>
      </c>
      <c r="I217" s="74" t="s">
        <v>12</v>
      </c>
      <c r="J217" s="75">
        <f t="shared" si="21"/>
        <v>21220</v>
      </c>
      <c r="K217" s="72">
        <v>858.71</v>
      </c>
      <c r="L217" s="74" t="s">
        <v>60</v>
      </c>
      <c r="M217" s="71">
        <f t="shared" si="16"/>
        <v>858.71</v>
      </c>
      <c r="N217" s="72">
        <v>29.3</v>
      </c>
      <c r="O217" s="74" t="s">
        <v>60</v>
      </c>
      <c r="P217" s="71">
        <f t="shared" si="20"/>
        <v>29.3</v>
      </c>
    </row>
    <row r="218" spans="2:16">
      <c r="B218" s="108">
        <v>110</v>
      </c>
      <c r="C218" s="109" t="s">
        <v>61</v>
      </c>
      <c r="D218" s="70">
        <f t="shared" si="17"/>
        <v>462.18487394957981</v>
      </c>
      <c r="E218" s="110">
        <v>21.05</v>
      </c>
      <c r="F218" s="111">
        <v>4.3470000000000002E-3</v>
      </c>
      <c r="G218" s="107">
        <f t="shared" si="22"/>
        <v>21.054347</v>
      </c>
      <c r="H218" s="72">
        <v>24.5</v>
      </c>
      <c r="I218" s="74" t="s">
        <v>12</v>
      </c>
      <c r="J218" s="75">
        <f t="shared" si="21"/>
        <v>24500</v>
      </c>
      <c r="K218" s="72">
        <v>975.95</v>
      </c>
      <c r="L218" s="74" t="s">
        <v>60</v>
      </c>
      <c r="M218" s="75">
        <f t="shared" si="16"/>
        <v>975.95</v>
      </c>
      <c r="N218" s="72">
        <v>33.25</v>
      </c>
      <c r="O218" s="74" t="s">
        <v>60</v>
      </c>
      <c r="P218" s="71">
        <f t="shared" si="20"/>
        <v>33.25</v>
      </c>
    </row>
    <row r="219" spans="2:16">
      <c r="B219" s="108">
        <v>120</v>
      </c>
      <c r="C219" s="109" t="s">
        <v>61</v>
      </c>
      <c r="D219" s="70">
        <f t="shared" si="17"/>
        <v>504.20168067226894</v>
      </c>
      <c r="E219" s="110">
        <v>20.34</v>
      </c>
      <c r="F219" s="111">
        <v>4.0150000000000003E-3</v>
      </c>
      <c r="G219" s="107">
        <f t="shared" si="22"/>
        <v>20.344014999999999</v>
      </c>
      <c r="H219" s="72">
        <v>27.9</v>
      </c>
      <c r="I219" s="74" t="s">
        <v>12</v>
      </c>
      <c r="J219" s="75">
        <f t="shared" si="21"/>
        <v>27900</v>
      </c>
      <c r="K219" s="72">
        <v>1.0900000000000001</v>
      </c>
      <c r="L219" s="73" t="s">
        <v>12</v>
      </c>
      <c r="M219" s="75">
        <f t="shared" ref="M219:M228" si="23">K219*1000</f>
        <v>1090</v>
      </c>
      <c r="N219" s="72">
        <v>37.270000000000003</v>
      </c>
      <c r="O219" s="74" t="s">
        <v>60</v>
      </c>
      <c r="P219" s="71">
        <f t="shared" si="20"/>
        <v>37.270000000000003</v>
      </c>
    </row>
    <row r="220" spans="2:16">
      <c r="B220" s="108">
        <v>130</v>
      </c>
      <c r="C220" s="109" t="s">
        <v>61</v>
      </c>
      <c r="D220" s="70">
        <f t="shared" si="17"/>
        <v>546.21848739495795</v>
      </c>
      <c r="E220" s="110">
        <v>19.739999999999998</v>
      </c>
      <c r="F220" s="111">
        <v>3.7330000000000002E-3</v>
      </c>
      <c r="G220" s="107">
        <f t="shared" si="22"/>
        <v>19.743732999999999</v>
      </c>
      <c r="H220" s="72">
        <v>31.42</v>
      </c>
      <c r="I220" s="74" t="s">
        <v>12</v>
      </c>
      <c r="J220" s="75">
        <f t="shared" si="21"/>
        <v>31420</v>
      </c>
      <c r="K220" s="72">
        <v>1.2</v>
      </c>
      <c r="L220" s="74" t="s">
        <v>12</v>
      </c>
      <c r="M220" s="75">
        <f t="shared" si="23"/>
        <v>1200</v>
      </c>
      <c r="N220" s="72">
        <v>41.34</v>
      </c>
      <c r="O220" s="74" t="s">
        <v>60</v>
      </c>
      <c r="P220" s="71">
        <f t="shared" si="20"/>
        <v>41.34</v>
      </c>
    </row>
    <row r="221" spans="2:16">
      <c r="B221" s="108">
        <v>140</v>
      </c>
      <c r="C221" s="109" t="s">
        <v>61</v>
      </c>
      <c r="D221" s="70">
        <f t="shared" si="17"/>
        <v>588.23529411764707</v>
      </c>
      <c r="E221" s="110">
        <v>19.23</v>
      </c>
      <c r="F221" s="111">
        <v>3.4889999999999999E-3</v>
      </c>
      <c r="G221" s="107">
        <f t="shared" si="22"/>
        <v>19.233488999999999</v>
      </c>
      <c r="H221" s="72">
        <v>35.03</v>
      </c>
      <c r="I221" s="74" t="s">
        <v>12</v>
      </c>
      <c r="J221" s="75">
        <f t="shared" si="21"/>
        <v>35030</v>
      </c>
      <c r="K221" s="72">
        <v>1.3</v>
      </c>
      <c r="L221" s="74" t="s">
        <v>12</v>
      </c>
      <c r="M221" s="75">
        <f t="shared" si="23"/>
        <v>1300</v>
      </c>
      <c r="N221" s="72">
        <v>45.44</v>
      </c>
      <c r="O221" s="74" t="s">
        <v>60</v>
      </c>
      <c r="P221" s="71">
        <f t="shared" si="20"/>
        <v>45.44</v>
      </c>
    </row>
    <row r="222" spans="2:16">
      <c r="B222" s="108">
        <v>150</v>
      </c>
      <c r="C222" s="109" t="s">
        <v>61</v>
      </c>
      <c r="D222" s="70">
        <f t="shared" si="17"/>
        <v>630.25210084033608</v>
      </c>
      <c r="E222" s="110">
        <v>18.79</v>
      </c>
      <c r="F222" s="111">
        <v>3.2759999999999998E-3</v>
      </c>
      <c r="G222" s="107">
        <f t="shared" si="22"/>
        <v>18.793275999999999</v>
      </c>
      <c r="H222" s="72">
        <v>38.74</v>
      </c>
      <c r="I222" s="74" t="s">
        <v>12</v>
      </c>
      <c r="J222" s="75">
        <f t="shared" si="21"/>
        <v>38740</v>
      </c>
      <c r="K222" s="72">
        <v>1.4</v>
      </c>
      <c r="L222" s="74" t="s">
        <v>12</v>
      </c>
      <c r="M222" s="75">
        <f t="shared" si="23"/>
        <v>1400</v>
      </c>
      <c r="N222" s="72">
        <v>49.58</v>
      </c>
      <c r="O222" s="74" t="s">
        <v>60</v>
      </c>
      <c r="P222" s="71">
        <f t="shared" si="20"/>
        <v>49.58</v>
      </c>
    </row>
    <row r="223" spans="2:16">
      <c r="B223" s="108">
        <v>160</v>
      </c>
      <c r="C223" s="109" t="s">
        <v>61</v>
      </c>
      <c r="D223" s="70">
        <f t="shared" si="17"/>
        <v>672.26890756302521</v>
      </c>
      <c r="E223" s="110">
        <v>18.41</v>
      </c>
      <c r="F223" s="111">
        <v>3.088E-3</v>
      </c>
      <c r="G223" s="107">
        <f t="shared" si="22"/>
        <v>18.413088000000002</v>
      </c>
      <c r="H223" s="72">
        <v>42.52</v>
      </c>
      <c r="I223" s="74" t="s">
        <v>12</v>
      </c>
      <c r="J223" s="75">
        <f t="shared" si="21"/>
        <v>42520</v>
      </c>
      <c r="K223" s="72">
        <v>1.5</v>
      </c>
      <c r="L223" s="74" t="s">
        <v>12</v>
      </c>
      <c r="M223" s="75">
        <f t="shared" si="23"/>
        <v>1500</v>
      </c>
      <c r="N223" s="72">
        <v>53.73</v>
      </c>
      <c r="O223" s="74" t="s">
        <v>60</v>
      </c>
      <c r="P223" s="71">
        <f t="shared" si="20"/>
        <v>53.73</v>
      </c>
    </row>
    <row r="224" spans="2:16">
      <c r="B224" s="108">
        <v>170</v>
      </c>
      <c r="C224" s="109" t="s">
        <v>61</v>
      </c>
      <c r="D224" s="70">
        <f t="shared" si="17"/>
        <v>714.28571428571433</v>
      </c>
      <c r="E224" s="110">
        <v>18.079999999999998</v>
      </c>
      <c r="F224" s="111">
        <v>2.9220000000000001E-3</v>
      </c>
      <c r="G224" s="107">
        <f t="shared" si="22"/>
        <v>18.082922</v>
      </c>
      <c r="H224" s="72">
        <v>46.38</v>
      </c>
      <c r="I224" s="74" t="s">
        <v>12</v>
      </c>
      <c r="J224" s="75">
        <f t="shared" si="21"/>
        <v>46380</v>
      </c>
      <c r="K224" s="72">
        <v>1.6</v>
      </c>
      <c r="L224" s="74" t="s">
        <v>12</v>
      </c>
      <c r="M224" s="75">
        <f t="shared" si="23"/>
        <v>1600</v>
      </c>
      <c r="N224" s="72">
        <v>57.89</v>
      </c>
      <c r="O224" s="74" t="s">
        <v>60</v>
      </c>
      <c r="P224" s="71">
        <f t="shared" si="20"/>
        <v>57.89</v>
      </c>
    </row>
    <row r="225" spans="1:16">
      <c r="B225" s="108">
        <v>180</v>
      </c>
      <c r="C225" s="109" t="s">
        <v>61</v>
      </c>
      <c r="D225" s="70">
        <f t="shared" si="17"/>
        <v>756.30252100840335</v>
      </c>
      <c r="E225" s="110">
        <v>17.79</v>
      </c>
      <c r="F225" s="111">
        <v>2.7729999999999999E-3</v>
      </c>
      <c r="G225" s="107">
        <f t="shared" si="22"/>
        <v>17.792773</v>
      </c>
      <c r="H225" s="72">
        <v>50.31</v>
      </c>
      <c r="I225" s="74" t="s">
        <v>12</v>
      </c>
      <c r="J225" s="75">
        <f t="shared" si="21"/>
        <v>50310</v>
      </c>
      <c r="K225" s="72">
        <v>1.69</v>
      </c>
      <c r="L225" s="74" t="s">
        <v>12</v>
      </c>
      <c r="M225" s="75">
        <f t="shared" si="23"/>
        <v>1690</v>
      </c>
      <c r="N225" s="72">
        <v>62.06</v>
      </c>
      <c r="O225" s="74" t="s">
        <v>60</v>
      </c>
      <c r="P225" s="71">
        <f t="shared" si="20"/>
        <v>62.06</v>
      </c>
    </row>
    <row r="226" spans="1:16">
      <c r="B226" s="108">
        <v>200</v>
      </c>
      <c r="C226" s="109" t="s">
        <v>61</v>
      </c>
      <c r="D226" s="70">
        <f t="shared" si="17"/>
        <v>840.33613445378148</v>
      </c>
      <c r="E226" s="110">
        <v>17.32</v>
      </c>
      <c r="F226" s="111">
        <v>2.5179999999999998E-3</v>
      </c>
      <c r="G226" s="107">
        <f t="shared" si="22"/>
        <v>17.322517999999999</v>
      </c>
      <c r="H226" s="72">
        <v>58.33</v>
      </c>
      <c r="I226" s="74" t="s">
        <v>12</v>
      </c>
      <c r="J226" s="75">
        <f t="shared" si="21"/>
        <v>58330</v>
      </c>
      <c r="K226" s="72">
        <v>2.04</v>
      </c>
      <c r="L226" s="74" t="s">
        <v>12</v>
      </c>
      <c r="M226" s="75">
        <f t="shared" si="23"/>
        <v>2040</v>
      </c>
      <c r="N226" s="72">
        <v>70.38</v>
      </c>
      <c r="O226" s="74" t="s">
        <v>60</v>
      </c>
      <c r="P226" s="71">
        <f t="shared" si="20"/>
        <v>70.38</v>
      </c>
    </row>
    <row r="227" spans="1:16">
      <c r="B227" s="108">
        <v>225</v>
      </c>
      <c r="C227" s="109" t="s">
        <v>61</v>
      </c>
      <c r="D227" s="70">
        <f t="shared" si="17"/>
        <v>945.37815126050418</v>
      </c>
      <c r="E227" s="110">
        <v>16.850000000000001</v>
      </c>
      <c r="F227" s="111">
        <v>2.261E-3</v>
      </c>
      <c r="G227" s="107">
        <f t="shared" si="22"/>
        <v>16.852261000000002</v>
      </c>
      <c r="H227" s="72">
        <v>68.64</v>
      </c>
      <c r="I227" s="74" t="s">
        <v>12</v>
      </c>
      <c r="J227" s="75">
        <f t="shared" si="21"/>
        <v>68640</v>
      </c>
      <c r="K227" s="72">
        <v>2.5</v>
      </c>
      <c r="L227" s="74" t="s">
        <v>12</v>
      </c>
      <c r="M227" s="75">
        <f t="shared" si="23"/>
        <v>2500</v>
      </c>
      <c r="N227" s="72">
        <v>80.72</v>
      </c>
      <c r="O227" s="74" t="s">
        <v>60</v>
      </c>
      <c r="P227" s="71">
        <f t="shared" si="20"/>
        <v>80.72</v>
      </c>
    </row>
    <row r="228" spans="1:16">
      <c r="A228" s="4">
        <v>228</v>
      </c>
      <c r="B228" s="108">
        <v>238</v>
      </c>
      <c r="C228" s="109" t="s">
        <v>61</v>
      </c>
      <c r="D228" s="70">
        <f t="shared" si="17"/>
        <v>1000</v>
      </c>
      <c r="E228" s="110">
        <v>16.670000000000002</v>
      </c>
      <c r="F228" s="111">
        <v>2.147E-3</v>
      </c>
      <c r="G228" s="107">
        <f t="shared" si="22"/>
        <v>16.672147000000002</v>
      </c>
      <c r="H228" s="72">
        <v>74.099999999999994</v>
      </c>
      <c r="I228" s="74" t="s">
        <v>12</v>
      </c>
      <c r="J228" s="75">
        <f t="shared" si="21"/>
        <v>74100</v>
      </c>
      <c r="K228" s="72">
        <v>2.62</v>
      </c>
      <c r="L228" s="74" t="s">
        <v>12</v>
      </c>
      <c r="M228" s="75">
        <f t="shared" si="23"/>
        <v>2620</v>
      </c>
      <c r="N228" s="72">
        <v>86.05</v>
      </c>
      <c r="O228" s="74" t="s">
        <v>60</v>
      </c>
      <c r="P228" s="71">
        <f t="shared" si="20"/>
        <v>86.05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Y228"/>
  <sheetViews>
    <sheetView tabSelected="1" zoomScale="70" zoomScaleNormal="70" workbookViewId="0">
      <selection activeCell="R11" sqref="R11"/>
    </sheetView>
  </sheetViews>
  <sheetFormatPr defaultColWidth="9"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91</v>
      </c>
      <c r="M2" s="8"/>
      <c r="N2" s="9" t="s">
        <v>14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15</v>
      </c>
      <c r="C3" s="13" t="s">
        <v>16</v>
      </c>
      <c r="E3" s="12" t="s">
        <v>105</v>
      </c>
      <c r="F3" s="182"/>
      <c r="G3" s="14" t="s">
        <v>17</v>
      </c>
      <c r="H3" s="14"/>
      <c r="I3" s="14"/>
      <c r="K3" s="15"/>
      <c r="L3" s="5" t="s">
        <v>92</v>
      </c>
      <c r="M3" s="16"/>
      <c r="N3" s="9" t="s">
        <v>93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94</v>
      </c>
      <c r="C4" s="20">
        <v>92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19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20</v>
      </c>
      <c r="C5" s="20">
        <v>238</v>
      </c>
      <c r="D5" s="21" t="s">
        <v>21</v>
      </c>
      <c r="F5" s="14" t="s">
        <v>0</v>
      </c>
      <c r="G5" s="14" t="s">
        <v>22</v>
      </c>
      <c r="H5" s="14" t="s">
        <v>23</v>
      </c>
      <c r="I5" s="14" t="s">
        <v>23</v>
      </c>
      <c r="J5" s="24" t="s">
        <v>24</v>
      </c>
      <c r="K5" s="5" t="s">
        <v>62</v>
      </c>
      <c r="L5" s="14"/>
      <c r="M5" s="14"/>
      <c r="N5" s="9"/>
      <c r="O5" s="15" t="s">
        <v>104</v>
      </c>
      <c r="P5" s="1" t="str">
        <f ca="1">RIGHT(CELL("filename",A1),LEN(CELL("filename",A1))-FIND("]",CELL("filename",A1)))</f>
        <v>srim238U_Mylar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63</v>
      </c>
      <c r="C6" s="26" t="s">
        <v>76</v>
      </c>
      <c r="D6" s="21" t="s">
        <v>28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95</v>
      </c>
      <c r="M6" s="9"/>
      <c r="N6" s="9"/>
      <c r="O6" s="15" t="s">
        <v>103</v>
      </c>
      <c r="P6" s="131" t="s">
        <v>107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77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96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30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31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66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98</v>
      </c>
      <c r="C10" s="42">
        <v>-4.2999999999999997E-2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99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67</v>
      </c>
      <c r="D11" s="7" t="s">
        <v>36</v>
      </c>
      <c r="F11" s="32"/>
      <c r="G11" s="33"/>
      <c r="H11" s="33"/>
      <c r="I11" s="34"/>
      <c r="J11" s="4">
        <v>6</v>
      </c>
      <c r="K11" s="35">
        <v>1000</v>
      </c>
      <c r="L11" s="22" t="s">
        <v>68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69</v>
      </c>
      <c r="C12" s="44">
        <v>20</v>
      </c>
      <c r="D12" s="45">
        <f>$C$5/100</f>
        <v>2.38</v>
      </c>
      <c r="E12" s="21" t="s">
        <v>88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100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70</v>
      </c>
      <c r="C13" s="48">
        <v>228</v>
      </c>
      <c r="D13" s="45">
        <f>$C$5*1000000</f>
        <v>238000000</v>
      </c>
      <c r="E13" s="21" t="s">
        <v>71</v>
      </c>
      <c r="F13" s="49"/>
      <c r="G13" s="50"/>
      <c r="H13" s="50"/>
      <c r="I13" s="51"/>
      <c r="J13" s="4">
        <v>8</v>
      </c>
      <c r="K13" s="52">
        <v>2.0434999999999998E-2</v>
      </c>
      <c r="L13" s="22" t="s">
        <v>72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216</v>
      </c>
      <c r="C14" s="81"/>
      <c r="D14" s="21" t="s">
        <v>230</v>
      </c>
      <c r="E14" s="25"/>
      <c r="F14" s="25"/>
      <c r="G14" s="25"/>
      <c r="H14" s="85">
        <f>SUM(H6:H13)</f>
        <v>99.990000000000009</v>
      </c>
      <c r="I14" s="85">
        <f>SUM(I6:I13)</f>
        <v>100</v>
      </c>
      <c r="J14" s="4">
        <v>0</v>
      </c>
      <c r="K14" s="53" t="s">
        <v>42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231</v>
      </c>
      <c r="C15" s="82"/>
      <c r="D15" s="80" t="s">
        <v>232</v>
      </c>
      <c r="E15" s="100"/>
      <c r="F15" s="100"/>
      <c r="G15" s="100"/>
      <c r="H15" s="58"/>
      <c r="I15" s="58"/>
      <c r="J15" s="101"/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 ht="13.5">
      <c r="A16" s="1">
        <v>16</v>
      </c>
      <c r="B16" s="21"/>
      <c r="C16" s="56"/>
      <c r="D16" s="57"/>
      <c r="F16" s="61" t="s">
        <v>43</v>
      </c>
      <c r="G16" s="100"/>
      <c r="H16" s="62"/>
      <c r="I16" s="58"/>
      <c r="J16" s="94" t="s">
        <v>84</v>
      </c>
      <c r="K16" s="59"/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44</v>
      </c>
      <c r="C17" s="11"/>
      <c r="D17" s="10"/>
      <c r="E17" s="63" t="s">
        <v>101</v>
      </c>
      <c r="F17" s="64" t="s">
        <v>46</v>
      </c>
      <c r="G17" s="65" t="s">
        <v>47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</row>
    <row r="18" spans="1:16">
      <c r="A18" s="1">
        <v>18</v>
      </c>
      <c r="B18" s="68" t="s">
        <v>51</v>
      </c>
      <c r="C18" s="25"/>
      <c r="D18" s="119" t="s">
        <v>52</v>
      </c>
      <c r="E18" s="183" t="s">
        <v>102</v>
      </c>
      <c r="F18" s="184"/>
      <c r="G18" s="185"/>
      <c r="H18" s="68" t="s">
        <v>54</v>
      </c>
      <c r="I18" s="25"/>
      <c r="J18" s="119" t="s">
        <v>55</v>
      </c>
      <c r="K18" s="68" t="s">
        <v>56</v>
      </c>
      <c r="L18" s="69"/>
      <c r="M18" s="119" t="s">
        <v>55</v>
      </c>
      <c r="N18" s="68" t="s">
        <v>56</v>
      </c>
      <c r="O18" s="25"/>
      <c r="P18" s="119" t="s">
        <v>55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2.5</v>
      </c>
      <c r="C20" s="104" t="s">
        <v>57</v>
      </c>
      <c r="D20" s="117">
        <f>B20/1000/$C$5</f>
        <v>1.0504201680672269E-5</v>
      </c>
      <c r="E20" s="105">
        <v>0.54859999999999998</v>
      </c>
      <c r="F20" s="106">
        <v>3.7469999999999999</v>
      </c>
      <c r="G20" s="107">
        <f>E20+F20</f>
        <v>4.2956000000000003</v>
      </c>
      <c r="H20" s="103">
        <v>93</v>
      </c>
      <c r="I20" s="104" t="s">
        <v>58</v>
      </c>
      <c r="J20" s="76">
        <f>H20/1000/10</f>
        <v>9.2999999999999992E-3</v>
      </c>
      <c r="K20" s="103">
        <v>16</v>
      </c>
      <c r="L20" s="104" t="s">
        <v>58</v>
      </c>
      <c r="M20" s="76">
        <f t="shared" ref="M20:M83" si="0">K20/1000/10</f>
        <v>1.6000000000000001E-3</v>
      </c>
      <c r="N20" s="103">
        <v>11</v>
      </c>
      <c r="O20" s="104" t="s">
        <v>58</v>
      </c>
      <c r="P20" s="76">
        <f t="shared" ref="P20:P83" si="1">N20/1000/10</f>
        <v>1.0999999999999998E-3</v>
      </c>
    </row>
    <row r="21" spans="1:16">
      <c r="B21" s="108">
        <v>2.75</v>
      </c>
      <c r="C21" s="109" t="s">
        <v>57</v>
      </c>
      <c r="D21" s="95">
        <f t="shared" ref="D21:D84" si="2">B21/1000/$C$5</f>
        <v>1.1554621848739495E-5</v>
      </c>
      <c r="E21" s="110">
        <v>0.57540000000000002</v>
      </c>
      <c r="F21" s="111">
        <v>3.9340000000000002</v>
      </c>
      <c r="G21" s="107">
        <f t="shared" ref="G21:G84" si="3">E21+F21</f>
        <v>4.5094000000000003</v>
      </c>
      <c r="H21" s="108">
        <v>97</v>
      </c>
      <c r="I21" s="109" t="s">
        <v>58</v>
      </c>
      <c r="J21" s="70">
        <f t="shared" ref="J21:J84" si="4">H21/1000/10</f>
        <v>9.7000000000000003E-3</v>
      </c>
      <c r="K21" s="108">
        <v>16</v>
      </c>
      <c r="L21" s="109" t="s">
        <v>58</v>
      </c>
      <c r="M21" s="70">
        <f t="shared" si="0"/>
        <v>1.6000000000000001E-3</v>
      </c>
      <c r="N21" s="108">
        <v>11</v>
      </c>
      <c r="O21" s="109" t="s">
        <v>58</v>
      </c>
      <c r="P21" s="70">
        <f t="shared" si="1"/>
        <v>1.0999999999999998E-3</v>
      </c>
    </row>
    <row r="22" spans="1:16">
      <c r="B22" s="108">
        <v>3</v>
      </c>
      <c r="C22" s="109" t="s">
        <v>57</v>
      </c>
      <c r="D22" s="95">
        <f t="shared" si="2"/>
        <v>1.2605042016806723E-5</v>
      </c>
      <c r="E22" s="110">
        <v>0.60089999999999999</v>
      </c>
      <c r="F22" s="111">
        <v>4.1109999999999998</v>
      </c>
      <c r="G22" s="107">
        <f t="shared" si="3"/>
        <v>4.7119</v>
      </c>
      <c r="H22" s="108">
        <v>100</v>
      </c>
      <c r="I22" s="109" t="s">
        <v>58</v>
      </c>
      <c r="J22" s="70">
        <f t="shared" si="4"/>
        <v>0.01</v>
      </c>
      <c r="K22" s="108">
        <v>17</v>
      </c>
      <c r="L22" s="109" t="s">
        <v>58</v>
      </c>
      <c r="M22" s="70">
        <f t="shared" si="0"/>
        <v>1.7000000000000001E-3</v>
      </c>
      <c r="N22" s="108">
        <v>12</v>
      </c>
      <c r="O22" s="109" t="s">
        <v>58</v>
      </c>
      <c r="P22" s="70">
        <f t="shared" si="1"/>
        <v>1.2000000000000001E-3</v>
      </c>
    </row>
    <row r="23" spans="1:16">
      <c r="B23" s="108">
        <v>3.25</v>
      </c>
      <c r="C23" s="109" t="s">
        <v>57</v>
      </c>
      <c r="D23" s="95">
        <f t="shared" si="2"/>
        <v>1.3655462184873949E-5</v>
      </c>
      <c r="E23" s="110">
        <v>0.62549999999999994</v>
      </c>
      <c r="F23" s="111">
        <v>4.28</v>
      </c>
      <c r="G23" s="107">
        <f t="shared" si="3"/>
        <v>4.9055</v>
      </c>
      <c r="H23" s="108">
        <v>104</v>
      </c>
      <c r="I23" s="109" t="s">
        <v>58</v>
      </c>
      <c r="J23" s="70">
        <f t="shared" si="4"/>
        <v>1.04E-2</v>
      </c>
      <c r="K23" s="108">
        <v>18</v>
      </c>
      <c r="L23" s="109" t="s">
        <v>58</v>
      </c>
      <c r="M23" s="70">
        <f t="shared" si="0"/>
        <v>1.8E-3</v>
      </c>
      <c r="N23" s="108">
        <v>12</v>
      </c>
      <c r="O23" s="109" t="s">
        <v>58</v>
      </c>
      <c r="P23" s="70">
        <f t="shared" si="1"/>
        <v>1.2000000000000001E-3</v>
      </c>
    </row>
    <row r="24" spans="1:16">
      <c r="B24" s="108">
        <v>3.5</v>
      </c>
      <c r="C24" s="109" t="s">
        <v>57</v>
      </c>
      <c r="D24" s="95">
        <f t="shared" si="2"/>
        <v>1.4705882352941177E-5</v>
      </c>
      <c r="E24" s="110">
        <v>0.64910000000000001</v>
      </c>
      <c r="F24" s="111">
        <v>4.4400000000000004</v>
      </c>
      <c r="G24" s="107">
        <f t="shared" si="3"/>
        <v>5.0891000000000002</v>
      </c>
      <c r="H24" s="108">
        <v>107</v>
      </c>
      <c r="I24" s="109" t="s">
        <v>58</v>
      </c>
      <c r="J24" s="70">
        <f t="shared" si="4"/>
        <v>1.0699999999999999E-2</v>
      </c>
      <c r="K24" s="108">
        <v>18</v>
      </c>
      <c r="L24" s="109" t="s">
        <v>58</v>
      </c>
      <c r="M24" s="70">
        <f t="shared" si="0"/>
        <v>1.8E-3</v>
      </c>
      <c r="N24" s="108">
        <v>13</v>
      </c>
      <c r="O24" s="109" t="s">
        <v>58</v>
      </c>
      <c r="P24" s="70">
        <f t="shared" si="1"/>
        <v>1.2999999999999999E-3</v>
      </c>
    </row>
    <row r="25" spans="1:16">
      <c r="B25" s="108">
        <v>3.75</v>
      </c>
      <c r="C25" s="109" t="s">
        <v>57</v>
      </c>
      <c r="D25" s="95">
        <f t="shared" si="2"/>
        <v>1.5756302521008403E-5</v>
      </c>
      <c r="E25" s="110">
        <v>0.67190000000000005</v>
      </c>
      <c r="F25" s="111">
        <v>4.5940000000000003</v>
      </c>
      <c r="G25" s="107">
        <f t="shared" si="3"/>
        <v>5.2659000000000002</v>
      </c>
      <c r="H25" s="108">
        <v>111</v>
      </c>
      <c r="I25" s="109" t="s">
        <v>58</v>
      </c>
      <c r="J25" s="70">
        <f t="shared" si="4"/>
        <v>1.11E-2</v>
      </c>
      <c r="K25" s="108">
        <v>19</v>
      </c>
      <c r="L25" s="109" t="s">
        <v>58</v>
      </c>
      <c r="M25" s="70">
        <f t="shared" si="0"/>
        <v>1.9E-3</v>
      </c>
      <c r="N25" s="108">
        <v>13</v>
      </c>
      <c r="O25" s="109" t="s">
        <v>58</v>
      </c>
      <c r="P25" s="70">
        <f t="shared" si="1"/>
        <v>1.2999999999999999E-3</v>
      </c>
    </row>
    <row r="26" spans="1:16">
      <c r="B26" s="108">
        <v>4</v>
      </c>
      <c r="C26" s="109" t="s">
        <v>57</v>
      </c>
      <c r="D26" s="95">
        <f t="shared" si="2"/>
        <v>1.6806722689075631E-5</v>
      </c>
      <c r="E26" s="110">
        <v>0.69389999999999996</v>
      </c>
      <c r="F26" s="111">
        <v>4.7409999999999997</v>
      </c>
      <c r="G26" s="107">
        <f t="shared" si="3"/>
        <v>5.4348999999999998</v>
      </c>
      <c r="H26" s="108">
        <v>114</v>
      </c>
      <c r="I26" s="109" t="s">
        <v>58</v>
      </c>
      <c r="J26" s="70">
        <f t="shared" si="4"/>
        <v>1.14E-2</v>
      </c>
      <c r="K26" s="108">
        <v>19</v>
      </c>
      <c r="L26" s="109" t="s">
        <v>58</v>
      </c>
      <c r="M26" s="70">
        <f t="shared" si="0"/>
        <v>1.9E-3</v>
      </c>
      <c r="N26" s="108">
        <v>13</v>
      </c>
      <c r="O26" s="109" t="s">
        <v>58</v>
      </c>
      <c r="P26" s="70">
        <f t="shared" si="1"/>
        <v>1.2999999999999999E-3</v>
      </c>
    </row>
    <row r="27" spans="1:16">
      <c r="B27" s="108">
        <v>4.5</v>
      </c>
      <c r="C27" s="109" t="s">
        <v>57</v>
      </c>
      <c r="D27" s="95">
        <f t="shared" si="2"/>
        <v>1.8907563025210083E-5</v>
      </c>
      <c r="E27" s="110">
        <v>0.73599999999999999</v>
      </c>
      <c r="F27" s="111">
        <v>5.0190000000000001</v>
      </c>
      <c r="G27" s="107">
        <f t="shared" si="3"/>
        <v>5.7549999999999999</v>
      </c>
      <c r="H27" s="108">
        <v>120</v>
      </c>
      <c r="I27" s="109" t="s">
        <v>58</v>
      </c>
      <c r="J27" s="70">
        <f t="shared" si="4"/>
        <v>1.2E-2</v>
      </c>
      <c r="K27" s="108">
        <v>20</v>
      </c>
      <c r="L27" s="109" t="s">
        <v>58</v>
      </c>
      <c r="M27" s="70">
        <f t="shared" si="0"/>
        <v>2E-3</v>
      </c>
      <c r="N27" s="108">
        <v>14</v>
      </c>
      <c r="O27" s="109" t="s">
        <v>58</v>
      </c>
      <c r="P27" s="70">
        <f t="shared" si="1"/>
        <v>1.4E-3</v>
      </c>
    </row>
    <row r="28" spans="1:16">
      <c r="B28" s="108">
        <v>5</v>
      </c>
      <c r="C28" s="109" t="s">
        <v>57</v>
      </c>
      <c r="D28" s="95">
        <f t="shared" si="2"/>
        <v>2.1008403361344538E-5</v>
      </c>
      <c r="E28" s="110">
        <v>0.77580000000000005</v>
      </c>
      <c r="F28" s="111">
        <v>5.2779999999999996</v>
      </c>
      <c r="G28" s="107">
        <f t="shared" si="3"/>
        <v>6.0537999999999998</v>
      </c>
      <c r="H28" s="108">
        <v>126</v>
      </c>
      <c r="I28" s="109" t="s">
        <v>58</v>
      </c>
      <c r="J28" s="70">
        <f t="shared" si="4"/>
        <v>1.26E-2</v>
      </c>
      <c r="K28" s="108">
        <v>21</v>
      </c>
      <c r="L28" s="109" t="s">
        <v>58</v>
      </c>
      <c r="M28" s="70">
        <f t="shared" si="0"/>
        <v>2.1000000000000003E-3</v>
      </c>
      <c r="N28" s="108">
        <v>15</v>
      </c>
      <c r="O28" s="109" t="s">
        <v>58</v>
      </c>
      <c r="P28" s="70">
        <f t="shared" si="1"/>
        <v>1.5E-3</v>
      </c>
    </row>
    <row r="29" spans="1:16">
      <c r="B29" s="108">
        <v>5.5</v>
      </c>
      <c r="C29" s="109" t="s">
        <v>57</v>
      </c>
      <c r="D29" s="95">
        <f t="shared" si="2"/>
        <v>2.3109243697478991E-5</v>
      </c>
      <c r="E29" s="110">
        <v>0.81369999999999998</v>
      </c>
      <c r="F29" s="111">
        <v>5.5209999999999999</v>
      </c>
      <c r="G29" s="107">
        <f t="shared" si="3"/>
        <v>6.3346999999999998</v>
      </c>
      <c r="H29" s="108">
        <v>131</v>
      </c>
      <c r="I29" s="109" t="s">
        <v>58</v>
      </c>
      <c r="J29" s="70">
        <f t="shared" si="4"/>
        <v>1.3100000000000001E-2</v>
      </c>
      <c r="K29" s="108">
        <v>22</v>
      </c>
      <c r="L29" s="109" t="s">
        <v>58</v>
      </c>
      <c r="M29" s="70">
        <f t="shared" si="0"/>
        <v>2.1999999999999997E-3</v>
      </c>
      <c r="N29" s="108">
        <v>15</v>
      </c>
      <c r="O29" s="109" t="s">
        <v>58</v>
      </c>
      <c r="P29" s="70">
        <f t="shared" si="1"/>
        <v>1.5E-3</v>
      </c>
    </row>
    <row r="30" spans="1:16">
      <c r="B30" s="108">
        <v>6</v>
      </c>
      <c r="C30" s="109" t="s">
        <v>57</v>
      </c>
      <c r="D30" s="95">
        <f t="shared" si="2"/>
        <v>2.5210084033613446E-5</v>
      </c>
      <c r="E30" s="110">
        <v>0.84989999999999999</v>
      </c>
      <c r="F30" s="111">
        <v>5.7480000000000002</v>
      </c>
      <c r="G30" s="107">
        <f t="shared" si="3"/>
        <v>6.5979000000000001</v>
      </c>
      <c r="H30" s="108">
        <v>136</v>
      </c>
      <c r="I30" s="109" t="s">
        <v>58</v>
      </c>
      <c r="J30" s="70">
        <f t="shared" si="4"/>
        <v>1.3600000000000001E-2</v>
      </c>
      <c r="K30" s="108">
        <v>23</v>
      </c>
      <c r="L30" s="109" t="s">
        <v>58</v>
      </c>
      <c r="M30" s="70">
        <f t="shared" si="0"/>
        <v>2.3E-3</v>
      </c>
      <c r="N30" s="108">
        <v>16</v>
      </c>
      <c r="O30" s="109" t="s">
        <v>58</v>
      </c>
      <c r="P30" s="70">
        <f t="shared" si="1"/>
        <v>1.6000000000000001E-3</v>
      </c>
    </row>
    <row r="31" spans="1:16">
      <c r="B31" s="108">
        <v>6.5</v>
      </c>
      <c r="C31" s="109" t="s">
        <v>57</v>
      </c>
      <c r="D31" s="95">
        <f t="shared" si="2"/>
        <v>2.7310924369747898E-5</v>
      </c>
      <c r="E31" s="110">
        <v>0.88460000000000005</v>
      </c>
      <c r="F31" s="111">
        <v>5.9640000000000004</v>
      </c>
      <c r="G31" s="107">
        <f t="shared" si="3"/>
        <v>6.8486000000000002</v>
      </c>
      <c r="H31" s="108">
        <v>142</v>
      </c>
      <c r="I31" s="109" t="s">
        <v>58</v>
      </c>
      <c r="J31" s="70">
        <f t="shared" si="4"/>
        <v>1.4199999999999999E-2</v>
      </c>
      <c r="K31" s="108">
        <v>23</v>
      </c>
      <c r="L31" s="109" t="s">
        <v>58</v>
      </c>
      <c r="M31" s="70">
        <f t="shared" si="0"/>
        <v>2.3E-3</v>
      </c>
      <c r="N31" s="108">
        <v>16</v>
      </c>
      <c r="O31" s="109" t="s">
        <v>58</v>
      </c>
      <c r="P31" s="70">
        <f t="shared" si="1"/>
        <v>1.6000000000000001E-3</v>
      </c>
    </row>
    <row r="32" spans="1:16">
      <c r="B32" s="108">
        <v>7</v>
      </c>
      <c r="C32" s="109" t="s">
        <v>57</v>
      </c>
      <c r="D32" s="95">
        <f t="shared" si="2"/>
        <v>2.9411764705882354E-5</v>
      </c>
      <c r="E32" s="110">
        <v>0.91800000000000004</v>
      </c>
      <c r="F32" s="111">
        <v>6.1680000000000001</v>
      </c>
      <c r="G32" s="107">
        <f t="shared" si="3"/>
        <v>7.0860000000000003</v>
      </c>
      <c r="H32" s="108">
        <v>146</v>
      </c>
      <c r="I32" s="109" t="s">
        <v>58</v>
      </c>
      <c r="J32" s="70">
        <f t="shared" si="4"/>
        <v>1.4599999999999998E-2</v>
      </c>
      <c r="K32" s="108">
        <v>24</v>
      </c>
      <c r="L32" s="109" t="s">
        <v>58</v>
      </c>
      <c r="M32" s="70">
        <f t="shared" si="0"/>
        <v>2.4000000000000002E-3</v>
      </c>
      <c r="N32" s="108">
        <v>17</v>
      </c>
      <c r="O32" s="109" t="s">
        <v>58</v>
      </c>
      <c r="P32" s="70">
        <f t="shared" si="1"/>
        <v>1.7000000000000001E-3</v>
      </c>
    </row>
    <row r="33" spans="2:16">
      <c r="B33" s="108">
        <v>8</v>
      </c>
      <c r="C33" s="109" t="s">
        <v>57</v>
      </c>
      <c r="D33" s="95">
        <f t="shared" si="2"/>
        <v>3.3613445378151261E-5</v>
      </c>
      <c r="E33" s="110">
        <v>0.98129999999999995</v>
      </c>
      <c r="F33" s="111">
        <v>6.548</v>
      </c>
      <c r="G33" s="107">
        <f t="shared" si="3"/>
        <v>7.5293000000000001</v>
      </c>
      <c r="H33" s="108">
        <v>156</v>
      </c>
      <c r="I33" s="109" t="s">
        <v>58</v>
      </c>
      <c r="J33" s="70">
        <f t="shared" si="4"/>
        <v>1.5599999999999999E-2</v>
      </c>
      <c r="K33" s="108">
        <v>26</v>
      </c>
      <c r="L33" s="109" t="s">
        <v>58</v>
      </c>
      <c r="M33" s="70">
        <f t="shared" si="0"/>
        <v>2.5999999999999999E-3</v>
      </c>
      <c r="N33" s="108">
        <v>18</v>
      </c>
      <c r="O33" s="109" t="s">
        <v>58</v>
      </c>
      <c r="P33" s="70">
        <f t="shared" si="1"/>
        <v>1.8E-3</v>
      </c>
    </row>
    <row r="34" spans="2:16">
      <c r="B34" s="108">
        <v>9</v>
      </c>
      <c r="C34" s="109" t="s">
        <v>57</v>
      </c>
      <c r="D34" s="95">
        <f t="shared" si="2"/>
        <v>3.7815126050420166E-5</v>
      </c>
      <c r="E34" s="110">
        <v>1.0409999999999999</v>
      </c>
      <c r="F34" s="111">
        <v>6.8949999999999996</v>
      </c>
      <c r="G34" s="107">
        <f t="shared" si="3"/>
        <v>7.9359999999999999</v>
      </c>
      <c r="H34" s="108">
        <v>165</v>
      </c>
      <c r="I34" s="109" t="s">
        <v>58</v>
      </c>
      <c r="J34" s="70">
        <f t="shared" si="4"/>
        <v>1.6500000000000001E-2</v>
      </c>
      <c r="K34" s="108">
        <v>27</v>
      </c>
      <c r="L34" s="109" t="s">
        <v>58</v>
      </c>
      <c r="M34" s="70">
        <f t="shared" si="0"/>
        <v>2.7000000000000001E-3</v>
      </c>
      <c r="N34" s="108">
        <v>19</v>
      </c>
      <c r="O34" s="109" t="s">
        <v>58</v>
      </c>
      <c r="P34" s="70">
        <f t="shared" si="1"/>
        <v>1.9E-3</v>
      </c>
    </row>
    <row r="35" spans="2:16">
      <c r="B35" s="108">
        <v>10</v>
      </c>
      <c r="C35" s="109" t="s">
        <v>57</v>
      </c>
      <c r="D35" s="95">
        <f t="shared" si="2"/>
        <v>4.2016806722689077E-5</v>
      </c>
      <c r="E35" s="110">
        <v>1.097</v>
      </c>
      <c r="F35" s="111">
        <v>7.2160000000000002</v>
      </c>
      <c r="G35" s="107">
        <f t="shared" si="3"/>
        <v>8.3130000000000006</v>
      </c>
      <c r="H35" s="108">
        <v>173</v>
      </c>
      <c r="I35" s="109" t="s">
        <v>58</v>
      </c>
      <c r="J35" s="70">
        <f t="shared" si="4"/>
        <v>1.7299999999999999E-2</v>
      </c>
      <c r="K35" s="108">
        <v>28</v>
      </c>
      <c r="L35" s="109" t="s">
        <v>58</v>
      </c>
      <c r="M35" s="70">
        <f t="shared" si="0"/>
        <v>2.8E-3</v>
      </c>
      <c r="N35" s="108">
        <v>20</v>
      </c>
      <c r="O35" s="109" t="s">
        <v>58</v>
      </c>
      <c r="P35" s="70">
        <f t="shared" si="1"/>
        <v>2E-3</v>
      </c>
    </row>
    <row r="36" spans="2:16">
      <c r="B36" s="108">
        <v>11</v>
      </c>
      <c r="C36" s="109" t="s">
        <v>57</v>
      </c>
      <c r="D36" s="95">
        <f t="shared" si="2"/>
        <v>4.6218487394957981E-5</v>
      </c>
      <c r="E36" s="110">
        <v>1.151</v>
      </c>
      <c r="F36" s="111">
        <v>7.5129999999999999</v>
      </c>
      <c r="G36" s="107">
        <f t="shared" si="3"/>
        <v>8.6639999999999997</v>
      </c>
      <c r="H36" s="108">
        <v>181</v>
      </c>
      <c r="I36" s="109" t="s">
        <v>58</v>
      </c>
      <c r="J36" s="70">
        <f t="shared" si="4"/>
        <v>1.8099999999999998E-2</v>
      </c>
      <c r="K36" s="108">
        <v>29</v>
      </c>
      <c r="L36" s="109" t="s">
        <v>58</v>
      </c>
      <c r="M36" s="70">
        <f t="shared" si="0"/>
        <v>2.9000000000000002E-3</v>
      </c>
      <c r="N36" s="108">
        <v>21</v>
      </c>
      <c r="O36" s="109" t="s">
        <v>58</v>
      </c>
      <c r="P36" s="70">
        <f t="shared" si="1"/>
        <v>2.1000000000000003E-3</v>
      </c>
    </row>
    <row r="37" spans="2:16">
      <c r="B37" s="108">
        <v>12</v>
      </c>
      <c r="C37" s="109" t="s">
        <v>57</v>
      </c>
      <c r="D37" s="95">
        <f t="shared" si="2"/>
        <v>5.0420168067226892E-5</v>
      </c>
      <c r="E37" s="110">
        <v>1.202</v>
      </c>
      <c r="F37" s="111">
        <v>7.7910000000000004</v>
      </c>
      <c r="G37" s="107">
        <f t="shared" si="3"/>
        <v>8.9930000000000003</v>
      </c>
      <c r="H37" s="108">
        <v>189</v>
      </c>
      <c r="I37" s="109" t="s">
        <v>58</v>
      </c>
      <c r="J37" s="70">
        <f t="shared" si="4"/>
        <v>1.89E-2</v>
      </c>
      <c r="K37" s="108">
        <v>30</v>
      </c>
      <c r="L37" s="109" t="s">
        <v>58</v>
      </c>
      <c r="M37" s="70">
        <f t="shared" si="0"/>
        <v>3.0000000000000001E-3</v>
      </c>
      <c r="N37" s="108">
        <v>22</v>
      </c>
      <c r="O37" s="109" t="s">
        <v>58</v>
      </c>
      <c r="P37" s="70">
        <f t="shared" si="1"/>
        <v>2.1999999999999997E-3</v>
      </c>
    </row>
    <row r="38" spans="2:16">
      <c r="B38" s="108">
        <v>13</v>
      </c>
      <c r="C38" s="109" t="s">
        <v>57</v>
      </c>
      <c r="D38" s="95">
        <f t="shared" si="2"/>
        <v>5.4621848739495796E-5</v>
      </c>
      <c r="E38" s="110">
        <v>1.2509999999999999</v>
      </c>
      <c r="F38" s="111">
        <v>8.0510000000000002</v>
      </c>
      <c r="G38" s="107">
        <f t="shared" si="3"/>
        <v>9.3019999999999996</v>
      </c>
      <c r="H38" s="108">
        <v>196</v>
      </c>
      <c r="I38" s="109" t="s">
        <v>58</v>
      </c>
      <c r="J38" s="70">
        <f t="shared" si="4"/>
        <v>1.9599999999999999E-2</v>
      </c>
      <c r="K38" s="108">
        <v>31</v>
      </c>
      <c r="L38" s="109" t="s">
        <v>58</v>
      </c>
      <c r="M38" s="70">
        <f t="shared" si="0"/>
        <v>3.0999999999999999E-3</v>
      </c>
      <c r="N38" s="108">
        <v>22</v>
      </c>
      <c r="O38" s="109" t="s">
        <v>58</v>
      </c>
      <c r="P38" s="70">
        <f t="shared" si="1"/>
        <v>2.1999999999999997E-3</v>
      </c>
    </row>
    <row r="39" spans="2:16">
      <c r="B39" s="108">
        <v>14</v>
      </c>
      <c r="C39" s="109" t="s">
        <v>57</v>
      </c>
      <c r="D39" s="95">
        <f t="shared" si="2"/>
        <v>5.8823529411764708E-5</v>
      </c>
      <c r="E39" s="110">
        <v>1.298</v>
      </c>
      <c r="F39" s="111">
        <v>8.2970000000000006</v>
      </c>
      <c r="G39" s="107">
        <f t="shared" si="3"/>
        <v>9.5950000000000006</v>
      </c>
      <c r="H39" s="108">
        <v>204</v>
      </c>
      <c r="I39" s="109" t="s">
        <v>58</v>
      </c>
      <c r="J39" s="70">
        <f t="shared" si="4"/>
        <v>2.0399999999999998E-2</v>
      </c>
      <c r="K39" s="108">
        <v>32</v>
      </c>
      <c r="L39" s="109" t="s">
        <v>58</v>
      </c>
      <c r="M39" s="70">
        <f t="shared" si="0"/>
        <v>3.2000000000000002E-3</v>
      </c>
      <c r="N39" s="108">
        <v>23</v>
      </c>
      <c r="O39" s="109" t="s">
        <v>58</v>
      </c>
      <c r="P39" s="70">
        <f t="shared" si="1"/>
        <v>2.3E-3</v>
      </c>
    </row>
    <row r="40" spans="2:16">
      <c r="B40" s="108">
        <v>15</v>
      </c>
      <c r="C40" s="109" t="s">
        <v>57</v>
      </c>
      <c r="D40" s="95">
        <f t="shared" si="2"/>
        <v>6.3025210084033612E-5</v>
      </c>
      <c r="E40" s="110">
        <v>1.3440000000000001</v>
      </c>
      <c r="F40" s="111">
        <v>8.5280000000000005</v>
      </c>
      <c r="G40" s="107">
        <f t="shared" si="3"/>
        <v>9.8719999999999999</v>
      </c>
      <c r="H40" s="108">
        <v>211</v>
      </c>
      <c r="I40" s="109" t="s">
        <v>58</v>
      </c>
      <c r="J40" s="70">
        <f t="shared" si="4"/>
        <v>2.1100000000000001E-2</v>
      </c>
      <c r="K40" s="108">
        <v>33</v>
      </c>
      <c r="L40" s="109" t="s">
        <v>58</v>
      </c>
      <c r="M40" s="70">
        <f t="shared" si="0"/>
        <v>3.3E-3</v>
      </c>
      <c r="N40" s="108">
        <v>24</v>
      </c>
      <c r="O40" s="109" t="s">
        <v>58</v>
      </c>
      <c r="P40" s="70">
        <f t="shared" si="1"/>
        <v>2.4000000000000002E-3</v>
      </c>
    </row>
    <row r="41" spans="2:16">
      <c r="B41" s="108">
        <v>16</v>
      </c>
      <c r="C41" s="109" t="s">
        <v>57</v>
      </c>
      <c r="D41" s="95">
        <f t="shared" si="2"/>
        <v>6.7226890756302523E-5</v>
      </c>
      <c r="E41" s="110">
        <v>1.3879999999999999</v>
      </c>
      <c r="F41" s="111">
        <v>8.7479999999999993</v>
      </c>
      <c r="G41" s="107">
        <f t="shared" si="3"/>
        <v>10.135999999999999</v>
      </c>
      <c r="H41" s="108">
        <v>217</v>
      </c>
      <c r="I41" s="109" t="s">
        <v>58</v>
      </c>
      <c r="J41" s="70">
        <f t="shared" si="4"/>
        <v>2.1700000000000001E-2</v>
      </c>
      <c r="K41" s="108">
        <v>34</v>
      </c>
      <c r="L41" s="109" t="s">
        <v>58</v>
      </c>
      <c r="M41" s="70">
        <f t="shared" si="0"/>
        <v>3.4000000000000002E-3</v>
      </c>
      <c r="N41" s="108">
        <v>25</v>
      </c>
      <c r="O41" s="109" t="s">
        <v>58</v>
      </c>
      <c r="P41" s="70">
        <f t="shared" si="1"/>
        <v>2.5000000000000001E-3</v>
      </c>
    </row>
    <row r="42" spans="2:16">
      <c r="B42" s="108">
        <v>17</v>
      </c>
      <c r="C42" s="109" t="s">
        <v>57</v>
      </c>
      <c r="D42" s="95">
        <f t="shared" si="2"/>
        <v>7.1428571428571434E-5</v>
      </c>
      <c r="E42" s="110">
        <v>1.431</v>
      </c>
      <c r="F42" s="111">
        <v>8.9570000000000007</v>
      </c>
      <c r="G42" s="107">
        <f t="shared" si="3"/>
        <v>10.388000000000002</v>
      </c>
      <c r="H42" s="108">
        <v>224</v>
      </c>
      <c r="I42" s="109" t="s">
        <v>58</v>
      </c>
      <c r="J42" s="70">
        <f t="shared" si="4"/>
        <v>2.24E-2</v>
      </c>
      <c r="K42" s="108">
        <v>35</v>
      </c>
      <c r="L42" s="109" t="s">
        <v>58</v>
      </c>
      <c r="M42" s="70">
        <f t="shared" si="0"/>
        <v>3.5000000000000005E-3</v>
      </c>
      <c r="N42" s="108">
        <v>25</v>
      </c>
      <c r="O42" s="109" t="s">
        <v>58</v>
      </c>
      <c r="P42" s="70">
        <f t="shared" si="1"/>
        <v>2.5000000000000001E-3</v>
      </c>
    </row>
    <row r="43" spans="2:16">
      <c r="B43" s="108">
        <v>18</v>
      </c>
      <c r="C43" s="109" t="s">
        <v>57</v>
      </c>
      <c r="D43" s="95">
        <f t="shared" si="2"/>
        <v>7.5630252100840331E-5</v>
      </c>
      <c r="E43" s="110">
        <v>1.472</v>
      </c>
      <c r="F43" s="111">
        <v>9.1560000000000006</v>
      </c>
      <c r="G43" s="107">
        <f t="shared" si="3"/>
        <v>10.628</v>
      </c>
      <c r="H43" s="108">
        <v>231</v>
      </c>
      <c r="I43" s="109" t="s">
        <v>58</v>
      </c>
      <c r="J43" s="70">
        <f t="shared" si="4"/>
        <v>2.3100000000000002E-2</v>
      </c>
      <c r="K43" s="108">
        <v>36</v>
      </c>
      <c r="L43" s="109" t="s">
        <v>58</v>
      </c>
      <c r="M43" s="70">
        <f t="shared" si="0"/>
        <v>3.5999999999999999E-3</v>
      </c>
      <c r="N43" s="108">
        <v>26</v>
      </c>
      <c r="O43" s="109" t="s">
        <v>58</v>
      </c>
      <c r="P43" s="70">
        <f t="shared" si="1"/>
        <v>2.5999999999999999E-3</v>
      </c>
    </row>
    <row r="44" spans="2:16">
      <c r="B44" s="108">
        <v>20</v>
      </c>
      <c r="C44" s="109" t="s">
        <v>57</v>
      </c>
      <c r="D44" s="95">
        <f t="shared" si="2"/>
        <v>8.4033613445378154E-5</v>
      </c>
      <c r="E44" s="110">
        <v>1.552</v>
      </c>
      <c r="F44" s="111">
        <v>9.5280000000000005</v>
      </c>
      <c r="G44" s="107">
        <f t="shared" si="3"/>
        <v>11.08</v>
      </c>
      <c r="H44" s="108">
        <v>243</v>
      </c>
      <c r="I44" s="109" t="s">
        <v>58</v>
      </c>
      <c r="J44" s="70">
        <f t="shared" si="4"/>
        <v>2.4299999999999999E-2</v>
      </c>
      <c r="K44" s="108">
        <v>38</v>
      </c>
      <c r="L44" s="109" t="s">
        <v>58</v>
      </c>
      <c r="M44" s="70">
        <f t="shared" si="0"/>
        <v>3.8E-3</v>
      </c>
      <c r="N44" s="108">
        <v>27</v>
      </c>
      <c r="O44" s="109" t="s">
        <v>58</v>
      </c>
      <c r="P44" s="70">
        <f t="shared" si="1"/>
        <v>2.7000000000000001E-3</v>
      </c>
    </row>
    <row r="45" spans="2:16">
      <c r="B45" s="108">
        <v>22.5</v>
      </c>
      <c r="C45" s="109" t="s">
        <v>57</v>
      </c>
      <c r="D45" s="95">
        <f t="shared" si="2"/>
        <v>9.4537815126050418E-5</v>
      </c>
      <c r="E45" s="110">
        <v>1.6459999999999999</v>
      </c>
      <c r="F45" s="111">
        <v>9.9510000000000005</v>
      </c>
      <c r="G45" s="107">
        <f t="shared" si="3"/>
        <v>11.597000000000001</v>
      </c>
      <c r="H45" s="108">
        <v>258</v>
      </c>
      <c r="I45" s="109" t="s">
        <v>58</v>
      </c>
      <c r="J45" s="70">
        <f t="shared" si="4"/>
        <v>2.58E-2</v>
      </c>
      <c r="K45" s="108">
        <v>39</v>
      </c>
      <c r="L45" s="109" t="s">
        <v>58</v>
      </c>
      <c r="M45" s="70">
        <f t="shared" si="0"/>
        <v>3.8999999999999998E-3</v>
      </c>
      <c r="N45" s="108">
        <v>29</v>
      </c>
      <c r="O45" s="109" t="s">
        <v>58</v>
      </c>
      <c r="P45" s="70">
        <f t="shared" si="1"/>
        <v>2.9000000000000002E-3</v>
      </c>
    </row>
    <row r="46" spans="2:16">
      <c r="B46" s="108">
        <v>25</v>
      </c>
      <c r="C46" s="109" t="s">
        <v>57</v>
      </c>
      <c r="D46" s="95">
        <f t="shared" si="2"/>
        <v>1.050420168067227E-4</v>
      </c>
      <c r="E46" s="110">
        <v>1.7350000000000001</v>
      </c>
      <c r="F46" s="111">
        <v>10.34</v>
      </c>
      <c r="G46" s="107">
        <f t="shared" si="3"/>
        <v>12.074999999999999</v>
      </c>
      <c r="H46" s="108">
        <v>273</v>
      </c>
      <c r="I46" s="109" t="s">
        <v>58</v>
      </c>
      <c r="J46" s="70">
        <f t="shared" si="4"/>
        <v>2.7300000000000001E-2</v>
      </c>
      <c r="K46" s="108">
        <v>41</v>
      </c>
      <c r="L46" s="109" t="s">
        <v>58</v>
      </c>
      <c r="M46" s="70">
        <f t="shared" si="0"/>
        <v>4.1000000000000003E-3</v>
      </c>
      <c r="N46" s="108">
        <v>31</v>
      </c>
      <c r="O46" s="109" t="s">
        <v>58</v>
      </c>
      <c r="P46" s="70">
        <f t="shared" si="1"/>
        <v>3.0999999999999999E-3</v>
      </c>
    </row>
    <row r="47" spans="2:16">
      <c r="B47" s="108">
        <v>27.5</v>
      </c>
      <c r="C47" s="109" t="s">
        <v>57</v>
      </c>
      <c r="D47" s="95">
        <f t="shared" si="2"/>
        <v>1.1554621848739496E-4</v>
      </c>
      <c r="E47" s="110">
        <v>1.819</v>
      </c>
      <c r="F47" s="111">
        <v>10.69</v>
      </c>
      <c r="G47" s="107">
        <f t="shared" si="3"/>
        <v>12.509</v>
      </c>
      <c r="H47" s="108">
        <v>287</v>
      </c>
      <c r="I47" s="109" t="s">
        <v>58</v>
      </c>
      <c r="J47" s="70">
        <f t="shared" si="4"/>
        <v>2.8699999999999996E-2</v>
      </c>
      <c r="K47" s="108">
        <v>43</v>
      </c>
      <c r="L47" s="109" t="s">
        <v>58</v>
      </c>
      <c r="M47" s="70">
        <f t="shared" si="0"/>
        <v>4.3E-3</v>
      </c>
      <c r="N47" s="108">
        <v>32</v>
      </c>
      <c r="O47" s="109" t="s">
        <v>58</v>
      </c>
      <c r="P47" s="70">
        <f t="shared" si="1"/>
        <v>3.2000000000000002E-3</v>
      </c>
    </row>
    <row r="48" spans="2:16">
      <c r="B48" s="108">
        <v>30</v>
      </c>
      <c r="C48" s="109" t="s">
        <v>57</v>
      </c>
      <c r="D48" s="95">
        <f t="shared" si="2"/>
        <v>1.2605042016806722E-4</v>
      </c>
      <c r="E48" s="110">
        <v>1.9</v>
      </c>
      <c r="F48" s="111">
        <v>11.01</v>
      </c>
      <c r="G48" s="107">
        <f t="shared" si="3"/>
        <v>12.91</v>
      </c>
      <c r="H48" s="108">
        <v>300</v>
      </c>
      <c r="I48" s="109" t="s">
        <v>58</v>
      </c>
      <c r="J48" s="70">
        <f t="shared" si="4"/>
        <v>0.03</v>
      </c>
      <c r="K48" s="108">
        <v>45</v>
      </c>
      <c r="L48" s="109" t="s">
        <v>58</v>
      </c>
      <c r="M48" s="70">
        <f t="shared" si="0"/>
        <v>4.4999999999999997E-3</v>
      </c>
      <c r="N48" s="108">
        <v>34</v>
      </c>
      <c r="O48" s="109" t="s">
        <v>58</v>
      </c>
      <c r="P48" s="70">
        <f t="shared" si="1"/>
        <v>3.4000000000000002E-3</v>
      </c>
    </row>
    <row r="49" spans="2:16">
      <c r="B49" s="108">
        <v>32.5</v>
      </c>
      <c r="C49" s="109" t="s">
        <v>57</v>
      </c>
      <c r="D49" s="95">
        <f t="shared" si="2"/>
        <v>1.3655462184873949E-4</v>
      </c>
      <c r="E49" s="110">
        <v>1.978</v>
      </c>
      <c r="F49" s="111">
        <v>11.31</v>
      </c>
      <c r="G49" s="107">
        <f t="shared" si="3"/>
        <v>13.288</v>
      </c>
      <c r="H49" s="108">
        <v>313</v>
      </c>
      <c r="I49" s="109" t="s">
        <v>58</v>
      </c>
      <c r="J49" s="70">
        <f t="shared" si="4"/>
        <v>3.1300000000000001E-2</v>
      </c>
      <c r="K49" s="108">
        <v>46</v>
      </c>
      <c r="L49" s="109" t="s">
        <v>58</v>
      </c>
      <c r="M49" s="70">
        <f t="shared" si="0"/>
        <v>4.5999999999999999E-3</v>
      </c>
      <c r="N49" s="108">
        <v>35</v>
      </c>
      <c r="O49" s="109" t="s">
        <v>58</v>
      </c>
      <c r="P49" s="70">
        <f t="shared" si="1"/>
        <v>3.5000000000000005E-3</v>
      </c>
    </row>
    <row r="50" spans="2:16">
      <c r="B50" s="108">
        <v>35</v>
      </c>
      <c r="C50" s="109" t="s">
        <v>57</v>
      </c>
      <c r="D50" s="95">
        <f t="shared" si="2"/>
        <v>1.4705882352941178E-4</v>
      </c>
      <c r="E50" s="110">
        <v>2.0529999999999999</v>
      </c>
      <c r="F50" s="111">
        <v>11.59</v>
      </c>
      <c r="G50" s="107">
        <f t="shared" si="3"/>
        <v>13.643000000000001</v>
      </c>
      <c r="H50" s="108">
        <v>326</v>
      </c>
      <c r="I50" s="109" t="s">
        <v>58</v>
      </c>
      <c r="J50" s="70">
        <f t="shared" si="4"/>
        <v>3.2600000000000004E-2</v>
      </c>
      <c r="K50" s="108">
        <v>48</v>
      </c>
      <c r="L50" s="109" t="s">
        <v>58</v>
      </c>
      <c r="M50" s="70">
        <f t="shared" si="0"/>
        <v>4.8000000000000004E-3</v>
      </c>
      <c r="N50" s="108">
        <v>36</v>
      </c>
      <c r="O50" s="109" t="s">
        <v>58</v>
      </c>
      <c r="P50" s="70">
        <f t="shared" si="1"/>
        <v>3.5999999999999999E-3</v>
      </c>
    </row>
    <row r="51" spans="2:16">
      <c r="B51" s="108">
        <v>37.5</v>
      </c>
      <c r="C51" s="109" t="s">
        <v>57</v>
      </c>
      <c r="D51" s="95">
        <f t="shared" si="2"/>
        <v>1.5756302521008402E-4</v>
      </c>
      <c r="E51" s="110">
        <v>2.125</v>
      </c>
      <c r="F51" s="111">
        <v>11.85</v>
      </c>
      <c r="G51" s="107">
        <f t="shared" si="3"/>
        <v>13.975</v>
      </c>
      <c r="H51" s="108">
        <v>339</v>
      </c>
      <c r="I51" s="109" t="s">
        <v>58</v>
      </c>
      <c r="J51" s="70">
        <f t="shared" si="4"/>
        <v>3.39E-2</v>
      </c>
      <c r="K51" s="108">
        <v>49</v>
      </c>
      <c r="L51" s="109" t="s">
        <v>58</v>
      </c>
      <c r="M51" s="70">
        <f t="shared" si="0"/>
        <v>4.8999999999999998E-3</v>
      </c>
      <c r="N51" s="108">
        <v>38</v>
      </c>
      <c r="O51" s="109" t="s">
        <v>58</v>
      </c>
      <c r="P51" s="70">
        <f t="shared" si="1"/>
        <v>3.8E-3</v>
      </c>
    </row>
    <row r="52" spans="2:16">
      <c r="B52" s="108">
        <v>40</v>
      </c>
      <c r="C52" s="109" t="s">
        <v>57</v>
      </c>
      <c r="D52" s="95">
        <f t="shared" si="2"/>
        <v>1.6806722689075631E-4</v>
      </c>
      <c r="E52" s="110">
        <v>2.194</v>
      </c>
      <c r="F52" s="111">
        <v>12.1</v>
      </c>
      <c r="G52" s="107">
        <f t="shared" si="3"/>
        <v>14.294</v>
      </c>
      <c r="H52" s="108">
        <v>351</v>
      </c>
      <c r="I52" s="109" t="s">
        <v>58</v>
      </c>
      <c r="J52" s="70">
        <f t="shared" si="4"/>
        <v>3.5099999999999999E-2</v>
      </c>
      <c r="K52" s="108">
        <v>51</v>
      </c>
      <c r="L52" s="109" t="s">
        <v>58</v>
      </c>
      <c r="M52" s="70">
        <f t="shared" si="0"/>
        <v>5.0999999999999995E-3</v>
      </c>
      <c r="N52" s="108">
        <v>39</v>
      </c>
      <c r="O52" s="109" t="s">
        <v>58</v>
      </c>
      <c r="P52" s="70">
        <f t="shared" si="1"/>
        <v>3.8999999999999998E-3</v>
      </c>
    </row>
    <row r="53" spans="2:16">
      <c r="B53" s="108">
        <v>45</v>
      </c>
      <c r="C53" s="109" t="s">
        <v>57</v>
      </c>
      <c r="D53" s="95">
        <f t="shared" si="2"/>
        <v>1.8907563025210084E-4</v>
      </c>
      <c r="E53" s="110">
        <v>2.327</v>
      </c>
      <c r="F53" s="111">
        <v>12.54</v>
      </c>
      <c r="G53" s="107">
        <f t="shared" si="3"/>
        <v>14.866999999999999</v>
      </c>
      <c r="H53" s="108">
        <v>374</v>
      </c>
      <c r="I53" s="109" t="s">
        <v>58</v>
      </c>
      <c r="J53" s="70">
        <f t="shared" si="4"/>
        <v>3.7400000000000003E-2</v>
      </c>
      <c r="K53" s="108">
        <v>54</v>
      </c>
      <c r="L53" s="109" t="s">
        <v>58</v>
      </c>
      <c r="M53" s="70">
        <f t="shared" si="0"/>
        <v>5.4000000000000003E-3</v>
      </c>
      <c r="N53" s="108">
        <v>41</v>
      </c>
      <c r="O53" s="109" t="s">
        <v>58</v>
      </c>
      <c r="P53" s="70">
        <f t="shared" si="1"/>
        <v>4.1000000000000003E-3</v>
      </c>
    </row>
    <row r="54" spans="2:16">
      <c r="B54" s="108">
        <v>50</v>
      </c>
      <c r="C54" s="109" t="s">
        <v>57</v>
      </c>
      <c r="D54" s="95">
        <f t="shared" si="2"/>
        <v>2.1008403361344539E-4</v>
      </c>
      <c r="E54" s="110">
        <v>2.4529999999999998</v>
      </c>
      <c r="F54" s="111">
        <v>12.94</v>
      </c>
      <c r="G54" s="107">
        <f t="shared" si="3"/>
        <v>15.392999999999999</v>
      </c>
      <c r="H54" s="108">
        <v>397</v>
      </c>
      <c r="I54" s="109" t="s">
        <v>58</v>
      </c>
      <c r="J54" s="70">
        <f t="shared" si="4"/>
        <v>3.9699999999999999E-2</v>
      </c>
      <c r="K54" s="108">
        <v>56</v>
      </c>
      <c r="L54" s="109" t="s">
        <v>58</v>
      </c>
      <c r="M54" s="70">
        <f t="shared" si="0"/>
        <v>5.5999999999999999E-3</v>
      </c>
      <c r="N54" s="108">
        <v>44</v>
      </c>
      <c r="O54" s="109" t="s">
        <v>58</v>
      </c>
      <c r="P54" s="70">
        <f t="shared" si="1"/>
        <v>4.3999999999999994E-3</v>
      </c>
    </row>
    <row r="55" spans="2:16">
      <c r="B55" s="108">
        <v>55</v>
      </c>
      <c r="C55" s="109" t="s">
        <v>57</v>
      </c>
      <c r="D55" s="95">
        <f t="shared" si="2"/>
        <v>2.3109243697478992E-4</v>
      </c>
      <c r="E55" s="110">
        <v>2.573</v>
      </c>
      <c r="F55" s="111">
        <v>13.3</v>
      </c>
      <c r="G55" s="107">
        <f t="shared" si="3"/>
        <v>15.873000000000001</v>
      </c>
      <c r="H55" s="108">
        <v>419</v>
      </c>
      <c r="I55" s="109" t="s">
        <v>58</v>
      </c>
      <c r="J55" s="70">
        <f t="shared" si="4"/>
        <v>4.19E-2</v>
      </c>
      <c r="K55" s="108">
        <v>59</v>
      </c>
      <c r="L55" s="109" t="s">
        <v>58</v>
      </c>
      <c r="M55" s="70">
        <f t="shared" si="0"/>
        <v>5.8999999999999999E-3</v>
      </c>
      <c r="N55" s="108">
        <v>46</v>
      </c>
      <c r="O55" s="109" t="s">
        <v>58</v>
      </c>
      <c r="P55" s="70">
        <f t="shared" si="1"/>
        <v>4.5999999999999999E-3</v>
      </c>
    </row>
    <row r="56" spans="2:16">
      <c r="B56" s="108">
        <v>60</v>
      </c>
      <c r="C56" s="109" t="s">
        <v>57</v>
      </c>
      <c r="D56" s="95">
        <f t="shared" si="2"/>
        <v>2.5210084033613445E-4</v>
      </c>
      <c r="E56" s="110">
        <v>2.6880000000000002</v>
      </c>
      <c r="F56" s="111">
        <v>13.63</v>
      </c>
      <c r="G56" s="107">
        <f t="shared" si="3"/>
        <v>16.318000000000001</v>
      </c>
      <c r="H56" s="108">
        <v>441</v>
      </c>
      <c r="I56" s="109" t="s">
        <v>58</v>
      </c>
      <c r="J56" s="70">
        <f t="shared" si="4"/>
        <v>4.41E-2</v>
      </c>
      <c r="K56" s="108">
        <v>61</v>
      </c>
      <c r="L56" s="109" t="s">
        <v>58</v>
      </c>
      <c r="M56" s="70">
        <f t="shared" si="0"/>
        <v>6.0999999999999995E-3</v>
      </c>
      <c r="N56" s="108">
        <v>48</v>
      </c>
      <c r="O56" s="109" t="s">
        <v>58</v>
      </c>
      <c r="P56" s="70">
        <f t="shared" si="1"/>
        <v>4.8000000000000004E-3</v>
      </c>
    </row>
    <row r="57" spans="2:16">
      <c r="B57" s="108">
        <v>65</v>
      </c>
      <c r="C57" s="109" t="s">
        <v>57</v>
      </c>
      <c r="D57" s="95">
        <f t="shared" si="2"/>
        <v>2.7310924369747898E-4</v>
      </c>
      <c r="E57" s="110">
        <v>2.7970000000000002</v>
      </c>
      <c r="F57" s="111">
        <v>13.93</v>
      </c>
      <c r="G57" s="107">
        <f t="shared" si="3"/>
        <v>16.727</v>
      </c>
      <c r="H57" s="108">
        <v>462</v>
      </c>
      <c r="I57" s="109" t="s">
        <v>58</v>
      </c>
      <c r="J57" s="70">
        <f t="shared" si="4"/>
        <v>4.6200000000000005E-2</v>
      </c>
      <c r="K57" s="108">
        <v>63</v>
      </c>
      <c r="L57" s="109" t="s">
        <v>58</v>
      </c>
      <c r="M57" s="70">
        <f t="shared" si="0"/>
        <v>6.3E-3</v>
      </c>
      <c r="N57" s="108">
        <v>50</v>
      </c>
      <c r="O57" s="109" t="s">
        <v>58</v>
      </c>
      <c r="P57" s="70">
        <f t="shared" si="1"/>
        <v>5.0000000000000001E-3</v>
      </c>
    </row>
    <row r="58" spans="2:16">
      <c r="B58" s="108">
        <v>70</v>
      </c>
      <c r="C58" s="109" t="s">
        <v>57</v>
      </c>
      <c r="D58" s="95">
        <f t="shared" si="2"/>
        <v>2.9411764705882356E-4</v>
      </c>
      <c r="E58" s="110">
        <v>2.903</v>
      </c>
      <c r="F58" s="111">
        <v>14.2</v>
      </c>
      <c r="G58" s="107">
        <f t="shared" si="3"/>
        <v>17.102999999999998</v>
      </c>
      <c r="H58" s="108">
        <v>482</v>
      </c>
      <c r="I58" s="109" t="s">
        <v>58</v>
      </c>
      <c r="J58" s="70">
        <f t="shared" si="4"/>
        <v>4.82E-2</v>
      </c>
      <c r="K58" s="108">
        <v>66</v>
      </c>
      <c r="L58" s="109" t="s">
        <v>58</v>
      </c>
      <c r="M58" s="70">
        <f t="shared" si="0"/>
        <v>6.6E-3</v>
      </c>
      <c r="N58" s="108">
        <v>52</v>
      </c>
      <c r="O58" s="109" t="s">
        <v>58</v>
      </c>
      <c r="P58" s="70">
        <f t="shared" si="1"/>
        <v>5.1999999999999998E-3</v>
      </c>
    </row>
    <row r="59" spans="2:16">
      <c r="B59" s="108">
        <v>80</v>
      </c>
      <c r="C59" s="109" t="s">
        <v>57</v>
      </c>
      <c r="D59" s="95">
        <f t="shared" si="2"/>
        <v>3.3613445378151261E-4</v>
      </c>
      <c r="E59" s="110">
        <v>3.1030000000000002</v>
      </c>
      <c r="F59" s="111">
        <v>14.69</v>
      </c>
      <c r="G59" s="107">
        <f t="shared" si="3"/>
        <v>17.792999999999999</v>
      </c>
      <c r="H59" s="108">
        <v>521</v>
      </c>
      <c r="I59" s="109" t="s">
        <v>58</v>
      </c>
      <c r="J59" s="70">
        <f t="shared" si="4"/>
        <v>5.21E-2</v>
      </c>
      <c r="K59" s="108">
        <v>70</v>
      </c>
      <c r="L59" s="109" t="s">
        <v>58</v>
      </c>
      <c r="M59" s="70">
        <f t="shared" si="0"/>
        <v>7.000000000000001E-3</v>
      </c>
      <c r="N59" s="108">
        <v>56</v>
      </c>
      <c r="O59" s="109" t="s">
        <v>58</v>
      </c>
      <c r="P59" s="70">
        <f t="shared" si="1"/>
        <v>5.5999999999999999E-3</v>
      </c>
    </row>
    <row r="60" spans="2:16">
      <c r="B60" s="108">
        <v>90</v>
      </c>
      <c r="C60" s="109" t="s">
        <v>57</v>
      </c>
      <c r="D60" s="95">
        <f t="shared" si="2"/>
        <v>3.7815126050420167E-4</v>
      </c>
      <c r="E60" s="110">
        <v>3.2919999999999998</v>
      </c>
      <c r="F60" s="111">
        <v>15.11</v>
      </c>
      <c r="G60" s="107">
        <f t="shared" si="3"/>
        <v>18.402000000000001</v>
      </c>
      <c r="H60" s="108">
        <v>560</v>
      </c>
      <c r="I60" s="109" t="s">
        <v>58</v>
      </c>
      <c r="J60" s="70">
        <f t="shared" si="4"/>
        <v>5.6000000000000008E-2</v>
      </c>
      <c r="K60" s="108">
        <v>74</v>
      </c>
      <c r="L60" s="109" t="s">
        <v>58</v>
      </c>
      <c r="M60" s="70">
        <f t="shared" si="0"/>
        <v>7.3999999999999995E-3</v>
      </c>
      <c r="N60" s="108">
        <v>60</v>
      </c>
      <c r="O60" s="109" t="s">
        <v>58</v>
      </c>
      <c r="P60" s="70">
        <f t="shared" si="1"/>
        <v>6.0000000000000001E-3</v>
      </c>
    </row>
    <row r="61" spans="2:16">
      <c r="B61" s="108">
        <v>100</v>
      </c>
      <c r="C61" s="109" t="s">
        <v>57</v>
      </c>
      <c r="D61" s="95">
        <f t="shared" si="2"/>
        <v>4.2016806722689078E-4</v>
      </c>
      <c r="E61" s="110">
        <v>3.47</v>
      </c>
      <c r="F61" s="111">
        <v>15.48</v>
      </c>
      <c r="G61" s="107">
        <f t="shared" si="3"/>
        <v>18.95</v>
      </c>
      <c r="H61" s="108">
        <v>597</v>
      </c>
      <c r="I61" s="109" t="s">
        <v>58</v>
      </c>
      <c r="J61" s="70">
        <f t="shared" si="4"/>
        <v>5.9699999999999996E-2</v>
      </c>
      <c r="K61" s="108">
        <v>78</v>
      </c>
      <c r="L61" s="109" t="s">
        <v>58</v>
      </c>
      <c r="M61" s="70">
        <f t="shared" si="0"/>
        <v>7.7999999999999996E-3</v>
      </c>
      <c r="N61" s="108">
        <v>64</v>
      </c>
      <c r="O61" s="109" t="s">
        <v>58</v>
      </c>
      <c r="P61" s="70">
        <f t="shared" si="1"/>
        <v>6.4000000000000003E-3</v>
      </c>
    </row>
    <row r="62" spans="2:16">
      <c r="B62" s="108">
        <v>110</v>
      </c>
      <c r="C62" s="109" t="s">
        <v>57</v>
      </c>
      <c r="D62" s="95">
        <f t="shared" si="2"/>
        <v>4.6218487394957984E-4</v>
      </c>
      <c r="E62" s="110">
        <v>3.6389999999999998</v>
      </c>
      <c r="F62" s="111">
        <v>15.8</v>
      </c>
      <c r="G62" s="107">
        <f t="shared" si="3"/>
        <v>19.439</v>
      </c>
      <c r="H62" s="108">
        <v>633</v>
      </c>
      <c r="I62" s="109" t="s">
        <v>58</v>
      </c>
      <c r="J62" s="70">
        <f t="shared" si="4"/>
        <v>6.3299999999999995E-2</v>
      </c>
      <c r="K62" s="108">
        <v>82</v>
      </c>
      <c r="L62" s="109" t="s">
        <v>58</v>
      </c>
      <c r="M62" s="70">
        <f t="shared" si="0"/>
        <v>8.2000000000000007E-3</v>
      </c>
      <c r="N62" s="108">
        <v>67</v>
      </c>
      <c r="O62" s="109" t="s">
        <v>58</v>
      </c>
      <c r="P62" s="70">
        <f t="shared" si="1"/>
        <v>6.7000000000000002E-3</v>
      </c>
    </row>
    <row r="63" spans="2:16">
      <c r="B63" s="108">
        <v>120</v>
      </c>
      <c r="C63" s="109" t="s">
        <v>57</v>
      </c>
      <c r="D63" s="95">
        <f t="shared" si="2"/>
        <v>5.0420168067226889E-4</v>
      </c>
      <c r="E63" s="110">
        <v>3.8010000000000002</v>
      </c>
      <c r="F63" s="111">
        <v>16.09</v>
      </c>
      <c r="G63" s="107">
        <f t="shared" si="3"/>
        <v>19.890999999999998</v>
      </c>
      <c r="H63" s="108">
        <v>668</v>
      </c>
      <c r="I63" s="109" t="s">
        <v>58</v>
      </c>
      <c r="J63" s="70">
        <f t="shared" si="4"/>
        <v>6.6799999999999998E-2</v>
      </c>
      <c r="K63" s="108">
        <v>86</v>
      </c>
      <c r="L63" s="109" t="s">
        <v>58</v>
      </c>
      <c r="M63" s="70">
        <f t="shared" si="0"/>
        <v>8.6E-3</v>
      </c>
      <c r="N63" s="108">
        <v>71</v>
      </c>
      <c r="O63" s="109" t="s">
        <v>58</v>
      </c>
      <c r="P63" s="70">
        <f t="shared" si="1"/>
        <v>7.0999999999999995E-3</v>
      </c>
    </row>
    <row r="64" spans="2:16">
      <c r="B64" s="108">
        <v>130</v>
      </c>
      <c r="C64" s="109" t="s">
        <v>57</v>
      </c>
      <c r="D64" s="95">
        <f t="shared" si="2"/>
        <v>5.4621848739495795E-4</v>
      </c>
      <c r="E64" s="110">
        <v>3.956</v>
      </c>
      <c r="F64" s="111">
        <v>16.350000000000001</v>
      </c>
      <c r="G64" s="107">
        <f t="shared" si="3"/>
        <v>20.306000000000001</v>
      </c>
      <c r="H64" s="108">
        <v>702</v>
      </c>
      <c r="I64" s="109" t="s">
        <v>58</v>
      </c>
      <c r="J64" s="70">
        <f t="shared" si="4"/>
        <v>7.0199999999999999E-2</v>
      </c>
      <c r="K64" s="108">
        <v>89</v>
      </c>
      <c r="L64" s="109" t="s">
        <v>58</v>
      </c>
      <c r="M64" s="70">
        <f t="shared" si="0"/>
        <v>8.8999999999999999E-3</v>
      </c>
      <c r="N64" s="108">
        <v>74</v>
      </c>
      <c r="O64" s="109" t="s">
        <v>58</v>
      </c>
      <c r="P64" s="70">
        <f t="shared" si="1"/>
        <v>7.3999999999999995E-3</v>
      </c>
    </row>
    <row r="65" spans="2:16">
      <c r="B65" s="108">
        <v>140</v>
      </c>
      <c r="C65" s="109" t="s">
        <v>57</v>
      </c>
      <c r="D65" s="95">
        <f t="shared" si="2"/>
        <v>5.8823529411764712E-4</v>
      </c>
      <c r="E65" s="110">
        <v>4.1050000000000004</v>
      </c>
      <c r="F65" s="111">
        <v>16.579999999999998</v>
      </c>
      <c r="G65" s="107">
        <f t="shared" si="3"/>
        <v>20.684999999999999</v>
      </c>
      <c r="H65" s="108">
        <v>736</v>
      </c>
      <c r="I65" s="109" t="s">
        <v>58</v>
      </c>
      <c r="J65" s="70">
        <f t="shared" si="4"/>
        <v>7.3599999999999999E-2</v>
      </c>
      <c r="K65" s="108">
        <v>92</v>
      </c>
      <c r="L65" s="109" t="s">
        <v>58</v>
      </c>
      <c r="M65" s="70">
        <f t="shared" si="0"/>
        <v>9.1999999999999998E-3</v>
      </c>
      <c r="N65" s="108">
        <v>77</v>
      </c>
      <c r="O65" s="109" t="s">
        <v>58</v>
      </c>
      <c r="P65" s="70">
        <f t="shared" si="1"/>
        <v>7.7000000000000002E-3</v>
      </c>
    </row>
    <row r="66" spans="2:16">
      <c r="B66" s="108">
        <v>150</v>
      </c>
      <c r="C66" s="109" t="s">
        <v>57</v>
      </c>
      <c r="D66" s="95">
        <f t="shared" si="2"/>
        <v>6.3025210084033606E-4</v>
      </c>
      <c r="E66" s="110">
        <v>4.2489999999999997</v>
      </c>
      <c r="F66" s="111">
        <v>16.78</v>
      </c>
      <c r="G66" s="107">
        <f t="shared" si="3"/>
        <v>21.029</v>
      </c>
      <c r="H66" s="108">
        <v>770</v>
      </c>
      <c r="I66" s="109" t="s">
        <v>58</v>
      </c>
      <c r="J66" s="70">
        <f t="shared" si="4"/>
        <v>7.6999999999999999E-2</v>
      </c>
      <c r="K66" s="108">
        <v>96</v>
      </c>
      <c r="L66" s="109" t="s">
        <v>58</v>
      </c>
      <c r="M66" s="70">
        <f t="shared" si="0"/>
        <v>9.6000000000000009E-3</v>
      </c>
      <c r="N66" s="108">
        <v>80</v>
      </c>
      <c r="O66" s="109" t="s">
        <v>58</v>
      </c>
      <c r="P66" s="70">
        <f t="shared" si="1"/>
        <v>8.0000000000000002E-3</v>
      </c>
    </row>
    <row r="67" spans="2:16">
      <c r="B67" s="108">
        <v>160</v>
      </c>
      <c r="C67" s="109" t="s">
        <v>57</v>
      </c>
      <c r="D67" s="95">
        <f t="shared" si="2"/>
        <v>6.7226890756302523E-4</v>
      </c>
      <c r="E67" s="110">
        <v>4.3890000000000002</v>
      </c>
      <c r="F67" s="111">
        <v>16.97</v>
      </c>
      <c r="G67" s="107">
        <f t="shared" si="3"/>
        <v>21.358999999999998</v>
      </c>
      <c r="H67" s="108">
        <v>802</v>
      </c>
      <c r="I67" s="109" t="s">
        <v>58</v>
      </c>
      <c r="J67" s="70">
        <f t="shared" si="4"/>
        <v>8.0200000000000007E-2</v>
      </c>
      <c r="K67" s="108">
        <v>99</v>
      </c>
      <c r="L67" s="109" t="s">
        <v>58</v>
      </c>
      <c r="M67" s="70">
        <f t="shared" si="0"/>
        <v>9.9000000000000008E-3</v>
      </c>
      <c r="N67" s="108">
        <v>84</v>
      </c>
      <c r="O67" s="109" t="s">
        <v>58</v>
      </c>
      <c r="P67" s="70">
        <f t="shared" si="1"/>
        <v>8.4000000000000012E-3</v>
      </c>
    </row>
    <row r="68" spans="2:16">
      <c r="B68" s="108">
        <v>170</v>
      </c>
      <c r="C68" s="109" t="s">
        <v>57</v>
      </c>
      <c r="D68" s="95">
        <f t="shared" si="2"/>
        <v>7.1428571428571429E-4</v>
      </c>
      <c r="E68" s="110">
        <v>4.524</v>
      </c>
      <c r="F68" s="111">
        <v>17.14</v>
      </c>
      <c r="G68" s="107">
        <f t="shared" si="3"/>
        <v>21.664000000000001</v>
      </c>
      <c r="H68" s="108">
        <v>835</v>
      </c>
      <c r="I68" s="109" t="s">
        <v>58</v>
      </c>
      <c r="J68" s="70">
        <f t="shared" si="4"/>
        <v>8.3499999999999991E-2</v>
      </c>
      <c r="K68" s="108">
        <v>102</v>
      </c>
      <c r="L68" s="109" t="s">
        <v>58</v>
      </c>
      <c r="M68" s="70">
        <f t="shared" si="0"/>
        <v>1.0199999999999999E-2</v>
      </c>
      <c r="N68" s="108">
        <v>87</v>
      </c>
      <c r="O68" s="109" t="s">
        <v>58</v>
      </c>
      <c r="P68" s="70">
        <f t="shared" si="1"/>
        <v>8.6999999999999994E-3</v>
      </c>
    </row>
    <row r="69" spans="2:16">
      <c r="B69" s="108">
        <v>180</v>
      </c>
      <c r="C69" s="109" t="s">
        <v>57</v>
      </c>
      <c r="D69" s="95">
        <f t="shared" si="2"/>
        <v>7.5630252100840334E-4</v>
      </c>
      <c r="E69" s="110">
        <v>4.6550000000000002</v>
      </c>
      <c r="F69" s="111">
        <v>17.3</v>
      </c>
      <c r="G69" s="107">
        <f t="shared" si="3"/>
        <v>21.955000000000002</v>
      </c>
      <c r="H69" s="108">
        <v>866</v>
      </c>
      <c r="I69" s="109" t="s">
        <v>58</v>
      </c>
      <c r="J69" s="70">
        <f t="shared" si="4"/>
        <v>8.6599999999999996E-2</v>
      </c>
      <c r="K69" s="108">
        <v>105</v>
      </c>
      <c r="L69" s="109" t="s">
        <v>58</v>
      </c>
      <c r="M69" s="70">
        <f t="shared" si="0"/>
        <v>1.0499999999999999E-2</v>
      </c>
      <c r="N69" s="108">
        <v>90</v>
      </c>
      <c r="O69" s="109" t="s">
        <v>58</v>
      </c>
      <c r="P69" s="70">
        <f t="shared" si="1"/>
        <v>8.9999999999999993E-3</v>
      </c>
    </row>
    <row r="70" spans="2:16">
      <c r="B70" s="108">
        <v>200</v>
      </c>
      <c r="C70" s="109" t="s">
        <v>57</v>
      </c>
      <c r="D70" s="95">
        <f t="shared" si="2"/>
        <v>8.4033613445378156E-4</v>
      </c>
      <c r="E70" s="110">
        <v>4.907</v>
      </c>
      <c r="F70" s="111">
        <v>17.57</v>
      </c>
      <c r="G70" s="107">
        <f t="shared" si="3"/>
        <v>22.477</v>
      </c>
      <c r="H70" s="108">
        <v>929</v>
      </c>
      <c r="I70" s="109" t="s">
        <v>58</v>
      </c>
      <c r="J70" s="70">
        <f t="shared" si="4"/>
        <v>9.290000000000001E-2</v>
      </c>
      <c r="K70" s="108">
        <v>111</v>
      </c>
      <c r="L70" s="109" t="s">
        <v>58</v>
      </c>
      <c r="M70" s="70">
        <f t="shared" si="0"/>
        <v>1.11E-2</v>
      </c>
      <c r="N70" s="108">
        <v>95</v>
      </c>
      <c r="O70" s="109" t="s">
        <v>58</v>
      </c>
      <c r="P70" s="70">
        <f t="shared" si="1"/>
        <v>9.4999999999999998E-3</v>
      </c>
    </row>
    <row r="71" spans="2:16">
      <c r="B71" s="108">
        <v>225</v>
      </c>
      <c r="C71" s="109" t="s">
        <v>57</v>
      </c>
      <c r="D71" s="95">
        <f t="shared" si="2"/>
        <v>9.453781512605042E-4</v>
      </c>
      <c r="E71" s="110">
        <v>5.2050000000000001</v>
      </c>
      <c r="F71" s="111">
        <v>17.850000000000001</v>
      </c>
      <c r="G71" s="107">
        <f t="shared" si="3"/>
        <v>23.055</v>
      </c>
      <c r="H71" s="108">
        <v>1005</v>
      </c>
      <c r="I71" s="109" t="s">
        <v>58</v>
      </c>
      <c r="J71" s="70">
        <f t="shared" si="4"/>
        <v>0.10049999999999999</v>
      </c>
      <c r="K71" s="108">
        <v>119</v>
      </c>
      <c r="L71" s="109" t="s">
        <v>58</v>
      </c>
      <c r="M71" s="70">
        <f t="shared" si="0"/>
        <v>1.1899999999999999E-2</v>
      </c>
      <c r="N71" s="108">
        <v>102</v>
      </c>
      <c r="O71" s="109" t="s">
        <v>58</v>
      </c>
      <c r="P71" s="70">
        <f t="shared" si="1"/>
        <v>1.0199999999999999E-2</v>
      </c>
    </row>
    <row r="72" spans="2:16">
      <c r="B72" s="108">
        <v>250</v>
      </c>
      <c r="C72" s="109" t="s">
        <v>57</v>
      </c>
      <c r="D72" s="95">
        <f t="shared" si="2"/>
        <v>1.0504201680672268E-3</v>
      </c>
      <c r="E72" s="110">
        <v>5.4859999999999998</v>
      </c>
      <c r="F72" s="111">
        <v>18.079999999999998</v>
      </c>
      <c r="G72" s="107">
        <f t="shared" si="3"/>
        <v>23.565999999999999</v>
      </c>
      <c r="H72" s="108">
        <v>1080</v>
      </c>
      <c r="I72" s="109" t="s">
        <v>58</v>
      </c>
      <c r="J72" s="70">
        <f t="shared" si="4"/>
        <v>0.10800000000000001</v>
      </c>
      <c r="K72" s="108">
        <v>126</v>
      </c>
      <c r="L72" s="109" t="s">
        <v>58</v>
      </c>
      <c r="M72" s="70">
        <f t="shared" si="0"/>
        <v>1.26E-2</v>
      </c>
      <c r="N72" s="108">
        <v>109</v>
      </c>
      <c r="O72" s="109" t="s">
        <v>58</v>
      </c>
      <c r="P72" s="70">
        <f t="shared" si="1"/>
        <v>1.09E-2</v>
      </c>
    </row>
    <row r="73" spans="2:16">
      <c r="B73" s="108">
        <v>275</v>
      </c>
      <c r="C73" s="109" t="s">
        <v>57</v>
      </c>
      <c r="D73" s="95">
        <f t="shared" si="2"/>
        <v>1.1554621848739496E-3</v>
      </c>
      <c r="E73" s="110">
        <v>5.7539999999999996</v>
      </c>
      <c r="F73" s="111">
        <v>18.260000000000002</v>
      </c>
      <c r="G73" s="107">
        <f t="shared" si="3"/>
        <v>24.014000000000003</v>
      </c>
      <c r="H73" s="108">
        <v>1153</v>
      </c>
      <c r="I73" s="109" t="s">
        <v>58</v>
      </c>
      <c r="J73" s="70">
        <f t="shared" si="4"/>
        <v>0.1153</v>
      </c>
      <c r="K73" s="108">
        <v>133</v>
      </c>
      <c r="L73" s="109" t="s">
        <v>58</v>
      </c>
      <c r="M73" s="70">
        <f t="shared" si="0"/>
        <v>1.3300000000000001E-2</v>
      </c>
      <c r="N73" s="108">
        <v>116</v>
      </c>
      <c r="O73" s="109" t="s">
        <v>58</v>
      </c>
      <c r="P73" s="70">
        <f t="shared" si="1"/>
        <v>1.1600000000000001E-2</v>
      </c>
    </row>
    <row r="74" spans="2:16">
      <c r="B74" s="108">
        <v>300</v>
      </c>
      <c r="C74" s="109" t="s">
        <v>57</v>
      </c>
      <c r="D74" s="95">
        <f t="shared" si="2"/>
        <v>1.2605042016806721E-3</v>
      </c>
      <c r="E74" s="110">
        <v>6.01</v>
      </c>
      <c r="F74" s="111">
        <v>18.41</v>
      </c>
      <c r="G74" s="107">
        <f t="shared" si="3"/>
        <v>24.42</v>
      </c>
      <c r="H74" s="108">
        <v>1225</v>
      </c>
      <c r="I74" s="109" t="s">
        <v>58</v>
      </c>
      <c r="J74" s="70">
        <f t="shared" si="4"/>
        <v>0.12250000000000001</v>
      </c>
      <c r="K74" s="108">
        <v>139</v>
      </c>
      <c r="L74" s="109" t="s">
        <v>58</v>
      </c>
      <c r="M74" s="70">
        <f t="shared" si="0"/>
        <v>1.3900000000000001E-2</v>
      </c>
      <c r="N74" s="108">
        <v>122</v>
      </c>
      <c r="O74" s="109" t="s">
        <v>58</v>
      </c>
      <c r="P74" s="70">
        <f t="shared" si="1"/>
        <v>1.2199999999999999E-2</v>
      </c>
    </row>
    <row r="75" spans="2:16">
      <c r="B75" s="108">
        <v>325</v>
      </c>
      <c r="C75" s="109" t="s">
        <v>57</v>
      </c>
      <c r="D75" s="95">
        <f t="shared" si="2"/>
        <v>1.3655462184873951E-3</v>
      </c>
      <c r="E75" s="110">
        <v>6.2549999999999999</v>
      </c>
      <c r="F75" s="111">
        <v>18.53</v>
      </c>
      <c r="G75" s="107">
        <f t="shared" si="3"/>
        <v>24.785</v>
      </c>
      <c r="H75" s="108">
        <v>1296</v>
      </c>
      <c r="I75" s="109" t="s">
        <v>58</v>
      </c>
      <c r="J75" s="70">
        <f t="shared" si="4"/>
        <v>0.12959999999999999</v>
      </c>
      <c r="K75" s="108">
        <v>146</v>
      </c>
      <c r="L75" s="109" t="s">
        <v>58</v>
      </c>
      <c r="M75" s="70">
        <f t="shared" si="0"/>
        <v>1.4599999999999998E-2</v>
      </c>
      <c r="N75" s="108">
        <v>128</v>
      </c>
      <c r="O75" s="109" t="s">
        <v>58</v>
      </c>
      <c r="P75" s="70">
        <f t="shared" si="1"/>
        <v>1.2800000000000001E-2</v>
      </c>
    </row>
    <row r="76" spans="2:16">
      <c r="B76" s="108">
        <v>350</v>
      </c>
      <c r="C76" s="109" t="s">
        <v>57</v>
      </c>
      <c r="D76" s="95">
        <f t="shared" si="2"/>
        <v>1.4705882352941176E-3</v>
      </c>
      <c r="E76" s="110">
        <v>6.4909999999999997</v>
      </c>
      <c r="F76" s="111">
        <v>18.63</v>
      </c>
      <c r="G76" s="107">
        <f t="shared" si="3"/>
        <v>25.120999999999999</v>
      </c>
      <c r="H76" s="108">
        <v>1365</v>
      </c>
      <c r="I76" s="109" t="s">
        <v>58</v>
      </c>
      <c r="J76" s="70">
        <f t="shared" si="4"/>
        <v>0.13650000000000001</v>
      </c>
      <c r="K76" s="108">
        <v>152</v>
      </c>
      <c r="L76" s="109" t="s">
        <v>58</v>
      </c>
      <c r="M76" s="70">
        <f t="shared" si="0"/>
        <v>1.52E-2</v>
      </c>
      <c r="N76" s="108">
        <v>134</v>
      </c>
      <c r="O76" s="109" t="s">
        <v>58</v>
      </c>
      <c r="P76" s="70">
        <f t="shared" si="1"/>
        <v>1.34E-2</v>
      </c>
    </row>
    <row r="77" spans="2:16">
      <c r="B77" s="108">
        <v>375</v>
      </c>
      <c r="C77" s="109" t="s">
        <v>57</v>
      </c>
      <c r="D77" s="95">
        <f t="shared" si="2"/>
        <v>1.5756302521008404E-3</v>
      </c>
      <c r="E77" s="110">
        <v>6.7190000000000003</v>
      </c>
      <c r="F77" s="111">
        <v>18.71</v>
      </c>
      <c r="G77" s="107">
        <f t="shared" si="3"/>
        <v>25.429000000000002</v>
      </c>
      <c r="H77" s="108">
        <v>1434</v>
      </c>
      <c r="I77" s="109" t="s">
        <v>58</v>
      </c>
      <c r="J77" s="70">
        <f t="shared" si="4"/>
        <v>0.1434</v>
      </c>
      <c r="K77" s="108">
        <v>158</v>
      </c>
      <c r="L77" s="109" t="s">
        <v>58</v>
      </c>
      <c r="M77" s="70">
        <f t="shared" si="0"/>
        <v>1.5800000000000002E-2</v>
      </c>
      <c r="N77" s="108">
        <v>140</v>
      </c>
      <c r="O77" s="109" t="s">
        <v>58</v>
      </c>
      <c r="P77" s="70">
        <f t="shared" si="1"/>
        <v>1.4000000000000002E-2</v>
      </c>
    </row>
    <row r="78" spans="2:16">
      <c r="B78" s="108">
        <v>400</v>
      </c>
      <c r="C78" s="109" t="s">
        <v>57</v>
      </c>
      <c r="D78" s="95">
        <f t="shared" si="2"/>
        <v>1.6806722689075631E-3</v>
      </c>
      <c r="E78" s="110">
        <v>6.94</v>
      </c>
      <c r="F78" s="111">
        <v>18.77</v>
      </c>
      <c r="G78" s="107">
        <f t="shared" si="3"/>
        <v>25.71</v>
      </c>
      <c r="H78" s="108">
        <v>1503</v>
      </c>
      <c r="I78" s="109" t="s">
        <v>58</v>
      </c>
      <c r="J78" s="70">
        <f t="shared" si="4"/>
        <v>0.15029999999999999</v>
      </c>
      <c r="K78" s="108">
        <v>164</v>
      </c>
      <c r="L78" s="109" t="s">
        <v>58</v>
      </c>
      <c r="M78" s="70">
        <f t="shared" si="0"/>
        <v>1.6400000000000001E-2</v>
      </c>
      <c r="N78" s="108">
        <v>146</v>
      </c>
      <c r="O78" s="109" t="s">
        <v>58</v>
      </c>
      <c r="P78" s="70">
        <f t="shared" si="1"/>
        <v>1.4599999999999998E-2</v>
      </c>
    </row>
    <row r="79" spans="2:16">
      <c r="B79" s="108">
        <v>450</v>
      </c>
      <c r="C79" s="109" t="s">
        <v>57</v>
      </c>
      <c r="D79" s="95">
        <f t="shared" si="2"/>
        <v>1.8907563025210084E-3</v>
      </c>
      <c r="E79" s="110">
        <v>7.3609999999999998</v>
      </c>
      <c r="F79" s="111">
        <v>18.850000000000001</v>
      </c>
      <c r="G79" s="107">
        <f t="shared" si="3"/>
        <v>26.211000000000002</v>
      </c>
      <c r="H79" s="108">
        <v>1637</v>
      </c>
      <c r="I79" s="109" t="s">
        <v>58</v>
      </c>
      <c r="J79" s="70">
        <f t="shared" si="4"/>
        <v>0.16370000000000001</v>
      </c>
      <c r="K79" s="108">
        <v>176</v>
      </c>
      <c r="L79" s="109" t="s">
        <v>58</v>
      </c>
      <c r="M79" s="70">
        <f t="shared" si="0"/>
        <v>1.7599999999999998E-2</v>
      </c>
      <c r="N79" s="108">
        <v>157</v>
      </c>
      <c r="O79" s="109" t="s">
        <v>58</v>
      </c>
      <c r="P79" s="70">
        <f t="shared" si="1"/>
        <v>1.5699999999999999E-2</v>
      </c>
    </row>
    <row r="80" spans="2:16">
      <c r="B80" s="108">
        <v>500</v>
      </c>
      <c r="C80" s="109" t="s">
        <v>57</v>
      </c>
      <c r="D80" s="95">
        <f t="shared" si="2"/>
        <v>2.1008403361344537E-3</v>
      </c>
      <c r="E80" s="110">
        <v>7.4989999999999997</v>
      </c>
      <c r="F80" s="111">
        <v>18.89</v>
      </c>
      <c r="G80" s="107">
        <f t="shared" si="3"/>
        <v>26.388999999999999</v>
      </c>
      <c r="H80" s="108">
        <v>1770</v>
      </c>
      <c r="I80" s="109" t="s">
        <v>58</v>
      </c>
      <c r="J80" s="70">
        <f t="shared" si="4"/>
        <v>0.17699999999999999</v>
      </c>
      <c r="K80" s="108">
        <v>188</v>
      </c>
      <c r="L80" s="109" t="s">
        <v>58</v>
      </c>
      <c r="M80" s="70">
        <f t="shared" si="0"/>
        <v>1.8800000000000001E-2</v>
      </c>
      <c r="N80" s="108">
        <v>168</v>
      </c>
      <c r="O80" s="109" t="s">
        <v>58</v>
      </c>
      <c r="P80" s="70">
        <f t="shared" si="1"/>
        <v>1.6800000000000002E-2</v>
      </c>
    </row>
    <row r="81" spans="2:16">
      <c r="B81" s="108">
        <v>550</v>
      </c>
      <c r="C81" s="109" t="s">
        <v>57</v>
      </c>
      <c r="D81" s="95">
        <f t="shared" si="2"/>
        <v>2.3109243697478992E-3</v>
      </c>
      <c r="E81" s="110">
        <v>7.5279999999999996</v>
      </c>
      <c r="F81" s="111">
        <v>18.89</v>
      </c>
      <c r="G81" s="107">
        <f t="shared" si="3"/>
        <v>26.417999999999999</v>
      </c>
      <c r="H81" s="108">
        <v>1902</v>
      </c>
      <c r="I81" s="109" t="s">
        <v>58</v>
      </c>
      <c r="J81" s="70">
        <f t="shared" si="4"/>
        <v>0.19019999999999998</v>
      </c>
      <c r="K81" s="108">
        <v>199</v>
      </c>
      <c r="L81" s="109" t="s">
        <v>58</v>
      </c>
      <c r="M81" s="70">
        <f t="shared" si="0"/>
        <v>1.9900000000000001E-2</v>
      </c>
      <c r="N81" s="108">
        <v>179</v>
      </c>
      <c r="O81" s="109" t="s">
        <v>58</v>
      </c>
      <c r="P81" s="70">
        <f t="shared" si="1"/>
        <v>1.7899999999999999E-2</v>
      </c>
    </row>
    <row r="82" spans="2:16">
      <c r="B82" s="108">
        <v>600</v>
      </c>
      <c r="C82" s="109" t="s">
        <v>57</v>
      </c>
      <c r="D82" s="95">
        <f t="shared" si="2"/>
        <v>2.5210084033613443E-3</v>
      </c>
      <c r="E82" s="110">
        <v>7.6950000000000003</v>
      </c>
      <c r="F82" s="111">
        <v>18.87</v>
      </c>
      <c r="G82" s="107">
        <f t="shared" si="3"/>
        <v>26.565000000000001</v>
      </c>
      <c r="H82" s="108">
        <v>2034</v>
      </c>
      <c r="I82" s="109" t="s">
        <v>58</v>
      </c>
      <c r="J82" s="70">
        <f t="shared" si="4"/>
        <v>0.20339999999999997</v>
      </c>
      <c r="K82" s="108">
        <v>210</v>
      </c>
      <c r="L82" s="109" t="s">
        <v>58</v>
      </c>
      <c r="M82" s="70">
        <f t="shared" si="0"/>
        <v>2.0999999999999998E-2</v>
      </c>
      <c r="N82" s="108">
        <v>190</v>
      </c>
      <c r="O82" s="109" t="s">
        <v>58</v>
      </c>
      <c r="P82" s="70">
        <f t="shared" si="1"/>
        <v>1.9E-2</v>
      </c>
    </row>
    <row r="83" spans="2:16">
      <c r="B83" s="108">
        <v>650</v>
      </c>
      <c r="C83" s="109" t="s">
        <v>57</v>
      </c>
      <c r="D83" s="95">
        <f t="shared" si="2"/>
        <v>2.7310924369747902E-3</v>
      </c>
      <c r="E83" s="110">
        <v>7.93</v>
      </c>
      <c r="F83" s="111">
        <v>18.829999999999998</v>
      </c>
      <c r="G83" s="107">
        <f t="shared" si="3"/>
        <v>26.759999999999998</v>
      </c>
      <c r="H83" s="108">
        <v>2166</v>
      </c>
      <c r="I83" s="109" t="s">
        <v>58</v>
      </c>
      <c r="J83" s="70">
        <f t="shared" si="4"/>
        <v>0.21659999999999999</v>
      </c>
      <c r="K83" s="108">
        <v>221</v>
      </c>
      <c r="L83" s="109" t="s">
        <v>58</v>
      </c>
      <c r="M83" s="70">
        <f t="shared" si="0"/>
        <v>2.2100000000000002E-2</v>
      </c>
      <c r="N83" s="108">
        <v>201</v>
      </c>
      <c r="O83" s="109" t="s">
        <v>58</v>
      </c>
      <c r="P83" s="70">
        <f t="shared" si="1"/>
        <v>2.01E-2</v>
      </c>
    </row>
    <row r="84" spans="2:16">
      <c r="B84" s="108">
        <v>700</v>
      </c>
      <c r="C84" s="109" t="s">
        <v>57</v>
      </c>
      <c r="D84" s="95">
        <f t="shared" si="2"/>
        <v>2.9411764705882353E-3</v>
      </c>
      <c r="E84" s="110">
        <v>8.1929999999999996</v>
      </c>
      <c r="F84" s="111">
        <v>18.77</v>
      </c>
      <c r="G84" s="107">
        <f t="shared" si="3"/>
        <v>26.963000000000001</v>
      </c>
      <c r="H84" s="108">
        <v>2296</v>
      </c>
      <c r="I84" s="109" t="s">
        <v>58</v>
      </c>
      <c r="J84" s="70">
        <f t="shared" si="4"/>
        <v>0.22959999999999997</v>
      </c>
      <c r="K84" s="108">
        <v>232</v>
      </c>
      <c r="L84" s="109" t="s">
        <v>58</v>
      </c>
      <c r="M84" s="70">
        <f t="shared" ref="M84:M147" si="5">K84/1000/10</f>
        <v>2.3200000000000002E-2</v>
      </c>
      <c r="N84" s="108">
        <v>211</v>
      </c>
      <c r="O84" s="109" t="s">
        <v>58</v>
      </c>
      <c r="P84" s="70">
        <f t="shared" ref="P84:P147" si="6">N84/1000/10</f>
        <v>2.1100000000000001E-2</v>
      </c>
    </row>
    <row r="85" spans="2:16">
      <c r="B85" s="108">
        <v>800</v>
      </c>
      <c r="C85" s="109" t="s">
        <v>57</v>
      </c>
      <c r="D85" s="95">
        <f t="shared" ref="D85:D86" si="7">B85/1000/$C$5</f>
        <v>3.3613445378151263E-3</v>
      </c>
      <c r="E85" s="110">
        <v>8.7219999999999995</v>
      </c>
      <c r="F85" s="111">
        <v>18.62</v>
      </c>
      <c r="G85" s="107">
        <f t="shared" ref="G85:G148" si="8">E85+F85</f>
        <v>27.341999999999999</v>
      </c>
      <c r="H85" s="108">
        <v>2554</v>
      </c>
      <c r="I85" s="109" t="s">
        <v>58</v>
      </c>
      <c r="J85" s="70">
        <f t="shared" ref="J85:J102" si="9">H85/1000/10</f>
        <v>0.25539999999999996</v>
      </c>
      <c r="K85" s="108">
        <v>253</v>
      </c>
      <c r="L85" s="109" t="s">
        <v>58</v>
      </c>
      <c r="M85" s="70">
        <f t="shared" si="5"/>
        <v>2.53E-2</v>
      </c>
      <c r="N85" s="108">
        <v>231</v>
      </c>
      <c r="O85" s="109" t="s">
        <v>58</v>
      </c>
      <c r="P85" s="70">
        <f t="shared" si="6"/>
        <v>2.3100000000000002E-2</v>
      </c>
    </row>
    <row r="86" spans="2:16">
      <c r="B86" s="108">
        <v>900</v>
      </c>
      <c r="C86" s="109" t="s">
        <v>57</v>
      </c>
      <c r="D86" s="95">
        <f t="shared" si="7"/>
        <v>3.7815126050420168E-3</v>
      </c>
      <c r="E86" s="110">
        <v>9.1989999999999998</v>
      </c>
      <c r="F86" s="111">
        <v>18.440000000000001</v>
      </c>
      <c r="G86" s="107">
        <f t="shared" si="8"/>
        <v>27.639000000000003</v>
      </c>
      <c r="H86" s="108">
        <v>2809</v>
      </c>
      <c r="I86" s="109" t="s">
        <v>58</v>
      </c>
      <c r="J86" s="70">
        <f t="shared" si="9"/>
        <v>0.28090000000000004</v>
      </c>
      <c r="K86" s="108">
        <v>274</v>
      </c>
      <c r="L86" s="109" t="s">
        <v>58</v>
      </c>
      <c r="M86" s="70">
        <f t="shared" si="5"/>
        <v>2.7400000000000001E-2</v>
      </c>
      <c r="N86" s="108">
        <v>251</v>
      </c>
      <c r="O86" s="109" t="s">
        <v>58</v>
      </c>
      <c r="P86" s="70">
        <f t="shared" si="6"/>
        <v>2.5100000000000001E-2</v>
      </c>
    </row>
    <row r="87" spans="2:16">
      <c r="B87" s="108">
        <v>1</v>
      </c>
      <c r="C87" s="118" t="s">
        <v>59</v>
      </c>
      <c r="D87" s="95">
        <f t="shared" ref="D87:D150" si="10">B87/$C$5</f>
        <v>4.2016806722689074E-3</v>
      </c>
      <c r="E87" s="110">
        <v>9.6069999999999993</v>
      </c>
      <c r="F87" s="111">
        <v>18.239999999999998</v>
      </c>
      <c r="G87" s="107">
        <f t="shared" si="8"/>
        <v>27.846999999999998</v>
      </c>
      <c r="H87" s="108">
        <v>3062</v>
      </c>
      <c r="I87" s="109" t="s">
        <v>58</v>
      </c>
      <c r="J87" s="70">
        <f t="shared" si="9"/>
        <v>0.30619999999999997</v>
      </c>
      <c r="K87" s="108">
        <v>294</v>
      </c>
      <c r="L87" s="109" t="s">
        <v>58</v>
      </c>
      <c r="M87" s="70">
        <f t="shared" si="5"/>
        <v>2.9399999999999999E-2</v>
      </c>
      <c r="N87" s="108">
        <v>270</v>
      </c>
      <c r="O87" s="109" t="s">
        <v>58</v>
      </c>
      <c r="P87" s="70">
        <f t="shared" si="6"/>
        <v>2.7000000000000003E-2</v>
      </c>
    </row>
    <row r="88" spans="2:16">
      <c r="B88" s="108">
        <v>1.1000000000000001</v>
      </c>
      <c r="C88" s="109" t="s">
        <v>59</v>
      </c>
      <c r="D88" s="95">
        <f t="shared" si="10"/>
        <v>4.6218487394957984E-3</v>
      </c>
      <c r="E88" s="110">
        <v>9.9489999999999998</v>
      </c>
      <c r="F88" s="111">
        <v>18.03</v>
      </c>
      <c r="G88" s="107">
        <f t="shared" si="8"/>
        <v>27.978999999999999</v>
      </c>
      <c r="H88" s="108">
        <v>3313</v>
      </c>
      <c r="I88" s="109" t="s">
        <v>58</v>
      </c>
      <c r="J88" s="70">
        <f t="shared" si="9"/>
        <v>0.33130000000000004</v>
      </c>
      <c r="K88" s="108">
        <v>314</v>
      </c>
      <c r="L88" s="109" t="s">
        <v>58</v>
      </c>
      <c r="M88" s="70">
        <f t="shared" si="5"/>
        <v>3.1399999999999997E-2</v>
      </c>
      <c r="N88" s="108">
        <v>288</v>
      </c>
      <c r="O88" s="109" t="s">
        <v>58</v>
      </c>
      <c r="P88" s="70">
        <f t="shared" si="6"/>
        <v>2.8799999999999999E-2</v>
      </c>
    </row>
    <row r="89" spans="2:16">
      <c r="B89" s="108">
        <v>1.2</v>
      </c>
      <c r="C89" s="109" t="s">
        <v>59</v>
      </c>
      <c r="D89" s="70">
        <f t="shared" si="10"/>
        <v>5.0420168067226885E-3</v>
      </c>
      <c r="E89" s="110">
        <v>10.23</v>
      </c>
      <c r="F89" s="111">
        <v>17.809999999999999</v>
      </c>
      <c r="G89" s="107">
        <f t="shared" si="8"/>
        <v>28.04</v>
      </c>
      <c r="H89" s="108">
        <v>3564</v>
      </c>
      <c r="I89" s="109" t="s">
        <v>58</v>
      </c>
      <c r="J89" s="70">
        <f t="shared" si="9"/>
        <v>0.35639999999999999</v>
      </c>
      <c r="K89" s="108">
        <v>332</v>
      </c>
      <c r="L89" s="109" t="s">
        <v>58</v>
      </c>
      <c r="M89" s="70">
        <f t="shared" si="5"/>
        <v>3.32E-2</v>
      </c>
      <c r="N89" s="108">
        <v>307</v>
      </c>
      <c r="O89" s="109" t="s">
        <v>58</v>
      </c>
      <c r="P89" s="70">
        <f t="shared" si="6"/>
        <v>3.0699999999999998E-2</v>
      </c>
    </row>
    <row r="90" spans="2:16">
      <c r="B90" s="108">
        <v>1.3</v>
      </c>
      <c r="C90" s="109" t="s">
        <v>59</v>
      </c>
      <c r="D90" s="70">
        <f t="shared" si="10"/>
        <v>5.4621848739495804E-3</v>
      </c>
      <c r="E90" s="110">
        <v>10.47</v>
      </c>
      <c r="F90" s="111">
        <v>17.59</v>
      </c>
      <c r="G90" s="107">
        <f t="shared" si="8"/>
        <v>28.060000000000002</v>
      </c>
      <c r="H90" s="108">
        <v>3815</v>
      </c>
      <c r="I90" s="109" t="s">
        <v>58</v>
      </c>
      <c r="J90" s="70">
        <f t="shared" si="9"/>
        <v>0.38150000000000001</v>
      </c>
      <c r="K90" s="108">
        <v>351</v>
      </c>
      <c r="L90" s="109" t="s">
        <v>58</v>
      </c>
      <c r="M90" s="70">
        <f t="shared" si="5"/>
        <v>3.5099999999999999E-2</v>
      </c>
      <c r="N90" s="108">
        <v>325</v>
      </c>
      <c r="O90" s="109" t="s">
        <v>58</v>
      </c>
      <c r="P90" s="70">
        <f t="shared" si="6"/>
        <v>3.2500000000000001E-2</v>
      </c>
    </row>
    <row r="91" spans="2:16">
      <c r="B91" s="108">
        <v>1.4</v>
      </c>
      <c r="C91" s="109" t="s">
        <v>59</v>
      </c>
      <c r="D91" s="70">
        <f t="shared" si="10"/>
        <v>5.8823529411764705E-3</v>
      </c>
      <c r="E91" s="110">
        <v>10.68</v>
      </c>
      <c r="F91" s="111">
        <v>17.37</v>
      </c>
      <c r="G91" s="107">
        <f t="shared" si="8"/>
        <v>28.05</v>
      </c>
      <c r="H91" s="108">
        <v>4065</v>
      </c>
      <c r="I91" s="109" t="s">
        <v>58</v>
      </c>
      <c r="J91" s="70">
        <f t="shared" si="9"/>
        <v>0.40650000000000003</v>
      </c>
      <c r="K91" s="108">
        <v>369</v>
      </c>
      <c r="L91" s="109" t="s">
        <v>58</v>
      </c>
      <c r="M91" s="70">
        <f t="shared" si="5"/>
        <v>3.6900000000000002E-2</v>
      </c>
      <c r="N91" s="108">
        <v>343</v>
      </c>
      <c r="O91" s="109" t="s">
        <v>58</v>
      </c>
      <c r="P91" s="70">
        <f t="shared" si="6"/>
        <v>3.4300000000000004E-2</v>
      </c>
    </row>
    <row r="92" spans="2:16">
      <c r="B92" s="108">
        <v>1.5</v>
      </c>
      <c r="C92" s="109" t="s">
        <v>59</v>
      </c>
      <c r="D92" s="70">
        <f t="shared" si="10"/>
        <v>6.3025210084033615E-3</v>
      </c>
      <c r="E92" s="110">
        <v>10.86</v>
      </c>
      <c r="F92" s="111">
        <v>17.149999999999999</v>
      </c>
      <c r="G92" s="107">
        <f t="shared" si="8"/>
        <v>28.009999999999998</v>
      </c>
      <c r="H92" s="108">
        <v>4316</v>
      </c>
      <c r="I92" s="109" t="s">
        <v>58</v>
      </c>
      <c r="J92" s="70">
        <f t="shared" si="9"/>
        <v>0.43159999999999998</v>
      </c>
      <c r="K92" s="108">
        <v>387</v>
      </c>
      <c r="L92" s="109" t="s">
        <v>58</v>
      </c>
      <c r="M92" s="70">
        <f t="shared" si="5"/>
        <v>3.8699999999999998E-2</v>
      </c>
      <c r="N92" s="108">
        <v>361</v>
      </c>
      <c r="O92" s="109" t="s">
        <v>58</v>
      </c>
      <c r="P92" s="70">
        <f t="shared" si="6"/>
        <v>3.61E-2</v>
      </c>
    </row>
    <row r="93" spans="2:16">
      <c r="B93" s="108">
        <v>1.6</v>
      </c>
      <c r="C93" s="109" t="s">
        <v>59</v>
      </c>
      <c r="D93" s="70">
        <f t="shared" si="10"/>
        <v>6.7226890756302525E-3</v>
      </c>
      <c r="E93" s="110">
        <v>11.02</v>
      </c>
      <c r="F93" s="111">
        <v>16.93</v>
      </c>
      <c r="G93" s="107">
        <f t="shared" si="8"/>
        <v>27.95</v>
      </c>
      <c r="H93" s="108">
        <v>4568</v>
      </c>
      <c r="I93" s="109" t="s">
        <v>58</v>
      </c>
      <c r="J93" s="70">
        <f t="shared" si="9"/>
        <v>0.45679999999999998</v>
      </c>
      <c r="K93" s="108">
        <v>404</v>
      </c>
      <c r="L93" s="109" t="s">
        <v>58</v>
      </c>
      <c r="M93" s="70">
        <f t="shared" si="5"/>
        <v>4.0400000000000005E-2</v>
      </c>
      <c r="N93" s="108">
        <v>378</v>
      </c>
      <c r="O93" s="109" t="s">
        <v>58</v>
      </c>
      <c r="P93" s="70">
        <f t="shared" si="6"/>
        <v>3.78E-2</v>
      </c>
    </row>
    <row r="94" spans="2:16">
      <c r="B94" s="108">
        <v>1.7</v>
      </c>
      <c r="C94" s="109" t="s">
        <v>59</v>
      </c>
      <c r="D94" s="70">
        <f t="shared" si="10"/>
        <v>7.1428571428571426E-3</v>
      </c>
      <c r="E94" s="110">
        <v>11.16</v>
      </c>
      <c r="F94" s="111">
        <v>16.71</v>
      </c>
      <c r="G94" s="107">
        <f t="shared" si="8"/>
        <v>27.87</v>
      </c>
      <c r="H94" s="108">
        <v>4820</v>
      </c>
      <c r="I94" s="109" t="s">
        <v>58</v>
      </c>
      <c r="J94" s="70">
        <f t="shared" si="9"/>
        <v>0.48200000000000004</v>
      </c>
      <c r="K94" s="108">
        <v>421</v>
      </c>
      <c r="L94" s="109" t="s">
        <v>58</v>
      </c>
      <c r="M94" s="70">
        <f t="shared" si="5"/>
        <v>4.2099999999999999E-2</v>
      </c>
      <c r="N94" s="108">
        <v>396</v>
      </c>
      <c r="O94" s="109" t="s">
        <v>58</v>
      </c>
      <c r="P94" s="70">
        <f t="shared" si="6"/>
        <v>3.9600000000000003E-2</v>
      </c>
    </row>
    <row r="95" spans="2:16">
      <c r="B95" s="108">
        <v>1.8</v>
      </c>
      <c r="C95" s="109" t="s">
        <v>59</v>
      </c>
      <c r="D95" s="70">
        <f t="shared" si="10"/>
        <v>7.5630252100840336E-3</v>
      </c>
      <c r="E95" s="110">
        <v>11.3</v>
      </c>
      <c r="F95" s="111">
        <v>16.5</v>
      </c>
      <c r="G95" s="107">
        <f t="shared" si="8"/>
        <v>27.8</v>
      </c>
      <c r="H95" s="108">
        <v>5073</v>
      </c>
      <c r="I95" s="109" t="s">
        <v>58</v>
      </c>
      <c r="J95" s="70">
        <f t="shared" si="9"/>
        <v>0.50730000000000008</v>
      </c>
      <c r="K95" s="108">
        <v>438</v>
      </c>
      <c r="L95" s="109" t="s">
        <v>58</v>
      </c>
      <c r="M95" s="70">
        <f t="shared" si="5"/>
        <v>4.3799999999999999E-2</v>
      </c>
      <c r="N95" s="108">
        <v>413</v>
      </c>
      <c r="O95" s="109" t="s">
        <v>58</v>
      </c>
      <c r="P95" s="70">
        <f t="shared" si="6"/>
        <v>4.1299999999999996E-2</v>
      </c>
    </row>
    <row r="96" spans="2:16">
      <c r="B96" s="108">
        <v>2</v>
      </c>
      <c r="C96" s="109" t="s">
        <v>59</v>
      </c>
      <c r="D96" s="70">
        <f t="shared" si="10"/>
        <v>8.4033613445378148E-3</v>
      </c>
      <c r="E96" s="110">
        <v>11.55</v>
      </c>
      <c r="F96" s="111">
        <v>16.09</v>
      </c>
      <c r="G96" s="107">
        <f t="shared" si="8"/>
        <v>27.64</v>
      </c>
      <c r="H96" s="108">
        <v>5581</v>
      </c>
      <c r="I96" s="109" t="s">
        <v>58</v>
      </c>
      <c r="J96" s="70">
        <f t="shared" si="9"/>
        <v>0.55810000000000004</v>
      </c>
      <c r="K96" s="108">
        <v>474</v>
      </c>
      <c r="L96" s="109" t="s">
        <v>58</v>
      </c>
      <c r="M96" s="70">
        <f t="shared" si="5"/>
        <v>4.7399999999999998E-2</v>
      </c>
      <c r="N96" s="108">
        <v>447</v>
      </c>
      <c r="O96" s="109" t="s">
        <v>58</v>
      </c>
      <c r="P96" s="70">
        <f t="shared" si="6"/>
        <v>4.4700000000000004E-2</v>
      </c>
    </row>
    <row r="97" spans="2:16">
      <c r="B97" s="108">
        <v>2.25</v>
      </c>
      <c r="C97" s="109" t="s">
        <v>59</v>
      </c>
      <c r="D97" s="70">
        <f t="shared" si="10"/>
        <v>9.4537815126050414E-3</v>
      </c>
      <c r="E97" s="110">
        <v>11.85</v>
      </c>
      <c r="F97" s="111">
        <v>15.6</v>
      </c>
      <c r="G97" s="107">
        <f t="shared" si="8"/>
        <v>27.45</v>
      </c>
      <c r="H97" s="108">
        <v>6221</v>
      </c>
      <c r="I97" s="109" t="s">
        <v>58</v>
      </c>
      <c r="J97" s="70">
        <f t="shared" si="9"/>
        <v>0.62209999999999999</v>
      </c>
      <c r="K97" s="108">
        <v>520</v>
      </c>
      <c r="L97" s="109" t="s">
        <v>58</v>
      </c>
      <c r="M97" s="70">
        <f t="shared" si="5"/>
        <v>5.2000000000000005E-2</v>
      </c>
      <c r="N97" s="108">
        <v>490</v>
      </c>
      <c r="O97" s="109" t="s">
        <v>58</v>
      </c>
      <c r="P97" s="70">
        <f t="shared" si="6"/>
        <v>4.9000000000000002E-2</v>
      </c>
    </row>
    <row r="98" spans="2:16">
      <c r="B98" s="108">
        <v>2.5</v>
      </c>
      <c r="C98" s="109" t="s">
        <v>59</v>
      </c>
      <c r="D98" s="70">
        <f t="shared" si="10"/>
        <v>1.050420168067227E-2</v>
      </c>
      <c r="E98" s="110">
        <v>12.15</v>
      </c>
      <c r="F98" s="111">
        <v>15.14</v>
      </c>
      <c r="G98" s="107">
        <f t="shared" si="8"/>
        <v>27.29</v>
      </c>
      <c r="H98" s="108">
        <v>6866</v>
      </c>
      <c r="I98" s="109" t="s">
        <v>58</v>
      </c>
      <c r="J98" s="70">
        <f t="shared" si="9"/>
        <v>0.68659999999999999</v>
      </c>
      <c r="K98" s="108">
        <v>563</v>
      </c>
      <c r="L98" s="109" t="s">
        <v>58</v>
      </c>
      <c r="M98" s="70">
        <f t="shared" si="5"/>
        <v>5.6299999999999996E-2</v>
      </c>
      <c r="N98" s="108">
        <v>532</v>
      </c>
      <c r="O98" s="109" t="s">
        <v>58</v>
      </c>
      <c r="P98" s="70">
        <f t="shared" si="6"/>
        <v>5.3200000000000004E-2</v>
      </c>
    </row>
    <row r="99" spans="2:16">
      <c r="B99" s="108">
        <v>2.75</v>
      </c>
      <c r="C99" s="109" t="s">
        <v>59</v>
      </c>
      <c r="D99" s="70">
        <f t="shared" si="10"/>
        <v>1.1554621848739496E-2</v>
      </c>
      <c r="E99" s="110">
        <v>12.45</v>
      </c>
      <c r="F99" s="111">
        <v>14.7</v>
      </c>
      <c r="G99" s="107">
        <f t="shared" si="8"/>
        <v>27.15</v>
      </c>
      <c r="H99" s="108">
        <v>7514</v>
      </c>
      <c r="I99" s="109" t="s">
        <v>58</v>
      </c>
      <c r="J99" s="70">
        <f t="shared" si="9"/>
        <v>0.75140000000000007</v>
      </c>
      <c r="K99" s="108">
        <v>605</v>
      </c>
      <c r="L99" s="109" t="s">
        <v>58</v>
      </c>
      <c r="M99" s="70">
        <f t="shared" si="5"/>
        <v>6.0499999999999998E-2</v>
      </c>
      <c r="N99" s="108">
        <v>574</v>
      </c>
      <c r="O99" s="109" t="s">
        <v>58</v>
      </c>
      <c r="P99" s="70">
        <f t="shared" si="6"/>
        <v>5.7399999999999993E-2</v>
      </c>
    </row>
    <row r="100" spans="2:16">
      <c r="B100" s="108">
        <v>3</v>
      </c>
      <c r="C100" s="109" t="s">
        <v>59</v>
      </c>
      <c r="D100" s="70">
        <f t="shared" si="10"/>
        <v>1.2605042016806723E-2</v>
      </c>
      <c r="E100" s="110">
        <v>12.76</v>
      </c>
      <c r="F100" s="111">
        <v>14.3</v>
      </c>
      <c r="G100" s="107">
        <f t="shared" si="8"/>
        <v>27.060000000000002</v>
      </c>
      <c r="H100" s="108">
        <v>8165</v>
      </c>
      <c r="I100" s="109" t="s">
        <v>58</v>
      </c>
      <c r="J100" s="70">
        <f t="shared" si="9"/>
        <v>0.81649999999999989</v>
      </c>
      <c r="K100" s="108">
        <v>646</v>
      </c>
      <c r="L100" s="109" t="s">
        <v>58</v>
      </c>
      <c r="M100" s="70">
        <f t="shared" si="5"/>
        <v>6.4600000000000005E-2</v>
      </c>
      <c r="N100" s="108">
        <v>615</v>
      </c>
      <c r="O100" s="109" t="s">
        <v>58</v>
      </c>
      <c r="P100" s="70">
        <f t="shared" si="6"/>
        <v>6.1499999999999999E-2</v>
      </c>
    </row>
    <row r="101" spans="2:16">
      <c r="B101" s="108">
        <v>3.25</v>
      </c>
      <c r="C101" s="109" t="s">
        <v>59</v>
      </c>
      <c r="D101" s="70">
        <f t="shared" si="10"/>
        <v>1.365546218487395E-2</v>
      </c>
      <c r="E101" s="110">
        <v>13.08</v>
      </c>
      <c r="F101" s="111">
        <v>13.91</v>
      </c>
      <c r="G101" s="107">
        <f t="shared" si="8"/>
        <v>26.990000000000002</v>
      </c>
      <c r="H101" s="108">
        <v>8819</v>
      </c>
      <c r="I101" s="109" t="s">
        <v>58</v>
      </c>
      <c r="J101" s="70">
        <f t="shared" si="9"/>
        <v>0.88190000000000013</v>
      </c>
      <c r="K101" s="108">
        <v>686</v>
      </c>
      <c r="L101" s="109" t="s">
        <v>58</v>
      </c>
      <c r="M101" s="70">
        <f t="shared" si="5"/>
        <v>6.8600000000000008E-2</v>
      </c>
      <c r="N101" s="108">
        <v>656</v>
      </c>
      <c r="O101" s="109" t="s">
        <v>58</v>
      </c>
      <c r="P101" s="70">
        <f t="shared" si="6"/>
        <v>6.5600000000000006E-2</v>
      </c>
    </row>
    <row r="102" spans="2:16">
      <c r="B102" s="108">
        <v>3.5</v>
      </c>
      <c r="C102" s="109" t="s">
        <v>59</v>
      </c>
      <c r="D102" s="70">
        <f t="shared" si="10"/>
        <v>1.4705882352941176E-2</v>
      </c>
      <c r="E102" s="110">
        <v>13.4</v>
      </c>
      <c r="F102" s="111">
        <v>13.55</v>
      </c>
      <c r="G102" s="107">
        <f t="shared" si="8"/>
        <v>26.950000000000003</v>
      </c>
      <c r="H102" s="108">
        <v>9474</v>
      </c>
      <c r="I102" s="109" t="s">
        <v>58</v>
      </c>
      <c r="J102" s="70">
        <f t="shared" si="9"/>
        <v>0.94740000000000002</v>
      </c>
      <c r="K102" s="108">
        <v>725</v>
      </c>
      <c r="L102" s="109" t="s">
        <v>58</v>
      </c>
      <c r="M102" s="70">
        <f t="shared" si="5"/>
        <v>7.2499999999999995E-2</v>
      </c>
      <c r="N102" s="108">
        <v>696</v>
      </c>
      <c r="O102" s="109" t="s">
        <v>58</v>
      </c>
      <c r="P102" s="70">
        <f t="shared" si="6"/>
        <v>6.9599999999999995E-2</v>
      </c>
    </row>
    <row r="103" spans="2:16">
      <c r="B103" s="108">
        <v>3.75</v>
      </c>
      <c r="C103" s="109" t="s">
        <v>59</v>
      </c>
      <c r="D103" s="70">
        <f t="shared" si="10"/>
        <v>1.5756302521008403E-2</v>
      </c>
      <c r="E103" s="110">
        <v>13.73</v>
      </c>
      <c r="F103" s="111">
        <v>13.21</v>
      </c>
      <c r="G103" s="107">
        <f t="shared" si="8"/>
        <v>26.94</v>
      </c>
      <c r="H103" s="108">
        <v>1.01</v>
      </c>
      <c r="I103" s="118" t="s">
        <v>60</v>
      </c>
      <c r="J103" s="71">
        <f t="shared" ref="J103:J166" si="11">H103</f>
        <v>1.01</v>
      </c>
      <c r="K103" s="108">
        <v>762</v>
      </c>
      <c r="L103" s="109" t="s">
        <v>58</v>
      </c>
      <c r="M103" s="70">
        <f t="shared" si="5"/>
        <v>7.6200000000000004E-2</v>
      </c>
      <c r="N103" s="108">
        <v>736</v>
      </c>
      <c r="O103" s="109" t="s">
        <v>58</v>
      </c>
      <c r="P103" s="70">
        <f t="shared" si="6"/>
        <v>7.3599999999999999E-2</v>
      </c>
    </row>
    <row r="104" spans="2:16">
      <c r="B104" s="108">
        <v>4</v>
      </c>
      <c r="C104" s="109" t="s">
        <v>59</v>
      </c>
      <c r="D104" s="70">
        <f t="shared" si="10"/>
        <v>1.680672268907563E-2</v>
      </c>
      <c r="E104" s="110">
        <v>14.07</v>
      </c>
      <c r="F104" s="111">
        <v>12.89</v>
      </c>
      <c r="G104" s="107">
        <f t="shared" si="8"/>
        <v>26.96</v>
      </c>
      <c r="H104" s="108">
        <v>1.08</v>
      </c>
      <c r="I104" s="109" t="s">
        <v>60</v>
      </c>
      <c r="J104" s="71">
        <f t="shared" si="11"/>
        <v>1.08</v>
      </c>
      <c r="K104" s="108">
        <v>799</v>
      </c>
      <c r="L104" s="109" t="s">
        <v>58</v>
      </c>
      <c r="M104" s="70">
        <f t="shared" si="5"/>
        <v>7.9899999999999999E-2</v>
      </c>
      <c r="N104" s="108">
        <v>776</v>
      </c>
      <c r="O104" s="109" t="s">
        <v>58</v>
      </c>
      <c r="P104" s="70">
        <f t="shared" si="6"/>
        <v>7.7600000000000002E-2</v>
      </c>
    </row>
    <row r="105" spans="2:16">
      <c r="B105" s="108">
        <v>4.5</v>
      </c>
      <c r="C105" s="109" t="s">
        <v>59</v>
      </c>
      <c r="D105" s="70">
        <f t="shared" si="10"/>
        <v>1.8907563025210083E-2</v>
      </c>
      <c r="E105" s="110">
        <v>14.74</v>
      </c>
      <c r="F105" s="111">
        <v>12.31</v>
      </c>
      <c r="G105" s="107">
        <f t="shared" si="8"/>
        <v>27.05</v>
      </c>
      <c r="H105" s="108">
        <v>1.21</v>
      </c>
      <c r="I105" s="109" t="s">
        <v>60</v>
      </c>
      <c r="J105" s="71">
        <f t="shared" si="11"/>
        <v>1.21</v>
      </c>
      <c r="K105" s="108">
        <v>879</v>
      </c>
      <c r="L105" s="109" t="s">
        <v>58</v>
      </c>
      <c r="M105" s="70">
        <f t="shared" si="5"/>
        <v>8.7900000000000006E-2</v>
      </c>
      <c r="N105" s="108">
        <v>854</v>
      </c>
      <c r="O105" s="109" t="s">
        <v>58</v>
      </c>
      <c r="P105" s="70">
        <f t="shared" si="6"/>
        <v>8.5400000000000004E-2</v>
      </c>
    </row>
    <row r="106" spans="2:16">
      <c r="B106" s="108">
        <v>5</v>
      </c>
      <c r="C106" s="109" t="s">
        <v>59</v>
      </c>
      <c r="D106" s="70">
        <f t="shared" si="10"/>
        <v>2.100840336134454E-2</v>
      </c>
      <c r="E106" s="110">
        <v>15.41</v>
      </c>
      <c r="F106" s="111">
        <v>11.78</v>
      </c>
      <c r="G106" s="107">
        <f t="shared" si="8"/>
        <v>27.189999999999998</v>
      </c>
      <c r="H106" s="108">
        <v>1.34</v>
      </c>
      <c r="I106" s="109" t="s">
        <v>60</v>
      </c>
      <c r="J106" s="71">
        <f t="shared" si="11"/>
        <v>1.34</v>
      </c>
      <c r="K106" s="108">
        <v>954</v>
      </c>
      <c r="L106" s="109" t="s">
        <v>58</v>
      </c>
      <c r="M106" s="70">
        <f t="shared" si="5"/>
        <v>9.5399999999999999E-2</v>
      </c>
      <c r="N106" s="108">
        <v>929</v>
      </c>
      <c r="O106" s="109" t="s">
        <v>58</v>
      </c>
      <c r="P106" s="70">
        <f t="shared" si="6"/>
        <v>9.290000000000001E-2</v>
      </c>
    </row>
    <row r="107" spans="2:16">
      <c r="B107" s="108">
        <v>5.5</v>
      </c>
      <c r="C107" s="109" t="s">
        <v>59</v>
      </c>
      <c r="D107" s="70">
        <f t="shared" si="10"/>
        <v>2.3109243697478993E-2</v>
      </c>
      <c r="E107" s="110">
        <v>16.05</v>
      </c>
      <c r="F107" s="111">
        <v>11.3</v>
      </c>
      <c r="G107" s="107">
        <f t="shared" si="8"/>
        <v>27.35</v>
      </c>
      <c r="H107" s="108">
        <v>1.47</v>
      </c>
      <c r="I107" s="109" t="s">
        <v>60</v>
      </c>
      <c r="J107" s="71">
        <f t="shared" si="11"/>
        <v>1.47</v>
      </c>
      <c r="K107" s="108">
        <v>1024</v>
      </c>
      <c r="L107" s="109" t="s">
        <v>58</v>
      </c>
      <c r="M107" s="70">
        <f t="shared" si="5"/>
        <v>0.1024</v>
      </c>
      <c r="N107" s="108">
        <v>1003</v>
      </c>
      <c r="O107" s="109" t="s">
        <v>58</v>
      </c>
      <c r="P107" s="70">
        <f t="shared" si="6"/>
        <v>0.10029999999999999</v>
      </c>
    </row>
    <row r="108" spans="2:16">
      <c r="B108" s="108">
        <v>6</v>
      </c>
      <c r="C108" s="109" t="s">
        <v>59</v>
      </c>
      <c r="D108" s="70">
        <f t="shared" si="10"/>
        <v>2.5210084033613446E-2</v>
      </c>
      <c r="E108" s="110">
        <v>16.670000000000002</v>
      </c>
      <c r="F108" s="111">
        <v>10.86</v>
      </c>
      <c r="G108" s="107">
        <f t="shared" si="8"/>
        <v>27.53</v>
      </c>
      <c r="H108" s="108">
        <v>1.6</v>
      </c>
      <c r="I108" s="109" t="s">
        <v>60</v>
      </c>
      <c r="J108" s="71">
        <f t="shared" si="11"/>
        <v>1.6</v>
      </c>
      <c r="K108" s="108">
        <v>1091</v>
      </c>
      <c r="L108" s="109" t="s">
        <v>58</v>
      </c>
      <c r="M108" s="70">
        <f t="shared" si="5"/>
        <v>0.1091</v>
      </c>
      <c r="N108" s="108">
        <v>1075</v>
      </c>
      <c r="O108" s="109" t="s">
        <v>58</v>
      </c>
      <c r="P108" s="70">
        <f t="shared" si="6"/>
        <v>0.1075</v>
      </c>
    </row>
    <row r="109" spans="2:16">
      <c r="B109" s="108">
        <v>6.5</v>
      </c>
      <c r="C109" s="109" t="s">
        <v>59</v>
      </c>
      <c r="D109" s="70">
        <f t="shared" si="10"/>
        <v>2.7310924369747899E-2</v>
      </c>
      <c r="E109" s="110">
        <v>17.25</v>
      </c>
      <c r="F109" s="111">
        <v>10.47</v>
      </c>
      <c r="G109" s="107">
        <f t="shared" si="8"/>
        <v>27.72</v>
      </c>
      <c r="H109" s="108">
        <v>1.73</v>
      </c>
      <c r="I109" s="109" t="s">
        <v>60</v>
      </c>
      <c r="J109" s="71">
        <f t="shared" si="11"/>
        <v>1.73</v>
      </c>
      <c r="K109" s="108">
        <v>1154</v>
      </c>
      <c r="L109" s="109" t="s">
        <v>58</v>
      </c>
      <c r="M109" s="70">
        <f t="shared" si="5"/>
        <v>0.11539999999999999</v>
      </c>
      <c r="N109" s="108">
        <v>1145</v>
      </c>
      <c r="O109" s="109" t="s">
        <v>58</v>
      </c>
      <c r="P109" s="70">
        <f t="shared" si="6"/>
        <v>0.1145</v>
      </c>
    </row>
    <row r="110" spans="2:16">
      <c r="B110" s="108">
        <v>7</v>
      </c>
      <c r="C110" s="109" t="s">
        <v>59</v>
      </c>
      <c r="D110" s="70">
        <f t="shared" si="10"/>
        <v>2.9411764705882353E-2</v>
      </c>
      <c r="E110" s="110">
        <v>17.79</v>
      </c>
      <c r="F110" s="111">
        <v>10.1</v>
      </c>
      <c r="G110" s="107">
        <f t="shared" si="8"/>
        <v>27.89</v>
      </c>
      <c r="H110" s="108">
        <v>1.85</v>
      </c>
      <c r="I110" s="109" t="s">
        <v>60</v>
      </c>
      <c r="J110" s="71">
        <f t="shared" si="11"/>
        <v>1.85</v>
      </c>
      <c r="K110" s="108">
        <v>1214</v>
      </c>
      <c r="L110" s="109" t="s">
        <v>58</v>
      </c>
      <c r="M110" s="70">
        <f t="shared" si="5"/>
        <v>0.12139999999999999</v>
      </c>
      <c r="N110" s="108">
        <v>1213</v>
      </c>
      <c r="O110" s="109" t="s">
        <v>58</v>
      </c>
      <c r="P110" s="70">
        <f t="shared" si="6"/>
        <v>0.12130000000000001</v>
      </c>
    </row>
    <row r="111" spans="2:16">
      <c r="B111" s="108">
        <v>8</v>
      </c>
      <c r="C111" s="109" t="s">
        <v>59</v>
      </c>
      <c r="D111" s="70">
        <f t="shared" si="10"/>
        <v>3.3613445378151259E-2</v>
      </c>
      <c r="E111" s="110">
        <v>18.75</v>
      </c>
      <c r="F111" s="111">
        <v>9.4580000000000002</v>
      </c>
      <c r="G111" s="107">
        <f t="shared" si="8"/>
        <v>28.207999999999998</v>
      </c>
      <c r="H111" s="108">
        <v>2.11</v>
      </c>
      <c r="I111" s="109" t="s">
        <v>60</v>
      </c>
      <c r="J111" s="71">
        <f t="shared" si="11"/>
        <v>2.11</v>
      </c>
      <c r="K111" s="108">
        <v>1350</v>
      </c>
      <c r="L111" s="109" t="s">
        <v>58</v>
      </c>
      <c r="M111" s="70">
        <f t="shared" si="5"/>
        <v>0.13500000000000001</v>
      </c>
      <c r="N111" s="108">
        <v>1344</v>
      </c>
      <c r="O111" s="109" t="s">
        <v>58</v>
      </c>
      <c r="P111" s="70">
        <f t="shared" si="6"/>
        <v>0.13440000000000002</v>
      </c>
    </row>
    <row r="112" spans="2:16">
      <c r="B112" s="108">
        <v>9</v>
      </c>
      <c r="C112" s="109" t="s">
        <v>59</v>
      </c>
      <c r="D112" s="70">
        <f t="shared" si="10"/>
        <v>3.7815126050420166E-2</v>
      </c>
      <c r="E112" s="110">
        <v>19.57</v>
      </c>
      <c r="F112" s="111">
        <v>8.9030000000000005</v>
      </c>
      <c r="G112" s="107">
        <f t="shared" si="8"/>
        <v>28.472999999999999</v>
      </c>
      <c r="H112" s="108">
        <v>2.36</v>
      </c>
      <c r="I112" s="109" t="s">
        <v>60</v>
      </c>
      <c r="J112" s="71">
        <f t="shared" si="11"/>
        <v>2.36</v>
      </c>
      <c r="K112" s="108">
        <v>1474</v>
      </c>
      <c r="L112" s="109" t="s">
        <v>58</v>
      </c>
      <c r="M112" s="70">
        <f t="shared" si="5"/>
        <v>0.1474</v>
      </c>
      <c r="N112" s="108">
        <v>1470</v>
      </c>
      <c r="O112" s="109" t="s">
        <v>58</v>
      </c>
      <c r="P112" s="70">
        <f t="shared" si="6"/>
        <v>0.14699999999999999</v>
      </c>
    </row>
    <row r="113" spans="1:16">
      <c r="B113" s="108">
        <v>10</v>
      </c>
      <c r="C113" s="109" t="s">
        <v>59</v>
      </c>
      <c r="D113" s="70">
        <f t="shared" si="10"/>
        <v>4.2016806722689079E-2</v>
      </c>
      <c r="E113" s="110">
        <v>20.260000000000002</v>
      </c>
      <c r="F113" s="111">
        <v>8.42</v>
      </c>
      <c r="G113" s="107">
        <f t="shared" si="8"/>
        <v>28.68</v>
      </c>
      <c r="H113" s="108">
        <v>2.61</v>
      </c>
      <c r="I113" s="109" t="s">
        <v>60</v>
      </c>
      <c r="J113" s="71">
        <f t="shared" si="11"/>
        <v>2.61</v>
      </c>
      <c r="K113" s="108">
        <v>1588</v>
      </c>
      <c r="L113" s="109" t="s">
        <v>58</v>
      </c>
      <c r="M113" s="70">
        <f t="shared" si="5"/>
        <v>0.1588</v>
      </c>
      <c r="N113" s="108">
        <v>1591</v>
      </c>
      <c r="O113" s="109" t="s">
        <v>58</v>
      </c>
      <c r="P113" s="70">
        <f t="shared" si="6"/>
        <v>0.15909999999999999</v>
      </c>
    </row>
    <row r="114" spans="1:16">
      <c r="B114" s="108">
        <v>11</v>
      </c>
      <c r="C114" s="109" t="s">
        <v>59</v>
      </c>
      <c r="D114" s="70">
        <f t="shared" si="10"/>
        <v>4.6218487394957986E-2</v>
      </c>
      <c r="E114" s="110">
        <v>20.85</v>
      </c>
      <c r="F114" s="111">
        <v>7.9939999999999998</v>
      </c>
      <c r="G114" s="107">
        <f t="shared" si="8"/>
        <v>28.844000000000001</v>
      </c>
      <c r="H114" s="108">
        <v>2.85</v>
      </c>
      <c r="I114" s="109" t="s">
        <v>60</v>
      </c>
      <c r="J114" s="71">
        <f t="shared" si="11"/>
        <v>2.85</v>
      </c>
      <c r="K114" s="108">
        <v>1694</v>
      </c>
      <c r="L114" s="109" t="s">
        <v>58</v>
      </c>
      <c r="M114" s="70">
        <f t="shared" si="5"/>
        <v>0.1694</v>
      </c>
      <c r="N114" s="108">
        <v>1707</v>
      </c>
      <c r="O114" s="109" t="s">
        <v>58</v>
      </c>
      <c r="P114" s="70">
        <f t="shared" si="6"/>
        <v>0.17070000000000002</v>
      </c>
    </row>
    <row r="115" spans="1:16">
      <c r="B115" s="108">
        <v>12</v>
      </c>
      <c r="C115" s="109" t="s">
        <v>59</v>
      </c>
      <c r="D115" s="70">
        <f t="shared" si="10"/>
        <v>5.0420168067226892E-2</v>
      </c>
      <c r="E115" s="110">
        <v>21.35</v>
      </c>
      <c r="F115" s="111">
        <v>7.6159999999999997</v>
      </c>
      <c r="G115" s="107">
        <f t="shared" si="8"/>
        <v>28.966000000000001</v>
      </c>
      <c r="H115" s="108">
        <v>3.1</v>
      </c>
      <c r="I115" s="109" t="s">
        <v>60</v>
      </c>
      <c r="J115" s="71">
        <f t="shared" si="11"/>
        <v>3.1</v>
      </c>
      <c r="K115" s="108">
        <v>1793</v>
      </c>
      <c r="L115" s="109" t="s">
        <v>58</v>
      </c>
      <c r="M115" s="70">
        <f t="shared" si="5"/>
        <v>0.17929999999999999</v>
      </c>
      <c r="N115" s="108">
        <v>1819</v>
      </c>
      <c r="O115" s="109" t="s">
        <v>58</v>
      </c>
      <c r="P115" s="70">
        <f t="shared" si="6"/>
        <v>0.18190000000000001</v>
      </c>
    </row>
    <row r="116" spans="1:16">
      <c r="B116" s="108">
        <v>13</v>
      </c>
      <c r="C116" s="109" t="s">
        <v>59</v>
      </c>
      <c r="D116" s="70">
        <f t="shared" si="10"/>
        <v>5.4621848739495799E-2</v>
      </c>
      <c r="E116" s="110">
        <v>21.79</v>
      </c>
      <c r="F116" s="111">
        <v>7.2770000000000001</v>
      </c>
      <c r="G116" s="107">
        <f t="shared" si="8"/>
        <v>29.067</v>
      </c>
      <c r="H116" s="108">
        <v>3.35</v>
      </c>
      <c r="I116" s="109" t="s">
        <v>60</v>
      </c>
      <c r="J116" s="71">
        <f t="shared" si="11"/>
        <v>3.35</v>
      </c>
      <c r="K116" s="108">
        <v>1888</v>
      </c>
      <c r="L116" s="109" t="s">
        <v>58</v>
      </c>
      <c r="M116" s="70">
        <f t="shared" si="5"/>
        <v>0.1888</v>
      </c>
      <c r="N116" s="108">
        <v>1928</v>
      </c>
      <c r="O116" s="109" t="s">
        <v>58</v>
      </c>
      <c r="P116" s="70">
        <f t="shared" si="6"/>
        <v>0.1928</v>
      </c>
    </row>
    <row r="117" spans="1:16">
      <c r="B117" s="108">
        <v>14</v>
      </c>
      <c r="C117" s="109" t="s">
        <v>59</v>
      </c>
      <c r="D117" s="70">
        <f t="shared" si="10"/>
        <v>5.8823529411764705E-2</v>
      </c>
      <c r="E117" s="110">
        <v>22.19</v>
      </c>
      <c r="F117" s="111">
        <v>6.9720000000000004</v>
      </c>
      <c r="G117" s="107">
        <f t="shared" si="8"/>
        <v>29.162000000000003</v>
      </c>
      <c r="H117" s="108">
        <v>3.59</v>
      </c>
      <c r="I117" s="109" t="s">
        <v>60</v>
      </c>
      <c r="J117" s="71">
        <f t="shared" si="11"/>
        <v>3.59</v>
      </c>
      <c r="K117" s="108">
        <v>1978</v>
      </c>
      <c r="L117" s="109" t="s">
        <v>58</v>
      </c>
      <c r="M117" s="70">
        <f t="shared" si="5"/>
        <v>0.1978</v>
      </c>
      <c r="N117" s="108">
        <v>2034</v>
      </c>
      <c r="O117" s="109" t="s">
        <v>58</v>
      </c>
      <c r="P117" s="70">
        <f t="shared" si="6"/>
        <v>0.20339999999999997</v>
      </c>
    </row>
    <row r="118" spans="1:16">
      <c r="B118" s="108">
        <v>15</v>
      </c>
      <c r="C118" s="109" t="s">
        <v>59</v>
      </c>
      <c r="D118" s="70">
        <f t="shared" si="10"/>
        <v>6.3025210084033612E-2</v>
      </c>
      <c r="E118" s="110">
        <v>22.56</v>
      </c>
      <c r="F118" s="111">
        <v>6.6950000000000003</v>
      </c>
      <c r="G118" s="107">
        <f t="shared" si="8"/>
        <v>29.254999999999999</v>
      </c>
      <c r="H118" s="108">
        <v>3.83</v>
      </c>
      <c r="I118" s="109" t="s">
        <v>60</v>
      </c>
      <c r="J118" s="71">
        <f t="shared" si="11"/>
        <v>3.83</v>
      </c>
      <c r="K118" s="108">
        <v>2064</v>
      </c>
      <c r="L118" s="109" t="s">
        <v>58</v>
      </c>
      <c r="M118" s="70">
        <f t="shared" si="5"/>
        <v>0.2064</v>
      </c>
      <c r="N118" s="108">
        <v>2137</v>
      </c>
      <c r="O118" s="109" t="s">
        <v>58</v>
      </c>
      <c r="P118" s="70">
        <f t="shared" si="6"/>
        <v>0.2137</v>
      </c>
    </row>
    <row r="119" spans="1:16">
      <c r="B119" s="108">
        <v>16</v>
      </c>
      <c r="C119" s="109" t="s">
        <v>59</v>
      </c>
      <c r="D119" s="70">
        <f t="shared" si="10"/>
        <v>6.7226890756302518E-2</v>
      </c>
      <c r="E119" s="110">
        <v>22.91</v>
      </c>
      <c r="F119" s="111">
        <v>6.4420000000000002</v>
      </c>
      <c r="G119" s="107">
        <f t="shared" si="8"/>
        <v>29.352</v>
      </c>
      <c r="H119" s="108">
        <v>4.08</v>
      </c>
      <c r="I119" s="109" t="s">
        <v>60</v>
      </c>
      <c r="J119" s="71">
        <f t="shared" si="11"/>
        <v>4.08</v>
      </c>
      <c r="K119" s="108">
        <v>2146</v>
      </c>
      <c r="L119" s="109" t="s">
        <v>58</v>
      </c>
      <c r="M119" s="70">
        <f t="shared" si="5"/>
        <v>0.21459999999999999</v>
      </c>
      <c r="N119" s="108">
        <v>2238</v>
      </c>
      <c r="O119" s="109" t="s">
        <v>58</v>
      </c>
      <c r="P119" s="70">
        <f t="shared" si="6"/>
        <v>0.2238</v>
      </c>
    </row>
    <row r="120" spans="1:16">
      <c r="B120" s="108">
        <v>17</v>
      </c>
      <c r="C120" s="109" t="s">
        <v>59</v>
      </c>
      <c r="D120" s="70">
        <f t="shared" si="10"/>
        <v>7.1428571428571425E-2</v>
      </c>
      <c r="E120" s="110">
        <v>23.25</v>
      </c>
      <c r="F120" s="111">
        <v>6.2110000000000003</v>
      </c>
      <c r="G120" s="107">
        <f t="shared" si="8"/>
        <v>29.460999999999999</v>
      </c>
      <c r="H120" s="108">
        <v>4.32</v>
      </c>
      <c r="I120" s="109" t="s">
        <v>60</v>
      </c>
      <c r="J120" s="71">
        <f t="shared" si="11"/>
        <v>4.32</v>
      </c>
      <c r="K120" s="108">
        <v>2225</v>
      </c>
      <c r="L120" s="109" t="s">
        <v>58</v>
      </c>
      <c r="M120" s="70">
        <f t="shared" si="5"/>
        <v>0.2225</v>
      </c>
      <c r="N120" s="108">
        <v>2336</v>
      </c>
      <c r="O120" s="109" t="s">
        <v>58</v>
      </c>
      <c r="P120" s="70">
        <f t="shared" si="6"/>
        <v>0.23359999999999997</v>
      </c>
    </row>
    <row r="121" spans="1:16">
      <c r="B121" s="108">
        <v>18</v>
      </c>
      <c r="C121" s="109" t="s">
        <v>59</v>
      </c>
      <c r="D121" s="70">
        <f t="shared" si="10"/>
        <v>7.5630252100840331E-2</v>
      </c>
      <c r="E121" s="110">
        <v>23.59</v>
      </c>
      <c r="F121" s="111">
        <v>5.9980000000000002</v>
      </c>
      <c r="G121" s="107">
        <f t="shared" si="8"/>
        <v>29.588000000000001</v>
      </c>
      <c r="H121" s="108">
        <v>4.5599999999999996</v>
      </c>
      <c r="I121" s="109" t="s">
        <v>60</v>
      </c>
      <c r="J121" s="71">
        <f t="shared" si="11"/>
        <v>4.5599999999999996</v>
      </c>
      <c r="K121" s="108">
        <v>2301</v>
      </c>
      <c r="L121" s="109" t="s">
        <v>58</v>
      </c>
      <c r="M121" s="70">
        <f t="shared" si="5"/>
        <v>0.23010000000000003</v>
      </c>
      <c r="N121" s="108">
        <v>2431</v>
      </c>
      <c r="O121" s="109" t="s">
        <v>58</v>
      </c>
      <c r="P121" s="70">
        <f t="shared" si="6"/>
        <v>0.24310000000000001</v>
      </c>
    </row>
    <row r="122" spans="1:16">
      <c r="B122" s="108">
        <v>20</v>
      </c>
      <c r="C122" s="109" t="s">
        <v>59</v>
      </c>
      <c r="D122" s="70">
        <f t="shared" si="10"/>
        <v>8.4033613445378158E-2</v>
      </c>
      <c r="E122" s="110">
        <v>24.3</v>
      </c>
      <c r="F122" s="111">
        <v>5.62</v>
      </c>
      <c r="G122" s="107">
        <f t="shared" si="8"/>
        <v>29.92</v>
      </c>
      <c r="H122" s="108">
        <v>5.04</v>
      </c>
      <c r="I122" s="109" t="s">
        <v>60</v>
      </c>
      <c r="J122" s="71">
        <f t="shared" si="11"/>
        <v>5.04</v>
      </c>
      <c r="K122" s="108">
        <v>2491</v>
      </c>
      <c r="L122" s="109" t="s">
        <v>58</v>
      </c>
      <c r="M122" s="70">
        <f t="shared" si="5"/>
        <v>0.24910000000000002</v>
      </c>
      <c r="N122" s="108">
        <v>2616</v>
      </c>
      <c r="O122" s="109" t="s">
        <v>58</v>
      </c>
      <c r="P122" s="70">
        <f t="shared" si="6"/>
        <v>0.2616</v>
      </c>
    </row>
    <row r="123" spans="1:16">
      <c r="B123" s="108">
        <v>22.5</v>
      </c>
      <c r="C123" s="109" t="s">
        <v>59</v>
      </c>
      <c r="D123" s="70">
        <f t="shared" si="10"/>
        <v>9.4537815126050417E-2</v>
      </c>
      <c r="E123" s="110">
        <v>25.27</v>
      </c>
      <c r="F123" s="111">
        <v>5.2169999999999996</v>
      </c>
      <c r="G123" s="107">
        <f t="shared" si="8"/>
        <v>30.486999999999998</v>
      </c>
      <c r="H123" s="108">
        <v>5.63</v>
      </c>
      <c r="I123" s="109" t="s">
        <v>60</v>
      </c>
      <c r="J123" s="71">
        <f t="shared" si="11"/>
        <v>5.63</v>
      </c>
      <c r="K123" s="108">
        <v>2730</v>
      </c>
      <c r="L123" s="109" t="s">
        <v>58</v>
      </c>
      <c r="M123" s="70">
        <f t="shared" si="5"/>
        <v>0.27300000000000002</v>
      </c>
      <c r="N123" s="108">
        <v>2834</v>
      </c>
      <c r="O123" s="109" t="s">
        <v>58</v>
      </c>
      <c r="P123" s="70">
        <f t="shared" si="6"/>
        <v>0.28339999999999999</v>
      </c>
    </row>
    <row r="124" spans="1:16">
      <c r="B124" s="108">
        <v>25</v>
      </c>
      <c r="C124" s="109" t="s">
        <v>59</v>
      </c>
      <c r="D124" s="70">
        <f t="shared" si="10"/>
        <v>0.10504201680672269</v>
      </c>
      <c r="E124" s="110">
        <v>26.38</v>
      </c>
      <c r="F124" s="111">
        <v>4.875</v>
      </c>
      <c r="G124" s="107">
        <f t="shared" si="8"/>
        <v>31.254999999999999</v>
      </c>
      <c r="H124" s="108">
        <v>6.2</v>
      </c>
      <c r="I124" s="109" t="s">
        <v>60</v>
      </c>
      <c r="J124" s="71">
        <f t="shared" si="11"/>
        <v>6.2</v>
      </c>
      <c r="K124" s="108">
        <v>2942</v>
      </c>
      <c r="L124" s="109" t="s">
        <v>58</v>
      </c>
      <c r="M124" s="70">
        <f t="shared" si="5"/>
        <v>0.29420000000000002</v>
      </c>
      <c r="N124" s="108">
        <v>3039</v>
      </c>
      <c r="O124" s="109" t="s">
        <v>58</v>
      </c>
      <c r="P124" s="70">
        <f t="shared" si="6"/>
        <v>0.3039</v>
      </c>
    </row>
    <row r="125" spans="1:16">
      <c r="B125" s="72">
        <v>27.5</v>
      </c>
      <c r="C125" s="74" t="s">
        <v>59</v>
      </c>
      <c r="D125" s="70">
        <f t="shared" si="10"/>
        <v>0.11554621848739496</v>
      </c>
      <c r="E125" s="110">
        <v>27.62</v>
      </c>
      <c r="F125" s="111">
        <v>4.5810000000000004</v>
      </c>
      <c r="G125" s="107">
        <f t="shared" si="8"/>
        <v>32.201000000000001</v>
      </c>
      <c r="H125" s="108">
        <v>6.77</v>
      </c>
      <c r="I125" s="109" t="s">
        <v>60</v>
      </c>
      <c r="J125" s="71">
        <f t="shared" si="11"/>
        <v>6.77</v>
      </c>
      <c r="K125" s="108">
        <v>3131</v>
      </c>
      <c r="L125" s="109" t="s">
        <v>58</v>
      </c>
      <c r="M125" s="70">
        <f t="shared" si="5"/>
        <v>0.31309999999999999</v>
      </c>
      <c r="N125" s="108">
        <v>3231</v>
      </c>
      <c r="O125" s="109" t="s">
        <v>58</v>
      </c>
      <c r="P125" s="70">
        <f t="shared" si="6"/>
        <v>0.3231</v>
      </c>
    </row>
    <row r="126" spans="1:16">
      <c r="B126" s="72">
        <v>30</v>
      </c>
      <c r="C126" s="74" t="s">
        <v>59</v>
      </c>
      <c r="D126" s="70">
        <f t="shared" si="10"/>
        <v>0.12605042016806722</v>
      </c>
      <c r="E126" s="110">
        <v>29</v>
      </c>
      <c r="F126" s="111">
        <v>4.3239999999999998</v>
      </c>
      <c r="G126" s="107">
        <f t="shared" si="8"/>
        <v>33.323999999999998</v>
      </c>
      <c r="H126" s="72">
        <v>7.31</v>
      </c>
      <c r="I126" s="74" t="s">
        <v>60</v>
      </c>
      <c r="J126" s="71">
        <f t="shared" si="11"/>
        <v>7.31</v>
      </c>
      <c r="K126" s="72">
        <v>3300</v>
      </c>
      <c r="L126" s="74" t="s">
        <v>58</v>
      </c>
      <c r="M126" s="70">
        <f t="shared" si="5"/>
        <v>0.32999999999999996</v>
      </c>
      <c r="N126" s="72">
        <v>3409</v>
      </c>
      <c r="O126" s="74" t="s">
        <v>58</v>
      </c>
      <c r="P126" s="70">
        <f t="shared" si="6"/>
        <v>0.34089999999999998</v>
      </c>
    </row>
    <row r="127" spans="1:16">
      <c r="B127" s="72">
        <v>32.5</v>
      </c>
      <c r="C127" s="74" t="s">
        <v>59</v>
      </c>
      <c r="D127" s="70">
        <f t="shared" si="10"/>
        <v>0.13655462184873948</v>
      </c>
      <c r="E127" s="110">
        <v>30.52</v>
      </c>
      <c r="F127" s="111">
        <v>4.0990000000000002</v>
      </c>
      <c r="G127" s="107">
        <f t="shared" si="8"/>
        <v>34.619</v>
      </c>
      <c r="H127" s="72">
        <v>7.84</v>
      </c>
      <c r="I127" s="74" t="s">
        <v>60</v>
      </c>
      <c r="J127" s="71">
        <f t="shared" si="11"/>
        <v>7.84</v>
      </c>
      <c r="K127" s="72">
        <v>3451</v>
      </c>
      <c r="L127" s="74" t="s">
        <v>58</v>
      </c>
      <c r="M127" s="70">
        <f t="shared" si="5"/>
        <v>0.34510000000000002</v>
      </c>
      <c r="N127" s="72">
        <v>3575</v>
      </c>
      <c r="O127" s="74" t="s">
        <v>58</v>
      </c>
      <c r="P127" s="70">
        <f t="shared" si="6"/>
        <v>0.35750000000000004</v>
      </c>
    </row>
    <row r="128" spans="1:16">
      <c r="A128" s="112"/>
      <c r="B128" s="108">
        <v>35</v>
      </c>
      <c r="C128" s="109" t="s">
        <v>59</v>
      </c>
      <c r="D128" s="70">
        <f t="shared" si="10"/>
        <v>0.14705882352941177</v>
      </c>
      <c r="E128" s="110">
        <v>32.14</v>
      </c>
      <c r="F128" s="111">
        <v>3.8980000000000001</v>
      </c>
      <c r="G128" s="107">
        <f t="shared" si="8"/>
        <v>36.038000000000004</v>
      </c>
      <c r="H128" s="108">
        <v>8.34</v>
      </c>
      <c r="I128" s="109" t="s">
        <v>60</v>
      </c>
      <c r="J128" s="71">
        <f t="shared" si="11"/>
        <v>8.34</v>
      </c>
      <c r="K128" s="72">
        <v>3586</v>
      </c>
      <c r="L128" s="74" t="s">
        <v>58</v>
      </c>
      <c r="M128" s="70">
        <f t="shared" si="5"/>
        <v>0.35859999999999997</v>
      </c>
      <c r="N128" s="72">
        <v>3729</v>
      </c>
      <c r="O128" s="74" t="s">
        <v>58</v>
      </c>
      <c r="P128" s="70">
        <f t="shared" si="6"/>
        <v>0.37290000000000001</v>
      </c>
    </row>
    <row r="129" spans="1:16">
      <c r="A129" s="112"/>
      <c r="B129" s="108">
        <v>37.5</v>
      </c>
      <c r="C129" s="109" t="s">
        <v>59</v>
      </c>
      <c r="D129" s="70">
        <f t="shared" si="10"/>
        <v>0.15756302521008403</v>
      </c>
      <c r="E129" s="110">
        <v>33.86</v>
      </c>
      <c r="F129" s="111">
        <v>3.7189999999999999</v>
      </c>
      <c r="G129" s="107">
        <f t="shared" si="8"/>
        <v>37.579000000000001</v>
      </c>
      <c r="H129" s="108">
        <v>8.82</v>
      </c>
      <c r="I129" s="109" t="s">
        <v>60</v>
      </c>
      <c r="J129" s="71">
        <f t="shared" si="11"/>
        <v>8.82</v>
      </c>
      <c r="K129" s="72">
        <v>3707</v>
      </c>
      <c r="L129" s="74" t="s">
        <v>58</v>
      </c>
      <c r="M129" s="70">
        <f t="shared" si="5"/>
        <v>0.37069999999999997</v>
      </c>
      <c r="N129" s="72">
        <v>3872</v>
      </c>
      <c r="O129" s="74" t="s">
        <v>58</v>
      </c>
      <c r="P129" s="70">
        <f t="shared" si="6"/>
        <v>0.38719999999999999</v>
      </c>
    </row>
    <row r="130" spans="1:16">
      <c r="A130" s="112"/>
      <c r="B130" s="108">
        <v>40</v>
      </c>
      <c r="C130" s="109" t="s">
        <v>59</v>
      </c>
      <c r="D130" s="70">
        <f t="shared" si="10"/>
        <v>0.16806722689075632</v>
      </c>
      <c r="E130" s="110">
        <v>35.67</v>
      </c>
      <c r="F130" s="111">
        <v>3.5569999999999999</v>
      </c>
      <c r="G130" s="107">
        <f t="shared" si="8"/>
        <v>39.227000000000004</v>
      </c>
      <c r="H130" s="108">
        <v>9.2899999999999991</v>
      </c>
      <c r="I130" s="109" t="s">
        <v>60</v>
      </c>
      <c r="J130" s="71">
        <f t="shared" si="11"/>
        <v>9.2899999999999991</v>
      </c>
      <c r="K130" s="72">
        <v>3815</v>
      </c>
      <c r="L130" s="74" t="s">
        <v>58</v>
      </c>
      <c r="M130" s="70">
        <f t="shared" si="5"/>
        <v>0.38150000000000001</v>
      </c>
      <c r="N130" s="72">
        <v>4003</v>
      </c>
      <c r="O130" s="74" t="s">
        <v>58</v>
      </c>
      <c r="P130" s="70">
        <f t="shared" si="6"/>
        <v>0.40029999999999999</v>
      </c>
    </row>
    <row r="131" spans="1:16">
      <c r="A131" s="112"/>
      <c r="B131" s="108">
        <v>45</v>
      </c>
      <c r="C131" s="109" t="s">
        <v>59</v>
      </c>
      <c r="D131" s="70">
        <f t="shared" si="10"/>
        <v>0.18907563025210083</v>
      </c>
      <c r="E131" s="110">
        <v>39.44</v>
      </c>
      <c r="F131" s="111">
        <v>3.2770000000000001</v>
      </c>
      <c r="G131" s="107">
        <f t="shared" si="8"/>
        <v>42.716999999999999</v>
      </c>
      <c r="H131" s="108">
        <v>10.16</v>
      </c>
      <c r="I131" s="109" t="s">
        <v>60</v>
      </c>
      <c r="J131" s="71">
        <f t="shared" si="11"/>
        <v>10.16</v>
      </c>
      <c r="K131" s="72">
        <v>4095</v>
      </c>
      <c r="L131" s="74" t="s">
        <v>58</v>
      </c>
      <c r="M131" s="70">
        <f t="shared" si="5"/>
        <v>0.40949999999999998</v>
      </c>
      <c r="N131" s="72">
        <v>4238</v>
      </c>
      <c r="O131" s="74" t="s">
        <v>58</v>
      </c>
      <c r="P131" s="70">
        <f t="shared" si="6"/>
        <v>0.42380000000000007</v>
      </c>
    </row>
    <row r="132" spans="1:16">
      <c r="A132" s="112"/>
      <c r="B132" s="108">
        <v>50</v>
      </c>
      <c r="C132" s="109" t="s">
        <v>59</v>
      </c>
      <c r="D132" s="70">
        <f t="shared" si="10"/>
        <v>0.21008403361344538</v>
      </c>
      <c r="E132" s="110">
        <v>43.34</v>
      </c>
      <c r="F132" s="111">
        <v>3.0419999999999998</v>
      </c>
      <c r="G132" s="107">
        <f t="shared" si="8"/>
        <v>46.382000000000005</v>
      </c>
      <c r="H132" s="108">
        <v>10.96</v>
      </c>
      <c r="I132" s="109" t="s">
        <v>60</v>
      </c>
      <c r="J132" s="71">
        <f t="shared" si="11"/>
        <v>10.96</v>
      </c>
      <c r="K132" s="72">
        <v>4318</v>
      </c>
      <c r="L132" s="74" t="s">
        <v>58</v>
      </c>
      <c r="M132" s="70">
        <f t="shared" si="5"/>
        <v>0.43179999999999996</v>
      </c>
      <c r="N132" s="72">
        <v>4439</v>
      </c>
      <c r="O132" s="74" t="s">
        <v>58</v>
      </c>
      <c r="P132" s="70">
        <f t="shared" si="6"/>
        <v>0.44390000000000002</v>
      </c>
    </row>
    <row r="133" spans="1:16">
      <c r="A133" s="112"/>
      <c r="B133" s="108">
        <v>55</v>
      </c>
      <c r="C133" s="109" t="s">
        <v>59</v>
      </c>
      <c r="D133" s="70">
        <f t="shared" si="10"/>
        <v>0.23109243697478993</v>
      </c>
      <c r="E133" s="110">
        <v>47.28</v>
      </c>
      <c r="F133" s="111">
        <v>2.843</v>
      </c>
      <c r="G133" s="107">
        <f t="shared" si="8"/>
        <v>50.123000000000005</v>
      </c>
      <c r="H133" s="108">
        <v>11.7</v>
      </c>
      <c r="I133" s="109" t="s">
        <v>60</v>
      </c>
      <c r="J133" s="71">
        <f t="shared" si="11"/>
        <v>11.7</v>
      </c>
      <c r="K133" s="72">
        <v>4501</v>
      </c>
      <c r="L133" s="74" t="s">
        <v>58</v>
      </c>
      <c r="M133" s="70">
        <f t="shared" si="5"/>
        <v>0.45010000000000006</v>
      </c>
      <c r="N133" s="72">
        <v>4613</v>
      </c>
      <c r="O133" s="74" t="s">
        <v>58</v>
      </c>
      <c r="P133" s="70">
        <f t="shared" si="6"/>
        <v>0.46130000000000004</v>
      </c>
    </row>
    <row r="134" spans="1:16">
      <c r="A134" s="112"/>
      <c r="B134" s="108">
        <v>60</v>
      </c>
      <c r="C134" s="109" t="s">
        <v>59</v>
      </c>
      <c r="D134" s="70">
        <f t="shared" si="10"/>
        <v>0.25210084033613445</v>
      </c>
      <c r="E134" s="110">
        <v>51.19</v>
      </c>
      <c r="F134" s="111">
        <v>2.67</v>
      </c>
      <c r="G134" s="107">
        <f t="shared" si="8"/>
        <v>53.86</v>
      </c>
      <c r="H134" s="108">
        <v>12.39</v>
      </c>
      <c r="I134" s="109" t="s">
        <v>60</v>
      </c>
      <c r="J134" s="71">
        <f t="shared" si="11"/>
        <v>12.39</v>
      </c>
      <c r="K134" s="72">
        <v>4654</v>
      </c>
      <c r="L134" s="74" t="s">
        <v>58</v>
      </c>
      <c r="M134" s="70">
        <f t="shared" si="5"/>
        <v>0.46539999999999998</v>
      </c>
      <c r="N134" s="72">
        <v>4765</v>
      </c>
      <c r="O134" s="74" t="s">
        <v>58</v>
      </c>
      <c r="P134" s="70">
        <f t="shared" si="6"/>
        <v>0.47649999999999998</v>
      </c>
    </row>
    <row r="135" spans="1:16">
      <c r="A135" s="112"/>
      <c r="B135" s="108">
        <v>65</v>
      </c>
      <c r="C135" s="109" t="s">
        <v>59</v>
      </c>
      <c r="D135" s="70">
        <f t="shared" si="10"/>
        <v>0.27310924369747897</v>
      </c>
      <c r="E135" s="110">
        <v>55.02</v>
      </c>
      <c r="F135" s="111">
        <v>2.52</v>
      </c>
      <c r="G135" s="107">
        <f t="shared" si="8"/>
        <v>57.540000000000006</v>
      </c>
      <c r="H135" s="108">
        <v>13.03</v>
      </c>
      <c r="I135" s="109" t="s">
        <v>60</v>
      </c>
      <c r="J135" s="71">
        <f t="shared" si="11"/>
        <v>13.03</v>
      </c>
      <c r="K135" s="72">
        <v>4783</v>
      </c>
      <c r="L135" s="74" t="s">
        <v>58</v>
      </c>
      <c r="M135" s="70">
        <f t="shared" si="5"/>
        <v>0.47830000000000006</v>
      </c>
      <c r="N135" s="72">
        <v>4898</v>
      </c>
      <c r="O135" s="74" t="s">
        <v>58</v>
      </c>
      <c r="P135" s="70">
        <f t="shared" si="6"/>
        <v>0.48979999999999996</v>
      </c>
    </row>
    <row r="136" spans="1:16">
      <c r="A136" s="112"/>
      <c r="B136" s="108">
        <v>70</v>
      </c>
      <c r="C136" s="109" t="s">
        <v>59</v>
      </c>
      <c r="D136" s="70">
        <f t="shared" si="10"/>
        <v>0.29411764705882354</v>
      </c>
      <c r="E136" s="110">
        <v>58.74</v>
      </c>
      <c r="F136" s="111">
        <v>2.387</v>
      </c>
      <c r="G136" s="107">
        <f t="shared" si="8"/>
        <v>61.127000000000002</v>
      </c>
      <c r="H136" s="108">
        <v>13.63</v>
      </c>
      <c r="I136" s="109" t="s">
        <v>60</v>
      </c>
      <c r="J136" s="71">
        <f t="shared" si="11"/>
        <v>13.63</v>
      </c>
      <c r="K136" s="72">
        <v>4895</v>
      </c>
      <c r="L136" s="74" t="s">
        <v>58</v>
      </c>
      <c r="M136" s="70">
        <f t="shared" si="5"/>
        <v>0.48949999999999994</v>
      </c>
      <c r="N136" s="72">
        <v>5015</v>
      </c>
      <c r="O136" s="74" t="s">
        <v>58</v>
      </c>
      <c r="P136" s="70">
        <f t="shared" si="6"/>
        <v>0.50149999999999995</v>
      </c>
    </row>
    <row r="137" spans="1:16">
      <c r="A137" s="112"/>
      <c r="B137" s="108">
        <v>80</v>
      </c>
      <c r="C137" s="109" t="s">
        <v>59</v>
      </c>
      <c r="D137" s="70">
        <f t="shared" si="10"/>
        <v>0.33613445378151263</v>
      </c>
      <c r="E137" s="110">
        <v>65.790000000000006</v>
      </c>
      <c r="F137" s="111">
        <v>2.1629999999999998</v>
      </c>
      <c r="G137" s="107">
        <f t="shared" si="8"/>
        <v>67.953000000000003</v>
      </c>
      <c r="H137" s="108">
        <v>14.74</v>
      </c>
      <c r="I137" s="109" t="s">
        <v>60</v>
      </c>
      <c r="J137" s="71">
        <f t="shared" si="11"/>
        <v>14.74</v>
      </c>
      <c r="K137" s="72">
        <v>5197</v>
      </c>
      <c r="L137" s="74" t="s">
        <v>58</v>
      </c>
      <c r="M137" s="70">
        <f t="shared" si="5"/>
        <v>0.51970000000000005</v>
      </c>
      <c r="N137" s="72">
        <v>5214</v>
      </c>
      <c r="O137" s="74" t="s">
        <v>58</v>
      </c>
      <c r="P137" s="70">
        <f t="shared" si="6"/>
        <v>0.52140000000000009</v>
      </c>
    </row>
    <row r="138" spans="1:16">
      <c r="A138" s="112"/>
      <c r="B138" s="108">
        <v>90</v>
      </c>
      <c r="C138" s="109" t="s">
        <v>59</v>
      </c>
      <c r="D138" s="70">
        <f t="shared" si="10"/>
        <v>0.37815126050420167</v>
      </c>
      <c r="E138" s="110">
        <v>72.260000000000005</v>
      </c>
      <c r="F138" s="111">
        <v>1.9810000000000001</v>
      </c>
      <c r="G138" s="107">
        <f t="shared" si="8"/>
        <v>74.241</v>
      </c>
      <c r="H138" s="108">
        <v>15.74</v>
      </c>
      <c r="I138" s="109" t="s">
        <v>60</v>
      </c>
      <c r="J138" s="71">
        <f t="shared" si="11"/>
        <v>15.74</v>
      </c>
      <c r="K138" s="72">
        <v>5432</v>
      </c>
      <c r="L138" s="74" t="s">
        <v>58</v>
      </c>
      <c r="M138" s="70">
        <f t="shared" si="5"/>
        <v>0.54320000000000002</v>
      </c>
      <c r="N138" s="72">
        <v>5376</v>
      </c>
      <c r="O138" s="74" t="s">
        <v>58</v>
      </c>
      <c r="P138" s="70">
        <f t="shared" si="6"/>
        <v>0.53760000000000008</v>
      </c>
    </row>
    <row r="139" spans="1:16">
      <c r="A139" s="112"/>
      <c r="B139" s="108">
        <v>100</v>
      </c>
      <c r="C139" s="109" t="s">
        <v>59</v>
      </c>
      <c r="D139" s="70">
        <f t="shared" si="10"/>
        <v>0.42016806722689076</v>
      </c>
      <c r="E139" s="110">
        <v>78.14</v>
      </c>
      <c r="F139" s="111">
        <v>1.831</v>
      </c>
      <c r="G139" s="107">
        <f t="shared" si="8"/>
        <v>79.971000000000004</v>
      </c>
      <c r="H139" s="108">
        <v>16.670000000000002</v>
      </c>
      <c r="I139" s="109" t="s">
        <v>60</v>
      </c>
      <c r="J139" s="71">
        <f t="shared" si="11"/>
        <v>16.670000000000002</v>
      </c>
      <c r="K139" s="72">
        <v>5624</v>
      </c>
      <c r="L139" s="74" t="s">
        <v>58</v>
      </c>
      <c r="M139" s="70">
        <f t="shared" si="5"/>
        <v>0.56240000000000001</v>
      </c>
      <c r="N139" s="72">
        <v>5513</v>
      </c>
      <c r="O139" s="74" t="s">
        <v>58</v>
      </c>
      <c r="P139" s="70">
        <f t="shared" si="6"/>
        <v>0.55130000000000001</v>
      </c>
    </row>
    <row r="140" spans="1:16">
      <c r="A140" s="112"/>
      <c r="B140" s="108">
        <v>110</v>
      </c>
      <c r="C140" s="113" t="s">
        <v>59</v>
      </c>
      <c r="D140" s="70">
        <f t="shared" si="10"/>
        <v>0.46218487394957986</v>
      </c>
      <c r="E140" s="110">
        <v>83.46</v>
      </c>
      <c r="F140" s="111">
        <v>1.7030000000000001</v>
      </c>
      <c r="G140" s="107">
        <f t="shared" si="8"/>
        <v>85.162999999999997</v>
      </c>
      <c r="H140" s="108">
        <v>17.54</v>
      </c>
      <c r="I140" s="109" t="s">
        <v>60</v>
      </c>
      <c r="J140" s="71">
        <f t="shared" si="11"/>
        <v>17.54</v>
      </c>
      <c r="K140" s="72">
        <v>5785</v>
      </c>
      <c r="L140" s="74" t="s">
        <v>58</v>
      </c>
      <c r="M140" s="70">
        <f t="shared" si="5"/>
        <v>0.57850000000000001</v>
      </c>
      <c r="N140" s="72">
        <v>5629</v>
      </c>
      <c r="O140" s="74" t="s">
        <v>58</v>
      </c>
      <c r="P140" s="70">
        <f t="shared" si="6"/>
        <v>0.56289999999999996</v>
      </c>
    </row>
    <row r="141" spans="1:16">
      <c r="B141" s="108">
        <v>120</v>
      </c>
      <c r="C141" s="74" t="s">
        <v>59</v>
      </c>
      <c r="D141" s="70">
        <f t="shared" si="10"/>
        <v>0.50420168067226889</v>
      </c>
      <c r="E141" s="110">
        <v>88.24</v>
      </c>
      <c r="F141" s="111">
        <v>1.5940000000000001</v>
      </c>
      <c r="G141" s="107">
        <f t="shared" si="8"/>
        <v>89.833999999999989</v>
      </c>
      <c r="H141" s="72">
        <v>18.350000000000001</v>
      </c>
      <c r="I141" s="74" t="s">
        <v>60</v>
      </c>
      <c r="J141" s="71">
        <f t="shared" si="11"/>
        <v>18.350000000000001</v>
      </c>
      <c r="K141" s="72">
        <v>5925</v>
      </c>
      <c r="L141" s="74" t="s">
        <v>58</v>
      </c>
      <c r="M141" s="70">
        <f t="shared" si="5"/>
        <v>0.59250000000000003</v>
      </c>
      <c r="N141" s="72">
        <v>5731</v>
      </c>
      <c r="O141" s="74" t="s">
        <v>58</v>
      </c>
      <c r="P141" s="70">
        <f t="shared" si="6"/>
        <v>0.57309999999999994</v>
      </c>
    </row>
    <row r="142" spans="1:16">
      <c r="B142" s="108">
        <v>130</v>
      </c>
      <c r="C142" s="74" t="s">
        <v>59</v>
      </c>
      <c r="D142" s="70">
        <f t="shared" si="10"/>
        <v>0.54621848739495793</v>
      </c>
      <c r="E142" s="110">
        <v>92.54</v>
      </c>
      <c r="F142" s="111">
        <v>1.4990000000000001</v>
      </c>
      <c r="G142" s="107">
        <f t="shared" si="8"/>
        <v>94.039000000000001</v>
      </c>
      <c r="H142" s="72">
        <v>19.13</v>
      </c>
      <c r="I142" s="74" t="s">
        <v>60</v>
      </c>
      <c r="J142" s="71">
        <f t="shared" si="11"/>
        <v>19.13</v>
      </c>
      <c r="K142" s="72">
        <v>6048</v>
      </c>
      <c r="L142" s="74" t="s">
        <v>58</v>
      </c>
      <c r="M142" s="70">
        <f t="shared" si="5"/>
        <v>0.6048</v>
      </c>
      <c r="N142" s="72">
        <v>5820</v>
      </c>
      <c r="O142" s="74" t="s">
        <v>58</v>
      </c>
      <c r="P142" s="70">
        <f t="shared" si="6"/>
        <v>0.58200000000000007</v>
      </c>
    </row>
    <row r="143" spans="1:16">
      <c r="B143" s="108">
        <v>140</v>
      </c>
      <c r="C143" s="74" t="s">
        <v>59</v>
      </c>
      <c r="D143" s="70">
        <f t="shared" si="10"/>
        <v>0.58823529411764708</v>
      </c>
      <c r="E143" s="110">
        <v>96.4</v>
      </c>
      <c r="F143" s="111">
        <v>1.4159999999999999</v>
      </c>
      <c r="G143" s="107">
        <f t="shared" si="8"/>
        <v>97.816000000000003</v>
      </c>
      <c r="H143" s="72">
        <v>19.88</v>
      </c>
      <c r="I143" s="74" t="s">
        <v>60</v>
      </c>
      <c r="J143" s="71">
        <f t="shared" si="11"/>
        <v>19.88</v>
      </c>
      <c r="K143" s="72">
        <v>6158</v>
      </c>
      <c r="L143" s="74" t="s">
        <v>58</v>
      </c>
      <c r="M143" s="70">
        <f t="shared" si="5"/>
        <v>0.61580000000000001</v>
      </c>
      <c r="N143" s="72">
        <v>5900</v>
      </c>
      <c r="O143" s="74" t="s">
        <v>58</v>
      </c>
      <c r="P143" s="70">
        <f t="shared" si="6"/>
        <v>0.59000000000000008</v>
      </c>
    </row>
    <row r="144" spans="1:16">
      <c r="B144" s="108">
        <v>150</v>
      </c>
      <c r="C144" s="74" t="s">
        <v>59</v>
      </c>
      <c r="D144" s="70">
        <f t="shared" si="10"/>
        <v>0.63025210084033612</v>
      </c>
      <c r="E144" s="110">
        <v>99.87</v>
      </c>
      <c r="F144" s="111">
        <v>1.3420000000000001</v>
      </c>
      <c r="G144" s="107">
        <f t="shared" si="8"/>
        <v>101.212</v>
      </c>
      <c r="H144" s="72">
        <v>20.6</v>
      </c>
      <c r="I144" s="74" t="s">
        <v>60</v>
      </c>
      <c r="J144" s="71">
        <f t="shared" si="11"/>
        <v>20.6</v>
      </c>
      <c r="K144" s="72">
        <v>6258</v>
      </c>
      <c r="L144" s="74" t="s">
        <v>58</v>
      </c>
      <c r="M144" s="70">
        <f t="shared" si="5"/>
        <v>0.62580000000000002</v>
      </c>
      <c r="N144" s="72">
        <v>5973</v>
      </c>
      <c r="O144" s="74" t="s">
        <v>58</v>
      </c>
      <c r="P144" s="70">
        <f t="shared" si="6"/>
        <v>0.59729999999999994</v>
      </c>
    </row>
    <row r="145" spans="2:16">
      <c r="B145" s="108">
        <v>160</v>
      </c>
      <c r="C145" s="74" t="s">
        <v>59</v>
      </c>
      <c r="D145" s="70">
        <f t="shared" si="10"/>
        <v>0.67226890756302526</v>
      </c>
      <c r="E145" s="110">
        <v>103</v>
      </c>
      <c r="F145" s="111">
        <v>1.276</v>
      </c>
      <c r="G145" s="107">
        <f t="shared" si="8"/>
        <v>104.276</v>
      </c>
      <c r="H145" s="72">
        <v>21.29</v>
      </c>
      <c r="I145" s="74" t="s">
        <v>60</v>
      </c>
      <c r="J145" s="71">
        <f t="shared" si="11"/>
        <v>21.29</v>
      </c>
      <c r="K145" s="72">
        <v>6350</v>
      </c>
      <c r="L145" s="74" t="s">
        <v>58</v>
      </c>
      <c r="M145" s="70">
        <f t="shared" si="5"/>
        <v>0.63500000000000001</v>
      </c>
      <c r="N145" s="72">
        <v>6039</v>
      </c>
      <c r="O145" s="74" t="s">
        <v>58</v>
      </c>
      <c r="P145" s="70">
        <f t="shared" si="6"/>
        <v>0.60389999999999999</v>
      </c>
    </row>
    <row r="146" spans="2:16">
      <c r="B146" s="108">
        <v>170</v>
      </c>
      <c r="C146" s="74" t="s">
        <v>59</v>
      </c>
      <c r="D146" s="70">
        <f t="shared" si="10"/>
        <v>0.7142857142857143</v>
      </c>
      <c r="E146" s="110">
        <v>105.8</v>
      </c>
      <c r="F146" s="111">
        <v>1.2170000000000001</v>
      </c>
      <c r="G146" s="107">
        <f t="shared" si="8"/>
        <v>107.017</v>
      </c>
      <c r="H146" s="72">
        <v>21.97</v>
      </c>
      <c r="I146" s="74" t="s">
        <v>60</v>
      </c>
      <c r="J146" s="71">
        <f t="shared" si="11"/>
        <v>21.97</v>
      </c>
      <c r="K146" s="72">
        <v>6435</v>
      </c>
      <c r="L146" s="74" t="s">
        <v>58</v>
      </c>
      <c r="M146" s="70">
        <f t="shared" si="5"/>
        <v>0.64349999999999996</v>
      </c>
      <c r="N146" s="72">
        <v>6099</v>
      </c>
      <c r="O146" s="74" t="s">
        <v>58</v>
      </c>
      <c r="P146" s="70">
        <f t="shared" si="6"/>
        <v>0.6099</v>
      </c>
    </row>
    <row r="147" spans="2:16">
      <c r="B147" s="108">
        <v>180</v>
      </c>
      <c r="C147" s="74" t="s">
        <v>59</v>
      </c>
      <c r="D147" s="70">
        <f t="shared" si="10"/>
        <v>0.75630252100840334</v>
      </c>
      <c r="E147" s="110">
        <v>108.3</v>
      </c>
      <c r="F147" s="111">
        <v>1.1639999999999999</v>
      </c>
      <c r="G147" s="107">
        <f t="shared" si="8"/>
        <v>109.464</v>
      </c>
      <c r="H147" s="72">
        <v>22.63</v>
      </c>
      <c r="I147" s="74" t="s">
        <v>60</v>
      </c>
      <c r="J147" s="71">
        <f t="shared" si="11"/>
        <v>22.63</v>
      </c>
      <c r="K147" s="72">
        <v>6515</v>
      </c>
      <c r="L147" s="74" t="s">
        <v>58</v>
      </c>
      <c r="M147" s="70">
        <f t="shared" si="5"/>
        <v>0.65149999999999997</v>
      </c>
      <c r="N147" s="72">
        <v>6156</v>
      </c>
      <c r="O147" s="74" t="s">
        <v>58</v>
      </c>
      <c r="P147" s="70">
        <f t="shared" si="6"/>
        <v>0.61559999999999993</v>
      </c>
    </row>
    <row r="148" spans="2:16">
      <c r="B148" s="108">
        <v>200</v>
      </c>
      <c r="C148" s="74" t="s">
        <v>59</v>
      </c>
      <c r="D148" s="70">
        <f t="shared" si="10"/>
        <v>0.84033613445378152</v>
      </c>
      <c r="E148" s="110">
        <v>112.7</v>
      </c>
      <c r="F148" s="111">
        <v>1.071</v>
      </c>
      <c r="G148" s="107">
        <f t="shared" si="8"/>
        <v>113.771</v>
      </c>
      <c r="H148" s="72">
        <v>23.91</v>
      </c>
      <c r="I148" s="74" t="s">
        <v>60</v>
      </c>
      <c r="J148" s="71">
        <f t="shared" si="11"/>
        <v>23.91</v>
      </c>
      <c r="K148" s="72">
        <v>6783</v>
      </c>
      <c r="L148" s="74" t="s">
        <v>58</v>
      </c>
      <c r="M148" s="70">
        <f t="shared" ref="M148:M157" si="12">K148/1000/10</f>
        <v>0.67830000000000001</v>
      </c>
      <c r="N148" s="72">
        <v>6257</v>
      </c>
      <c r="O148" s="74" t="s">
        <v>58</v>
      </c>
      <c r="P148" s="70">
        <f t="shared" ref="P148:P179" si="13">N148/1000/10</f>
        <v>0.62569999999999992</v>
      </c>
    </row>
    <row r="149" spans="2:16">
      <c r="B149" s="108">
        <v>225</v>
      </c>
      <c r="C149" s="74" t="s">
        <v>59</v>
      </c>
      <c r="D149" s="70">
        <f t="shared" si="10"/>
        <v>0.94537815126050417</v>
      </c>
      <c r="E149" s="110">
        <v>117.2</v>
      </c>
      <c r="F149" s="111">
        <v>0.97609999999999997</v>
      </c>
      <c r="G149" s="107">
        <f t="shared" ref="G149:G212" si="14">E149+F149</f>
        <v>118.17610000000001</v>
      </c>
      <c r="H149" s="72">
        <v>25.45</v>
      </c>
      <c r="I149" s="74" t="s">
        <v>60</v>
      </c>
      <c r="J149" s="71">
        <f t="shared" si="11"/>
        <v>25.45</v>
      </c>
      <c r="K149" s="72">
        <v>7147</v>
      </c>
      <c r="L149" s="74" t="s">
        <v>58</v>
      </c>
      <c r="M149" s="70">
        <f t="shared" si="12"/>
        <v>0.7147</v>
      </c>
      <c r="N149" s="72">
        <v>6368</v>
      </c>
      <c r="O149" s="74" t="s">
        <v>58</v>
      </c>
      <c r="P149" s="70">
        <f t="shared" si="13"/>
        <v>0.63680000000000003</v>
      </c>
    </row>
    <row r="150" spans="2:16">
      <c r="B150" s="108">
        <v>250</v>
      </c>
      <c r="C150" s="74" t="s">
        <v>59</v>
      </c>
      <c r="D150" s="70">
        <f t="shared" si="10"/>
        <v>1.0504201680672269</v>
      </c>
      <c r="E150" s="110">
        <v>120.8</v>
      </c>
      <c r="F150" s="111">
        <v>0.89749999999999996</v>
      </c>
      <c r="G150" s="107">
        <f t="shared" si="14"/>
        <v>121.69749999999999</v>
      </c>
      <c r="H150" s="72">
        <v>26.95</v>
      </c>
      <c r="I150" s="74" t="s">
        <v>60</v>
      </c>
      <c r="J150" s="71">
        <f t="shared" si="11"/>
        <v>26.95</v>
      </c>
      <c r="K150" s="72">
        <v>7470</v>
      </c>
      <c r="L150" s="74" t="s">
        <v>58</v>
      </c>
      <c r="M150" s="70">
        <f t="shared" si="12"/>
        <v>0.747</v>
      </c>
      <c r="N150" s="72">
        <v>6465</v>
      </c>
      <c r="O150" s="74" t="s">
        <v>58</v>
      </c>
      <c r="P150" s="70">
        <f t="shared" si="13"/>
        <v>0.64649999999999996</v>
      </c>
    </row>
    <row r="151" spans="2:16">
      <c r="B151" s="108">
        <v>275</v>
      </c>
      <c r="C151" s="74" t="s">
        <v>59</v>
      </c>
      <c r="D151" s="70">
        <f t="shared" ref="D151:D164" si="15">B151/$C$5</f>
        <v>1.1554621848739495</v>
      </c>
      <c r="E151" s="110">
        <v>123.8</v>
      </c>
      <c r="F151" s="111">
        <v>0.83160000000000001</v>
      </c>
      <c r="G151" s="107">
        <f t="shared" si="14"/>
        <v>124.63159999999999</v>
      </c>
      <c r="H151" s="72">
        <v>28.4</v>
      </c>
      <c r="I151" s="74" t="s">
        <v>60</v>
      </c>
      <c r="J151" s="71">
        <f t="shared" si="11"/>
        <v>28.4</v>
      </c>
      <c r="K151" s="72">
        <v>7763</v>
      </c>
      <c r="L151" s="74" t="s">
        <v>58</v>
      </c>
      <c r="M151" s="70">
        <f t="shared" si="12"/>
        <v>0.77629999999999999</v>
      </c>
      <c r="N151" s="72">
        <v>6552</v>
      </c>
      <c r="O151" s="74" t="s">
        <v>58</v>
      </c>
      <c r="P151" s="70">
        <f t="shared" si="13"/>
        <v>0.6552</v>
      </c>
    </row>
    <row r="152" spans="2:16">
      <c r="B152" s="108">
        <v>300</v>
      </c>
      <c r="C152" s="74" t="s">
        <v>59</v>
      </c>
      <c r="D152" s="70">
        <f t="shared" si="15"/>
        <v>1.2605042016806722</v>
      </c>
      <c r="E152" s="110">
        <v>126.3</v>
      </c>
      <c r="F152" s="111">
        <v>0.77539999999999998</v>
      </c>
      <c r="G152" s="107">
        <f t="shared" si="14"/>
        <v>127.0754</v>
      </c>
      <c r="H152" s="72">
        <v>29.82</v>
      </c>
      <c r="I152" s="74" t="s">
        <v>60</v>
      </c>
      <c r="J152" s="71">
        <f t="shared" si="11"/>
        <v>29.82</v>
      </c>
      <c r="K152" s="72">
        <v>8032</v>
      </c>
      <c r="L152" s="74" t="s">
        <v>58</v>
      </c>
      <c r="M152" s="70">
        <f t="shared" si="12"/>
        <v>0.80320000000000003</v>
      </c>
      <c r="N152" s="72">
        <v>6632</v>
      </c>
      <c r="O152" s="74" t="s">
        <v>58</v>
      </c>
      <c r="P152" s="70">
        <f t="shared" si="13"/>
        <v>0.66320000000000001</v>
      </c>
    </row>
    <row r="153" spans="2:16">
      <c r="B153" s="108">
        <v>325</v>
      </c>
      <c r="C153" s="74" t="s">
        <v>59</v>
      </c>
      <c r="D153" s="70">
        <f t="shared" si="15"/>
        <v>1.365546218487395</v>
      </c>
      <c r="E153" s="110">
        <v>128.4</v>
      </c>
      <c r="F153" s="111">
        <v>0.72689999999999999</v>
      </c>
      <c r="G153" s="107">
        <f t="shared" si="14"/>
        <v>129.12690000000001</v>
      </c>
      <c r="H153" s="72">
        <v>31.21</v>
      </c>
      <c r="I153" s="74" t="s">
        <v>60</v>
      </c>
      <c r="J153" s="71">
        <f t="shared" si="11"/>
        <v>31.21</v>
      </c>
      <c r="K153" s="72">
        <v>8283</v>
      </c>
      <c r="L153" s="74" t="s">
        <v>58</v>
      </c>
      <c r="M153" s="70">
        <f t="shared" si="12"/>
        <v>0.82829999999999993</v>
      </c>
      <c r="N153" s="72">
        <v>6704</v>
      </c>
      <c r="O153" s="74" t="s">
        <v>58</v>
      </c>
      <c r="P153" s="70">
        <f t="shared" si="13"/>
        <v>0.6704</v>
      </c>
    </row>
    <row r="154" spans="2:16">
      <c r="B154" s="108">
        <v>350</v>
      </c>
      <c r="C154" s="74" t="s">
        <v>59</v>
      </c>
      <c r="D154" s="70">
        <f t="shared" si="15"/>
        <v>1.4705882352941178</v>
      </c>
      <c r="E154" s="110">
        <v>130.30000000000001</v>
      </c>
      <c r="F154" s="111">
        <v>0.6845</v>
      </c>
      <c r="G154" s="107">
        <f t="shared" si="14"/>
        <v>130.98450000000003</v>
      </c>
      <c r="H154" s="72">
        <v>32.590000000000003</v>
      </c>
      <c r="I154" s="74" t="s">
        <v>60</v>
      </c>
      <c r="J154" s="71">
        <f t="shared" si="11"/>
        <v>32.590000000000003</v>
      </c>
      <c r="K154" s="72">
        <v>8520</v>
      </c>
      <c r="L154" s="74" t="s">
        <v>58</v>
      </c>
      <c r="M154" s="70">
        <f t="shared" si="12"/>
        <v>0.85199999999999998</v>
      </c>
      <c r="N154" s="72">
        <v>6772</v>
      </c>
      <c r="O154" s="74" t="s">
        <v>58</v>
      </c>
      <c r="P154" s="70">
        <f t="shared" si="13"/>
        <v>0.67720000000000002</v>
      </c>
    </row>
    <row r="155" spans="2:16">
      <c r="B155" s="108">
        <v>375</v>
      </c>
      <c r="C155" s="74" t="s">
        <v>59</v>
      </c>
      <c r="D155" s="70">
        <f t="shared" si="15"/>
        <v>1.5756302521008403</v>
      </c>
      <c r="E155" s="110">
        <v>131.9</v>
      </c>
      <c r="F155" s="111">
        <v>0.6472</v>
      </c>
      <c r="G155" s="107">
        <f t="shared" si="14"/>
        <v>132.5472</v>
      </c>
      <c r="H155" s="72">
        <v>33.950000000000003</v>
      </c>
      <c r="I155" s="74" t="s">
        <v>60</v>
      </c>
      <c r="J155" s="71">
        <f t="shared" si="11"/>
        <v>33.950000000000003</v>
      </c>
      <c r="K155" s="72">
        <v>8743</v>
      </c>
      <c r="L155" s="74" t="s">
        <v>58</v>
      </c>
      <c r="M155" s="70">
        <f t="shared" si="12"/>
        <v>0.87430000000000008</v>
      </c>
      <c r="N155" s="72">
        <v>6835</v>
      </c>
      <c r="O155" s="74" t="s">
        <v>58</v>
      </c>
      <c r="P155" s="70">
        <f t="shared" si="13"/>
        <v>0.6835</v>
      </c>
    </row>
    <row r="156" spans="2:16">
      <c r="B156" s="108">
        <v>400</v>
      </c>
      <c r="C156" s="74" t="s">
        <v>59</v>
      </c>
      <c r="D156" s="70">
        <f t="shared" si="15"/>
        <v>1.680672268907563</v>
      </c>
      <c r="E156" s="110">
        <v>133.30000000000001</v>
      </c>
      <c r="F156" s="111">
        <v>0.61399999999999999</v>
      </c>
      <c r="G156" s="107">
        <f t="shared" si="14"/>
        <v>133.91400000000002</v>
      </c>
      <c r="H156" s="72">
        <v>35.29</v>
      </c>
      <c r="I156" s="74" t="s">
        <v>60</v>
      </c>
      <c r="J156" s="71">
        <f t="shared" si="11"/>
        <v>35.29</v>
      </c>
      <c r="K156" s="72">
        <v>8956</v>
      </c>
      <c r="L156" s="74" t="s">
        <v>58</v>
      </c>
      <c r="M156" s="70">
        <f t="shared" si="12"/>
        <v>0.89559999999999995</v>
      </c>
      <c r="N156" s="72">
        <v>6895</v>
      </c>
      <c r="O156" s="74" t="s">
        <v>58</v>
      </c>
      <c r="P156" s="70">
        <f t="shared" si="13"/>
        <v>0.6895</v>
      </c>
    </row>
    <row r="157" spans="2:16">
      <c r="B157" s="108">
        <v>450</v>
      </c>
      <c r="C157" s="74" t="s">
        <v>59</v>
      </c>
      <c r="D157" s="70">
        <f t="shared" si="15"/>
        <v>1.8907563025210083</v>
      </c>
      <c r="E157" s="110">
        <v>135.69999999999999</v>
      </c>
      <c r="F157" s="111">
        <v>0.55759999999999998</v>
      </c>
      <c r="G157" s="107">
        <f t="shared" si="14"/>
        <v>136.2576</v>
      </c>
      <c r="H157" s="72">
        <v>37.94</v>
      </c>
      <c r="I157" s="74" t="s">
        <v>60</v>
      </c>
      <c r="J157" s="71">
        <f t="shared" si="11"/>
        <v>37.94</v>
      </c>
      <c r="K157" s="72">
        <v>9723</v>
      </c>
      <c r="L157" s="74" t="s">
        <v>58</v>
      </c>
      <c r="M157" s="70">
        <f t="shared" si="12"/>
        <v>0.97230000000000005</v>
      </c>
      <c r="N157" s="72">
        <v>7004</v>
      </c>
      <c r="O157" s="74" t="s">
        <v>58</v>
      </c>
      <c r="P157" s="70">
        <f t="shared" si="13"/>
        <v>0.70039999999999991</v>
      </c>
    </row>
    <row r="158" spans="2:16">
      <c r="B158" s="108">
        <v>500</v>
      </c>
      <c r="C158" s="74" t="s">
        <v>59</v>
      </c>
      <c r="D158" s="70">
        <f t="shared" si="15"/>
        <v>2.1008403361344539</v>
      </c>
      <c r="E158" s="110">
        <v>138.6</v>
      </c>
      <c r="F158" s="111">
        <v>0.51139999999999997</v>
      </c>
      <c r="G158" s="107">
        <f t="shared" si="14"/>
        <v>139.1114</v>
      </c>
      <c r="H158" s="72">
        <v>40.54</v>
      </c>
      <c r="I158" s="74" t="s">
        <v>60</v>
      </c>
      <c r="J158" s="71">
        <f t="shared" si="11"/>
        <v>40.54</v>
      </c>
      <c r="K158" s="72">
        <v>1.04</v>
      </c>
      <c r="L158" s="73" t="s">
        <v>60</v>
      </c>
      <c r="M158" s="70">
        <f t="shared" ref="M158:M218" si="16">K158</f>
        <v>1.04</v>
      </c>
      <c r="N158" s="72">
        <v>7104</v>
      </c>
      <c r="O158" s="74" t="s">
        <v>58</v>
      </c>
      <c r="P158" s="70">
        <f t="shared" si="13"/>
        <v>0.71040000000000003</v>
      </c>
    </row>
    <row r="159" spans="2:16">
      <c r="B159" s="108">
        <v>550</v>
      </c>
      <c r="C159" s="74" t="s">
        <v>59</v>
      </c>
      <c r="D159" s="70">
        <f t="shared" si="15"/>
        <v>2.3109243697478989</v>
      </c>
      <c r="E159" s="110">
        <v>141.30000000000001</v>
      </c>
      <c r="F159" s="111">
        <v>0.47270000000000001</v>
      </c>
      <c r="G159" s="107">
        <f t="shared" si="14"/>
        <v>141.77270000000001</v>
      </c>
      <c r="H159" s="72">
        <v>43.08</v>
      </c>
      <c r="I159" s="74" t="s">
        <v>60</v>
      </c>
      <c r="J159" s="71">
        <f t="shared" si="11"/>
        <v>43.08</v>
      </c>
      <c r="K159" s="72">
        <v>1.1000000000000001</v>
      </c>
      <c r="L159" s="74" t="s">
        <v>60</v>
      </c>
      <c r="M159" s="71">
        <f t="shared" si="16"/>
        <v>1.1000000000000001</v>
      </c>
      <c r="N159" s="72">
        <v>7195</v>
      </c>
      <c r="O159" s="74" t="s">
        <v>58</v>
      </c>
      <c r="P159" s="70">
        <f t="shared" si="13"/>
        <v>0.71950000000000003</v>
      </c>
    </row>
    <row r="160" spans="2:16">
      <c r="B160" s="108">
        <v>600</v>
      </c>
      <c r="C160" s="74" t="s">
        <v>59</v>
      </c>
      <c r="D160" s="70">
        <f t="shared" si="15"/>
        <v>2.5210084033613445</v>
      </c>
      <c r="E160" s="110">
        <v>142.69999999999999</v>
      </c>
      <c r="F160" s="111">
        <v>0.43990000000000001</v>
      </c>
      <c r="G160" s="107">
        <f t="shared" si="14"/>
        <v>143.13989999999998</v>
      </c>
      <c r="H160" s="72">
        <v>45.6</v>
      </c>
      <c r="I160" s="74" t="s">
        <v>60</v>
      </c>
      <c r="J160" s="71">
        <f t="shared" si="11"/>
        <v>45.6</v>
      </c>
      <c r="K160" s="72">
        <v>1.1599999999999999</v>
      </c>
      <c r="L160" s="74" t="s">
        <v>60</v>
      </c>
      <c r="M160" s="71">
        <f t="shared" si="16"/>
        <v>1.1599999999999999</v>
      </c>
      <c r="N160" s="72">
        <v>7280</v>
      </c>
      <c r="O160" s="74" t="s">
        <v>58</v>
      </c>
      <c r="P160" s="70">
        <f t="shared" si="13"/>
        <v>0.72799999999999998</v>
      </c>
    </row>
    <row r="161" spans="2:16">
      <c r="B161" s="108">
        <v>650</v>
      </c>
      <c r="C161" s="74" t="s">
        <v>59</v>
      </c>
      <c r="D161" s="70">
        <f t="shared" si="15"/>
        <v>2.73109243697479</v>
      </c>
      <c r="E161" s="110">
        <v>143.80000000000001</v>
      </c>
      <c r="F161" s="111">
        <v>0.41160000000000002</v>
      </c>
      <c r="G161" s="107">
        <f t="shared" si="14"/>
        <v>144.2116</v>
      </c>
      <c r="H161" s="72">
        <v>48.09</v>
      </c>
      <c r="I161" s="74" t="s">
        <v>60</v>
      </c>
      <c r="J161" s="71">
        <f t="shared" si="11"/>
        <v>48.09</v>
      </c>
      <c r="K161" s="72">
        <v>1.21</v>
      </c>
      <c r="L161" s="74" t="s">
        <v>60</v>
      </c>
      <c r="M161" s="71">
        <f t="shared" si="16"/>
        <v>1.21</v>
      </c>
      <c r="N161" s="72">
        <v>7359</v>
      </c>
      <c r="O161" s="74" t="s">
        <v>58</v>
      </c>
      <c r="P161" s="70">
        <f t="shared" si="13"/>
        <v>0.7359</v>
      </c>
    </row>
    <row r="162" spans="2:16">
      <c r="B162" s="108">
        <v>700</v>
      </c>
      <c r="C162" s="74" t="s">
        <v>59</v>
      </c>
      <c r="D162" s="70">
        <f t="shared" si="15"/>
        <v>2.9411764705882355</v>
      </c>
      <c r="E162" s="110">
        <v>144.80000000000001</v>
      </c>
      <c r="F162" s="111">
        <v>0.38700000000000001</v>
      </c>
      <c r="G162" s="107">
        <f t="shared" si="14"/>
        <v>145.18700000000001</v>
      </c>
      <c r="H162" s="72">
        <v>50.56</v>
      </c>
      <c r="I162" s="74" t="s">
        <v>60</v>
      </c>
      <c r="J162" s="71">
        <f t="shared" si="11"/>
        <v>50.56</v>
      </c>
      <c r="K162" s="72">
        <v>1.26</v>
      </c>
      <c r="L162" s="74" t="s">
        <v>60</v>
      </c>
      <c r="M162" s="71">
        <f t="shared" si="16"/>
        <v>1.26</v>
      </c>
      <c r="N162" s="72">
        <v>7435</v>
      </c>
      <c r="O162" s="74" t="s">
        <v>58</v>
      </c>
      <c r="P162" s="70">
        <f t="shared" si="13"/>
        <v>0.74349999999999994</v>
      </c>
    </row>
    <row r="163" spans="2:16">
      <c r="B163" s="108">
        <v>800</v>
      </c>
      <c r="C163" s="74" t="s">
        <v>59</v>
      </c>
      <c r="D163" s="70">
        <f t="shared" si="15"/>
        <v>3.3613445378151261</v>
      </c>
      <c r="E163" s="110">
        <v>146.30000000000001</v>
      </c>
      <c r="F163" s="111">
        <v>0.34610000000000002</v>
      </c>
      <c r="G163" s="107">
        <f t="shared" si="14"/>
        <v>146.64610000000002</v>
      </c>
      <c r="H163" s="72">
        <v>55.47</v>
      </c>
      <c r="I163" s="74" t="s">
        <v>60</v>
      </c>
      <c r="J163" s="71">
        <f t="shared" si="11"/>
        <v>55.47</v>
      </c>
      <c r="K163" s="72">
        <v>1.44</v>
      </c>
      <c r="L163" s="74" t="s">
        <v>60</v>
      </c>
      <c r="M163" s="71">
        <f t="shared" si="16"/>
        <v>1.44</v>
      </c>
      <c r="N163" s="72">
        <v>7575</v>
      </c>
      <c r="O163" s="74" t="s">
        <v>58</v>
      </c>
      <c r="P163" s="70">
        <f t="shared" si="13"/>
        <v>0.75750000000000006</v>
      </c>
    </row>
    <row r="164" spans="2:16">
      <c r="B164" s="108">
        <v>900</v>
      </c>
      <c r="C164" s="74" t="s">
        <v>59</v>
      </c>
      <c r="D164" s="70">
        <f t="shared" si="15"/>
        <v>3.7815126050420167</v>
      </c>
      <c r="E164" s="110">
        <v>147.4</v>
      </c>
      <c r="F164" s="111">
        <v>0.31359999999999999</v>
      </c>
      <c r="G164" s="107">
        <f t="shared" si="14"/>
        <v>147.71360000000001</v>
      </c>
      <c r="H164" s="72">
        <v>60.33</v>
      </c>
      <c r="I164" s="74" t="s">
        <v>60</v>
      </c>
      <c r="J164" s="71">
        <f t="shared" si="11"/>
        <v>60.33</v>
      </c>
      <c r="K164" s="72">
        <v>1.6</v>
      </c>
      <c r="L164" s="74" t="s">
        <v>60</v>
      </c>
      <c r="M164" s="71">
        <f t="shared" si="16"/>
        <v>1.6</v>
      </c>
      <c r="N164" s="72">
        <v>7705</v>
      </c>
      <c r="O164" s="74" t="s">
        <v>58</v>
      </c>
      <c r="P164" s="70">
        <f t="shared" si="13"/>
        <v>0.77049999999999996</v>
      </c>
    </row>
    <row r="165" spans="2:16">
      <c r="B165" s="108">
        <v>1</v>
      </c>
      <c r="C165" s="73" t="s">
        <v>61</v>
      </c>
      <c r="D165" s="70">
        <f t="shared" ref="D165:D228" si="17">B165*1000/$C$5</f>
        <v>4.2016806722689077</v>
      </c>
      <c r="E165" s="110">
        <v>148.1</v>
      </c>
      <c r="F165" s="111">
        <v>0.28699999999999998</v>
      </c>
      <c r="G165" s="107">
        <f t="shared" si="14"/>
        <v>148.387</v>
      </c>
      <c r="H165" s="72">
        <v>65.17</v>
      </c>
      <c r="I165" s="74" t="s">
        <v>60</v>
      </c>
      <c r="J165" s="71">
        <f t="shared" si="11"/>
        <v>65.17</v>
      </c>
      <c r="K165" s="72">
        <v>1.74</v>
      </c>
      <c r="L165" s="74" t="s">
        <v>60</v>
      </c>
      <c r="M165" s="71">
        <f t="shared" si="16"/>
        <v>1.74</v>
      </c>
      <c r="N165" s="72">
        <v>7827</v>
      </c>
      <c r="O165" s="74" t="s">
        <v>58</v>
      </c>
      <c r="P165" s="70">
        <f t="shared" si="13"/>
        <v>0.78269999999999995</v>
      </c>
    </row>
    <row r="166" spans="2:16">
      <c r="B166" s="108">
        <v>1.1000000000000001</v>
      </c>
      <c r="C166" s="74" t="s">
        <v>61</v>
      </c>
      <c r="D166" s="70">
        <f t="shared" si="17"/>
        <v>4.6218487394957979</v>
      </c>
      <c r="E166" s="110">
        <v>148.4</v>
      </c>
      <c r="F166" s="111">
        <v>0.26479999999999998</v>
      </c>
      <c r="G166" s="107">
        <f t="shared" si="14"/>
        <v>148.66480000000001</v>
      </c>
      <c r="H166" s="72">
        <v>69.989999999999995</v>
      </c>
      <c r="I166" s="74" t="s">
        <v>60</v>
      </c>
      <c r="J166" s="71">
        <f t="shared" si="11"/>
        <v>69.989999999999995</v>
      </c>
      <c r="K166" s="72">
        <v>1.87</v>
      </c>
      <c r="L166" s="74" t="s">
        <v>60</v>
      </c>
      <c r="M166" s="71">
        <f t="shared" si="16"/>
        <v>1.87</v>
      </c>
      <c r="N166" s="72">
        <v>7942</v>
      </c>
      <c r="O166" s="74" t="s">
        <v>58</v>
      </c>
      <c r="P166" s="70">
        <f t="shared" si="13"/>
        <v>0.79420000000000002</v>
      </c>
    </row>
    <row r="167" spans="2:16">
      <c r="B167" s="108">
        <v>1.2</v>
      </c>
      <c r="C167" s="74" t="s">
        <v>61</v>
      </c>
      <c r="D167" s="70">
        <f t="shared" si="17"/>
        <v>5.0420168067226889</v>
      </c>
      <c r="E167" s="110">
        <v>148.5</v>
      </c>
      <c r="F167" s="111">
        <v>0.246</v>
      </c>
      <c r="G167" s="107">
        <f t="shared" si="14"/>
        <v>148.74600000000001</v>
      </c>
      <c r="H167" s="72">
        <v>74.8</v>
      </c>
      <c r="I167" s="74" t="s">
        <v>60</v>
      </c>
      <c r="J167" s="71">
        <f t="shared" ref="J167:J194" si="18">H167</f>
        <v>74.8</v>
      </c>
      <c r="K167" s="72">
        <v>1.99</v>
      </c>
      <c r="L167" s="74" t="s">
        <v>60</v>
      </c>
      <c r="M167" s="71">
        <f t="shared" si="16"/>
        <v>1.99</v>
      </c>
      <c r="N167" s="72">
        <v>8052</v>
      </c>
      <c r="O167" s="74" t="s">
        <v>58</v>
      </c>
      <c r="P167" s="70">
        <f t="shared" si="13"/>
        <v>0.80519999999999992</v>
      </c>
    </row>
    <row r="168" spans="2:16">
      <c r="B168" s="108">
        <v>1.3</v>
      </c>
      <c r="C168" s="74" t="s">
        <v>61</v>
      </c>
      <c r="D168" s="70">
        <f t="shared" si="17"/>
        <v>5.46218487394958</v>
      </c>
      <c r="E168" s="110">
        <v>148.4</v>
      </c>
      <c r="F168" s="111">
        <v>0.2298</v>
      </c>
      <c r="G168" s="107">
        <f t="shared" si="14"/>
        <v>148.62980000000002</v>
      </c>
      <c r="H168" s="72">
        <v>79.61</v>
      </c>
      <c r="I168" s="74" t="s">
        <v>60</v>
      </c>
      <c r="J168" s="71">
        <f t="shared" si="18"/>
        <v>79.61</v>
      </c>
      <c r="K168" s="72">
        <v>2.1</v>
      </c>
      <c r="L168" s="74" t="s">
        <v>60</v>
      </c>
      <c r="M168" s="71">
        <f t="shared" si="16"/>
        <v>2.1</v>
      </c>
      <c r="N168" s="72">
        <v>8158</v>
      </c>
      <c r="O168" s="74" t="s">
        <v>58</v>
      </c>
      <c r="P168" s="70">
        <f t="shared" si="13"/>
        <v>0.81579999999999997</v>
      </c>
    </row>
    <row r="169" spans="2:16">
      <c r="B169" s="108">
        <v>1.4</v>
      </c>
      <c r="C169" s="74" t="s">
        <v>61</v>
      </c>
      <c r="D169" s="70">
        <f t="shared" si="17"/>
        <v>5.882352941176471</v>
      </c>
      <c r="E169" s="110">
        <v>148.1</v>
      </c>
      <c r="F169" s="111">
        <v>0.21579999999999999</v>
      </c>
      <c r="G169" s="107">
        <f t="shared" si="14"/>
        <v>148.3158</v>
      </c>
      <c r="H169" s="72">
        <v>84.43</v>
      </c>
      <c r="I169" s="74" t="s">
        <v>60</v>
      </c>
      <c r="J169" s="71">
        <f t="shared" si="18"/>
        <v>84.43</v>
      </c>
      <c r="K169" s="72">
        <v>2.21</v>
      </c>
      <c r="L169" s="74" t="s">
        <v>60</v>
      </c>
      <c r="M169" s="71">
        <f t="shared" si="16"/>
        <v>2.21</v>
      </c>
      <c r="N169" s="72">
        <v>8261</v>
      </c>
      <c r="O169" s="74" t="s">
        <v>58</v>
      </c>
      <c r="P169" s="70">
        <f t="shared" si="13"/>
        <v>0.82609999999999995</v>
      </c>
    </row>
    <row r="170" spans="2:16">
      <c r="B170" s="108">
        <v>1.5</v>
      </c>
      <c r="C170" s="74" t="s">
        <v>61</v>
      </c>
      <c r="D170" s="70">
        <f t="shared" si="17"/>
        <v>6.3025210084033612</v>
      </c>
      <c r="E170" s="110">
        <v>147.6</v>
      </c>
      <c r="F170" s="111">
        <v>0.20349999999999999</v>
      </c>
      <c r="G170" s="107">
        <f t="shared" si="14"/>
        <v>147.80349999999999</v>
      </c>
      <c r="H170" s="72">
        <v>89.27</v>
      </c>
      <c r="I170" s="74" t="s">
        <v>60</v>
      </c>
      <c r="J170" s="71">
        <f t="shared" si="18"/>
        <v>89.27</v>
      </c>
      <c r="K170" s="72">
        <v>2.3199999999999998</v>
      </c>
      <c r="L170" s="74" t="s">
        <v>60</v>
      </c>
      <c r="M170" s="71">
        <f t="shared" si="16"/>
        <v>2.3199999999999998</v>
      </c>
      <c r="N170" s="72">
        <v>8360</v>
      </c>
      <c r="O170" s="74" t="s">
        <v>58</v>
      </c>
      <c r="P170" s="70">
        <f t="shared" si="13"/>
        <v>0.83599999999999997</v>
      </c>
    </row>
    <row r="171" spans="2:16">
      <c r="B171" s="108">
        <v>1.6</v>
      </c>
      <c r="C171" s="74" t="s">
        <v>61</v>
      </c>
      <c r="D171" s="70">
        <f t="shared" si="17"/>
        <v>6.7226890756302522</v>
      </c>
      <c r="E171" s="110">
        <v>146.9</v>
      </c>
      <c r="F171" s="111">
        <v>0.19259999999999999</v>
      </c>
      <c r="G171" s="107">
        <f t="shared" si="14"/>
        <v>147.0926</v>
      </c>
      <c r="H171" s="72">
        <v>94.12</v>
      </c>
      <c r="I171" s="74" t="s">
        <v>60</v>
      </c>
      <c r="J171" s="71">
        <f t="shared" si="18"/>
        <v>94.12</v>
      </c>
      <c r="K171" s="72">
        <v>2.42</v>
      </c>
      <c r="L171" s="74" t="s">
        <v>60</v>
      </c>
      <c r="M171" s="71">
        <f t="shared" si="16"/>
        <v>2.42</v>
      </c>
      <c r="N171" s="72">
        <v>8458</v>
      </c>
      <c r="O171" s="74" t="s">
        <v>58</v>
      </c>
      <c r="P171" s="70">
        <f t="shared" si="13"/>
        <v>0.8458</v>
      </c>
    </row>
    <row r="172" spans="2:16">
      <c r="B172" s="108">
        <v>1.7</v>
      </c>
      <c r="C172" s="74" t="s">
        <v>61</v>
      </c>
      <c r="D172" s="70">
        <f t="shared" si="17"/>
        <v>7.1428571428571432</v>
      </c>
      <c r="E172" s="110">
        <v>146.19999999999999</v>
      </c>
      <c r="F172" s="111">
        <v>0.18290000000000001</v>
      </c>
      <c r="G172" s="107">
        <f t="shared" si="14"/>
        <v>146.38289999999998</v>
      </c>
      <c r="H172" s="72">
        <v>99</v>
      </c>
      <c r="I172" s="74" t="s">
        <v>60</v>
      </c>
      <c r="J172" s="71">
        <f t="shared" si="18"/>
        <v>99</v>
      </c>
      <c r="K172" s="72">
        <v>2.5099999999999998</v>
      </c>
      <c r="L172" s="74" t="s">
        <v>60</v>
      </c>
      <c r="M172" s="71">
        <f t="shared" si="16"/>
        <v>2.5099999999999998</v>
      </c>
      <c r="N172" s="72">
        <v>8554</v>
      </c>
      <c r="O172" s="74" t="s">
        <v>58</v>
      </c>
      <c r="P172" s="70">
        <f t="shared" si="13"/>
        <v>0.85540000000000005</v>
      </c>
    </row>
    <row r="173" spans="2:16">
      <c r="B173" s="108">
        <v>1.8</v>
      </c>
      <c r="C173" s="74" t="s">
        <v>61</v>
      </c>
      <c r="D173" s="70">
        <f t="shared" si="17"/>
        <v>7.5630252100840334</v>
      </c>
      <c r="E173" s="110">
        <v>145.30000000000001</v>
      </c>
      <c r="F173" s="111">
        <v>0.1741</v>
      </c>
      <c r="G173" s="107">
        <f t="shared" si="14"/>
        <v>145.47410000000002</v>
      </c>
      <c r="H173" s="72">
        <v>103.91</v>
      </c>
      <c r="I173" s="74" t="s">
        <v>60</v>
      </c>
      <c r="J173" s="71">
        <f t="shared" si="18"/>
        <v>103.91</v>
      </c>
      <c r="K173" s="72">
        <v>2.61</v>
      </c>
      <c r="L173" s="74" t="s">
        <v>60</v>
      </c>
      <c r="M173" s="71">
        <f t="shared" si="16"/>
        <v>2.61</v>
      </c>
      <c r="N173" s="72">
        <v>8649</v>
      </c>
      <c r="O173" s="74" t="s">
        <v>58</v>
      </c>
      <c r="P173" s="70">
        <f t="shared" si="13"/>
        <v>0.86489999999999989</v>
      </c>
    </row>
    <row r="174" spans="2:16">
      <c r="B174" s="108">
        <v>2</v>
      </c>
      <c r="C174" s="74" t="s">
        <v>61</v>
      </c>
      <c r="D174" s="70">
        <f t="shared" si="17"/>
        <v>8.4033613445378155</v>
      </c>
      <c r="E174" s="110">
        <v>143.4</v>
      </c>
      <c r="F174" s="111">
        <v>0.15909999999999999</v>
      </c>
      <c r="G174" s="107">
        <f t="shared" si="14"/>
        <v>143.5591</v>
      </c>
      <c r="H174" s="72">
        <v>113.82</v>
      </c>
      <c r="I174" s="74" t="s">
        <v>60</v>
      </c>
      <c r="J174" s="71">
        <f t="shared" si="18"/>
        <v>113.82</v>
      </c>
      <c r="K174" s="72">
        <v>2.96</v>
      </c>
      <c r="L174" s="74" t="s">
        <v>60</v>
      </c>
      <c r="M174" s="71">
        <f t="shared" si="16"/>
        <v>2.96</v>
      </c>
      <c r="N174" s="72">
        <v>8834</v>
      </c>
      <c r="O174" s="74" t="s">
        <v>58</v>
      </c>
      <c r="P174" s="70">
        <f t="shared" si="13"/>
        <v>0.88339999999999996</v>
      </c>
    </row>
    <row r="175" spans="2:16">
      <c r="B175" s="108">
        <v>2.25</v>
      </c>
      <c r="C175" s="74" t="s">
        <v>61</v>
      </c>
      <c r="D175" s="70">
        <f t="shared" si="17"/>
        <v>9.4537815126050422</v>
      </c>
      <c r="E175" s="110">
        <v>140.6</v>
      </c>
      <c r="F175" s="111">
        <v>0.14380000000000001</v>
      </c>
      <c r="G175" s="107">
        <f t="shared" si="14"/>
        <v>140.74379999999999</v>
      </c>
      <c r="H175" s="72">
        <v>126.41</v>
      </c>
      <c r="I175" s="74" t="s">
        <v>60</v>
      </c>
      <c r="J175" s="71">
        <f t="shared" si="18"/>
        <v>126.41</v>
      </c>
      <c r="K175" s="72">
        <v>3.46</v>
      </c>
      <c r="L175" s="74" t="s">
        <v>60</v>
      </c>
      <c r="M175" s="71">
        <f t="shared" si="16"/>
        <v>3.46</v>
      </c>
      <c r="N175" s="72">
        <v>9062</v>
      </c>
      <c r="O175" s="74" t="s">
        <v>58</v>
      </c>
      <c r="P175" s="70">
        <f t="shared" si="13"/>
        <v>0.90619999999999989</v>
      </c>
    </row>
    <row r="176" spans="2:16">
      <c r="B176" s="108">
        <v>2.5</v>
      </c>
      <c r="C176" s="74" t="s">
        <v>61</v>
      </c>
      <c r="D176" s="70">
        <f t="shared" si="17"/>
        <v>10.504201680672269</v>
      </c>
      <c r="E176" s="110">
        <v>137.69999999999999</v>
      </c>
      <c r="F176" s="111">
        <v>0.1313</v>
      </c>
      <c r="G176" s="107">
        <f t="shared" si="14"/>
        <v>137.8313</v>
      </c>
      <c r="H176" s="72">
        <v>139.26</v>
      </c>
      <c r="I176" s="74" t="s">
        <v>60</v>
      </c>
      <c r="J176" s="71">
        <f t="shared" si="18"/>
        <v>139.26</v>
      </c>
      <c r="K176" s="72">
        <v>3.91</v>
      </c>
      <c r="L176" s="74" t="s">
        <v>60</v>
      </c>
      <c r="M176" s="71">
        <f t="shared" si="16"/>
        <v>3.91</v>
      </c>
      <c r="N176" s="72">
        <v>9287</v>
      </c>
      <c r="O176" s="74" t="s">
        <v>58</v>
      </c>
      <c r="P176" s="71">
        <f t="shared" si="13"/>
        <v>0.92870000000000008</v>
      </c>
    </row>
    <row r="177" spans="1:16">
      <c r="A177" s="4"/>
      <c r="B177" s="108">
        <v>2.75</v>
      </c>
      <c r="C177" s="74" t="s">
        <v>61</v>
      </c>
      <c r="D177" s="70">
        <f t="shared" si="17"/>
        <v>11.554621848739496</v>
      </c>
      <c r="E177" s="110">
        <v>134.69999999999999</v>
      </c>
      <c r="F177" s="111">
        <v>0.12089999999999999</v>
      </c>
      <c r="G177" s="107">
        <f t="shared" si="14"/>
        <v>134.82089999999999</v>
      </c>
      <c r="H177" s="72">
        <v>152.38999999999999</v>
      </c>
      <c r="I177" s="74" t="s">
        <v>60</v>
      </c>
      <c r="J177" s="71">
        <f t="shared" si="18"/>
        <v>152.38999999999999</v>
      </c>
      <c r="K177" s="72">
        <v>4.33</v>
      </c>
      <c r="L177" s="74" t="s">
        <v>60</v>
      </c>
      <c r="M177" s="71">
        <f t="shared" si="16"/>
        <v>4.33</v>
      </c>
      <c r="N177" s="72">
        <v>9512</v>
      </c>
      <c r="O177" s="74" t="s">
        <v>58</v>
      </c>
      <c r="P177" s="71">
        <f t="shared" si="13"/>
        <v>0.95120000000000005</v>
      </c>
    </row>
    <row r="178" spans="1:16">
      <c r="B178" s="72">
        <v>3</v>
      </c>
      <c r="C178" s="74" t="s">
        <v>61</v>
      </c>
      <c r="D178" s="70">
        <f t="shared" si="17"/>
        <v>12.605042016806722</v>
      </c>
      <c r="E178" s="110">
        <v>131.6</v>
      </c>
      <c r="F178" s="111">
        <v>0.11210000000000001</v>
      </c>
      <c r="G178" s="107">
        <f t="shared" si="14"/>
        <v>131.71209999999999</v>
      </c>
      <c r="H178" s="72">
        <v>165.82</v>
      </c>
      <c r="I178" s="74" t="s">
        <v>60</v>
      </c>
      <c r="J178" s="71">
        <f t="shared" si="18"/>
        <v>165.82</v>
      </c>
      <c r="K178" s="72">
        <v>4.7300000000000004</v>
      </c>
      <c r="L178" s="74" t="s">
        <v>60</v>
      </c>
      <c r="M178" s="71">
        <f t="shared" si="16"/>
        <v>4.7300000000000004</v>
      </c>
      <c r="N178" s="72">
        <v>9738</v>
      </c>
      <c r="O178" s="74" t="s">
        <v>58</v>
      </c>
      <c r="P178" s="71">
        <f t="shared" si="13"/>
        <v>0.9738</v>
      </c>
    </row>
    <row r="179" spans="1:16">
      <c r="B179" s="108">
        <v>3.25</v>
      </c>
      <c r="C179" s="109" t="s">
        <v>61</v>
      </c>
      <c r="D179" s="70">
        <f t="shared" si="17"/>
        <v>13.655462184873949</v>
      </c>
      <c r="E179" s="110">
        <v>128.6</v>
      </c>
      <c r="F179" s="111">
        <v>0.1046</v>
      </c>
      <c r="G179" s="107">
        <f t="shared" si="14"/>
        <v>128.7046</v>
      </c>
      <c r="H179" s="72">
        <v>179.57</v>
      </c>
      <c r="I179" s="74" t="s">
        <v>60</v>
      </c>
      <c r="J179" s="71">
        <f t="shared" si="18"/>
        <v>179.57</v>
      </c>
      <c r="K179" s="72">
        <v>5.1100000000000003</v>
      </c>
      <c r="L179" s="74" t="s">
        <v>60</v>
      </c>
      <c r="M179" s="71">
        <f t="shared" si="16"/>
        <v>5.1100000000000003</v>
      </c>
      <c r="N179" s="72">
        <v>9966</v>
      </c>
      <c r="O179" s="74" t="s">
        <v>58</v>
      </c>
      <c r="P179" s="71">
        <f t="shared" si="13"/>
        <v>0.99659999999999993</v>
      </c>
    </row>
    <row r="180" spans="1:16">
      <c r="B180" s="108">
        <v>3.5</v>
      </c>
      <c r="C180" s="109" t="s">
        <v>61</v>
      </c>
      <c r="D180" s="70">
        <f t="shared" si="17"/>
        <v>14.705882352941176</v>
      </c>
      <c r="E180" s="110">
        <v>125.6</v>
      </c>
      <c r="F180" s="111">
        <v>9.8089999999999997E-2</v>
      </c>
      <c r="G180" s="107">
        <f t="shared" si="14"/>
        <v>125.69808999999999</v>
      </c>
      <c r="H180" s="72">
        <v>193.64</v>
      </c>
      <c r="I180" s="74" t="s">
        <v>60</v>
      </c>
      <c r="J180" s="71">
        <f t="shared" si="18"/>
        <v>193.64</v>
      </c>
      <c r="K180" s="72">
        <v>5.48</v>
      </c>
      <c r="L180" s="74" t="s">
        <v>60</v>
      </c>
      <c r="M180" s="71">
        <f t="shared" si="16"/>
        <v>5.48</v>
      </c>
      <c r="N180" s="72">
        <v>1.02</v>
      </c>
      <c r="O180" s="73" t="s">
        <v>60</v>
      </c>
      <c r="P180" s="71">
        <f t="shared" ref="P180:P181" si="19">N180</f>
        <v>1.02</v>
      </c>
    </row>
    <row r="181" spans="1:16">
      <c r="B181" s="108">
        <v>3.75</v>
      </c>
      <c r="C181" s="109" t="s">
        <v>61</v>
      </c>
      <c r="D181" s="70">
        <f t="shared" si="17"/>
        <v>15.756302521008404</v>
      </c>
      <c r="E181" s="110">
        <v>122.8</v>
      </c>
      <c r="F181" s="111">
        <v>9.2380000000000004E-2</v>
      </c>
      <c r="G181" s="107">
        <f t="shared" si="14"/>
        <v>122.89238</v>
      </c>
      <c r="H181" s="72">
        <v>208.04</v>
      </c>
      <c r="I181" s="74" t="s">
        <v>60</v>
      </c>
      <c r="J181" s="71">
        <f t="shared" si="18"/>
        <v>208.04</v>
      </c>
      <c r="K181" s="72">
        <v>5.85</v>
      </c>
      <c r="L181" s="74" t="s">
        <v>60</v>
      </c>
      <c r="M181" s="71">
        <f t="shared" si="16"/>
        <v>5.85</v>
      </c>
      <c r="N181" s="72">
        <v>1.04</v>
      </c>
      <c r="O181" s="74" t="s">
        <v>60</v>
      </c>
      <c r="P181" s="71">
        <f t="shared" si="19"/>
        <v>1.04</v>
      </c>
    </row>
    <row r="182" spans="1:16">
      <c r="B182" s="108">
        <v>4</v>
      </c>
      <c r="C182" s="109" t="s">
        <v>61</v>
      </c>
      <c r="D182" s="70">
        <f t="shared" si="17"/>
        <v>16.806722689075631</v>
      </c>
      <c r="E182" s="110">
        <v>120</v>
      </c>
      <c r="F182" s="111">
        <v>8.7330000000000005E-2</v>
      </c>
      <c r="G182" s="107">
        <f t="shared" si="14"/>
        <v>120.08732999999999</v>
      </c>
      <c r="H182" s="72">
        <v>222.77</v>
      </c>
      <c r="I182" s="74" t="s">
        <v>60</v>
      </c>
      <c r="J182" s="71">
        <f t="shared" si="18"/>
        <v>222.77</v>
      </c>
      <c r="K182" s="72">
        <v>6.21</v>
      </c>
      <c r="L182" s="74" t="s">
        <v>60</v>
      </c>
      <c r="M182" s="71">
        <f t="shared" si="16"/>
        <v>6.21</v>
      </c>
      <c r="N182" s="72">
        <v>1.07</v>
      </c>
      <c r="O182" s="74" t="s">
        <v>60</v>
      </c>
      <c r="P182" s="71">
        <f t="shared" ref="P182:P228" si="20">N182</f>
        <v>1.07</v>
      </c>
    </row>
    <row r="183" spans="1:16">
      <c r="B183" s="108">
        <v>4.5</v>
      </c>
      <c r="C183" s="109" t="s">
        <v>61</v>
      </c>
      <c r="D183" s="70">
        <f t="shared" si="17"/>
        <v>18.907563025210084</v>
      </c>
      <c r="E183" s="110">
        <v>114.9</v>
      </c>
      <c r="F183" s="111">
        <v>7.8799999999999995E-2</v>
      </c>
      <c r="G183" s="107">
        <f t="shared" si="14"/>
        <v>114.97880000000001</v>
      </c>
      <c r="H183" s="72">
        <v>253.24</v>
      </c>
      <c r="I183" s="74" t="s">
        <v>60</v>
      </c>
      <c r="J183" s="71">
        <f t="shared" si="18"/>
        <v>253.24</v>
      </c>
      <c r="K183" s="72">
        <v>7.56</v>
      </c>
      <c r="L183" s="74" t="s">
        <v>60</v>
      </c>
      <c r="M183" s="71">
        <f t="shared" si="16"/>
        <v>7.56</v>
      </c>
      <c r="N183" s="72">
        <v>1.1200000000000001</v>
      </c>
      <c r="O183" s="74" t="s">
        <v>60</v>
      </c>
      <c r="P183" s="71">
        <f t="shared" si="20"/>
        <v>1.1200000000000001</v>
      </c>
    </row>
    <row r="184" spans="1:16">
      <c r="B184" s="108">
        <v>5</v>
      </c>
      <c r="C184" s="109" t="s">
        <v>61</v>
      </c>
      <c r="D184" s="70">
        <f t="shared" si="17"/>
        <v>21.008403361344538</v>
      </c>
      <c r="E184" s="110">
        <v>110.2</v>
      </c>
      <c r="F184" s="111">
        <v>7.1870000000000003E-2</v>
      </c>
      <c r="G184" s="107">
        <f t="shared" si="14"/>
        <v>110.27187000000001</v>
      </c>
      <c r="H184" s="72">
        <v>285.04000000000002</v>
      </c>
      <c r="I184" s="74" t="s">
        <v>60</v>
      </c>
      <c r="J184" s="71">
        <f t="shared" si="18"/>
        <v>285.04000000000002</v>
      </c>
      <c r="K184" s="72">
        <v>8.8000000000000007</v>
      </c>
      <c r="L184" s="74" t="s">
        <v>60</v>
      </c>
      <c r="M184" s="71">
        <f t="shared" si="16"/>
        <v>8.8000000000000007</v>
      </c>
      <c r="N184" s="72">
        <v>1.17</v>
      </c>
      <c r="O184" s="74" t="s">
        <v>60</v>
      </c>
      <c r="P184" s="71">
        <f t="shared" si="20"/>
        <v>1.17</v>
      </c>
    </row>
    <row r="185" spans="1:16">
      <c r="B185" s="108">
        <v>5.5</v>
      </c>
      <c r="C185" s="109" t="s">
        <v>61</v>
      </c>
      <c r="D185" s="70">
        <f t="shared" si="17"/>
        <v>23.109243697478991</v>
      </c>
      <c r="E185" s="110">
        <v>106.1</v>
      </c>
      <c r="F185" s="111">
        <v>6.6110000000000002E-2</v>
      </c>
      <c r="G185" s="107">
        <f t="shared" si="14"/>
        <v>106.16610999999999</v>
      </c>
      <c r="H185" s="72">
        <v>318.12</v>
      </c>
      <c r="I185" s="74" t="s">
        <v>60</v>
      </c>
      <c r="J185" s="71">
        <f t="shared" si="18"/>
        <v>318.12</v>
      </c>
      <c r="K185" s="72">
        <v>9.9700000000000006</v>
      </c>
      <c r="L185" s="74" t="s">
        <v>60</v>
      </c>
      <c r="M185" s="71">
        <f t="shared" si="16"/>
        <v>9.9700000000000006</v>
      </c>
      <c r="N185" s="72">
        <v>1.22</v>
      </c>
      <c r="O185" s="74" t="s">
        <v>60</v>
      </c>
      <c r="P185" s="71">
        <f t="shared" si="20"/>
        <v>1.22</v>
      </c>
    </row>
    <row r="186" spans="1:16">
      <c r="B186" s="108">
        <v>6</v>
      </c>
      <c r="C186" s="109" t="s">
        <v>61</v>
      </c>
      <c r="D186" s="70">
        <f t="shared" si="17"/>
        <v>25.210084033613445</v>
      </c>
      <c r="E186" s="110">
        <v>102.5</v>
      </c>
      <c r="F186" s="111">
        <v>6.1249999999999999E-2</v>
      </c>
      <c r="G186" s="107">
        <f t="shared" si="14"/>
        <v>102.56125</v>
      </c>
      <c r="H186" s="72">
        <v>352.43</v>
      </c>
      <c r="I186" s="74" t="s">
        <v>60</v>
      </c>
      <c r="J186" s="71">
        <f t="shared" si="18"/>
        <v>352.43</v>
      </c>
      <c r="K186" s="72">
        <v>11.09</v>
      </c>
      <c r="L186" s="74" t="s">
        <v>60</v>
      </c>
      <c r="M186" s="71">
        <f t="shared" si="16"/>
        <v>11.09</v>
      </c>
      <c r="N186" s="72">
        <v>1.27</v>
      </c>
      <c r="O186" s="74" t="s">
        <v>60</v>
      </c>
      <c r="P186" s="71">
        <f t="shared" si="20"/>
        <v>1.27</v>
      </c>
    </row>
    <row r="187" spans="1:16">
      <c r="B187" s="108">
        <v>6.5</v>
      </c>
      <c r="C187" s="109" t="s">
        <v>61</v>
      </c>
      <c r="D187" s="70">
        <f t="shared" si="17"/>
        <v>27.310924369747898</v>
      </c>
      <c r="E187" s="110">
        <v>99.27</v>
      </c>
      <c r="F187" s="111">
        <v>5.7090000000000002E-2</v>
      </c>
      <c r="G187" s="107">
        <f t="shared" si="14"/>
        <v>99.327089999999998</v>
      </c>
      <c r="H187" s="72">
        <v>387.91</v>
      </c>
      <c r="I187" s="74" t="s">
        <v>60</v>
      </c>
      <c r="J187" s="71">
        <f t="shared" si="18"/>
        <v>387.91</v>
      </c>
      <c r="K187" s="72">
        <v>12.17</v>
      </c>
      <c r="L187" s="74" t="s">
        <v>60</v>
      </c>
      <c r="M187" s="71">
        <f t="shared" si="16"/>
        <v>12.17</v>
      </c>
      <c r="N187" s="72">
        <v>1.33</v>
      </c>
      <c r="O187" s="74" t="s">
        <v>60</v>
      </c>
      <c r="P187" s="71">
        <f t="shared" si="20"/>
        <v>1.33</v>
      </c>
    </row>
    <row r="188" spans="1:16">
      <c r="B188" s="108">
        <v>7</v>
      </c>
      <c r="C188" s="109" t="s">
        <v>61</v>
      </c>
      <c r="D188" s="70">
        <f t="shared" si="17"/>
        <v>29.411764705882351</v>
      </c>
      <c r="E188" s="110">
        <v>96.49</v>
      </c>
      <c r="F188" s="111">
        <v>5.3490000000000003E-2</v>
      </c>
      <c r="G188" s="107">
        <f t="shared" si="14"/>
        <v>96.543489999999991</v>
      </c>
      <c r="H188" s="72">
        <v>424.47</v>
      </c>
      <c r="I188" s="74" t="s">
        <v>60</v>
      </c>
      <c r="J188" s="71">
        <f t="shared" si="18"/>
        <v>424.47</v>
      </c>
      <c r="K188" s="72">
        <v>13.22</v>
      </c>
      <c r="L188" s="74" t="s">
        <v>60</v>
      </c>
      <c r="M188" s="71">
        <f t="shared" si="16"/>
        <v>13.22</v>
      </c>
      <c r="N188" s="72">
        <v>1.39</v>
      </c>
      <c r="O188" s="74" t="s">
        <v>60</v>
      </c>
      <c r="P188" s="71">
        <f t="shared" si="20"/>
        <v>1.39</v>
      </c>
    </row>
    <row r="189" spans="1:16">
      <c r="B189" s="108">
        <v>8</v>
      </c>
      <c r="C189" s="109" t="s">
        <v>61</v>
      </c>
      <c r="D189" s="70">
        <f t="shared" si="17"/>
        <v>33.613445378151262</v>
      </c>
      <c r="E189" s="110">
        <v>90.57</v>
      </c>
      <c r="F189" s="111">
        <v>4.7550000000000002E-2</v>
      </c>
      <c r="G189" s="107">
        <f t="shared" si="14"/>
        <v>90.617549999999994</v>
      </c>
      <c r="H189" s="72">
        <v>501.03</v>
      </c>
      <c r="I189" s="74" t="s">
        <v>60</v>
      </c>
      <c r="J189" s="71">
        <f t="shared" si="18"/>
        <v>501.03</v>
      </c>
      <c r="K189" s="72">
        <v>17.09</v>
      </c>
      <c r="L189" s="74" t="s">
        <v>60</v>
      </c>
      <c r="M189" s="71">
        <f t="shared" si="16"/>
        <v>17.09</v>
      </c>
      <c r="N189" s="72">
        <v>1.51</v>
      </c>
      <c r="O189" s="74" t="s">
        <v>60</v>
      </c>
      <c r="P189" s="71">
        <f t="shared" si="20"/>
        <v>1.51</v>
      </c>
    </row>
    <row r="190" spans="1:16">
      <c r="B190" s="108">
        <v>9</v>
      </c>
      <c r="C190" s="109" t="s">
        <v>61</v>
      </c>
      <c r="D190" s="70">
        <f t="shared" si="17"/>
        <v>37.815126050420169</v>
      </c>
      <c r="E190" s="110">
        <v>85.28</v>
      </c>
      <c r="F190" s="111">
        <v>4.2849999999999999E-2</v>
      </c>
      <c r="G190" s="107">
        <f t="shared" si="14"/>
        <v>85.322850000000003</v>
      </c>
      <c r="H190" s="72">
        <v>582.47</v>
      </c>
      <c r="I190" s="74" t="s">
        <v>60</v>
      </c>
      <c r="J190" s="71">
        <f t="shared" si="18"/>
        <v>582.47</v>
      </c>
      <c r="K190" s="72">
        <v>20.61</v>
      </c>
      <c r="L190" s="74" t="s">
        <v>60</v>
      </c>
      <c r="M190" s="71">
        <f t="shared" si="16"/>
        <v>20.61</v>
      </c>
      <c r="N190" s="72">
        <v>1.63</v>
      </c>
      <c r="O190" s="74" t="s">
        <v>60</v>
      </c>
      <c r="P190" s="71">
        <f t="shared" si="20"/>
        <v>1.63</v>
      </c>
    </row>
    <row r="191" spans="1:16">
      <c r="B191" s="108">
        <v>10</v>
      </c>
      <c r="C191" s="109" t="s">
        <v>61</v>
      </c>
      <c r="D191" s="70">
        <f t="shared" si="17"/>
        <v>42.016806722689076</v>
      </c>
      <c r="E191" s="110">
        <v>80.66</v>
      </c>
      <c r="F191" s="111">
        <v>3.9039999999999998E-2</v>
      </c>
      <c r="G191" s="107">
        <f t="shared" si="14"/>
        <v>80.699039999999997</v>
      </c>
      <c r="H191" s="72">
        <v>668.77</v>
      </c>
      <c r="I191" s="74" t="s">
        <v>60</v>
      </c>
      <c r="J191" s="71">
        <f t="shared" si="18"/>
        <v>668.77</v>
      </c>
      <c r="K191" s="72">
        <v>23.96</v>
      </c>
      <c r="L191" s="74" t="s">
        <v>60</v>
      </c>
      <c r="M191" s="71">
        <f t="shared" si="16"/>
        <v>23.96</v>
      </c>
      <c r="N191" s="72">
        <v>1.77</v>
      </c>
      <c r="O191" s="74" t="s">
        <v>60</v>
      </c>
      <c r="P191" s="71">
        <f t="shared" si="20"/>
        <v>1.77</v>
      </c>
    </row>
    <row r="192" spans="1:16">
      <c r="B192" s="108">
        <v>11</v>
      </c>
      <c r="C192" s="109" t="s">
        <v>61</v>
      </c>
      <c r="D192" s="70">
        <f t="shared" si="17"/>
        <v>46.218487394957982</v>
      </c>
      <c r="E192" s="110">
        <v>76.599999999999994</v>
      </c>
      <c r="F192" s="111">
        <v>3.5869999999999999E-2</v>
      </c>
      <c r="G192" s="107">
        <f t="shared" si="14"/>
        <v>76.635869999999997</v>
      </c>
      <c r="H192" s="72">
        <v>759.83</v>
      </c>
      <c r="I192" s="74" t="s">
        <v>60</v>
      </c>
      <c r="J192" s="71">
        <f t="shared" si="18"/>
        <v>759.83</v>
      </c>
      <c r="K192" s="72">
        <v>27.2</v>
      </c>
      <c r="L192" s="74" t="s">
        <v>60</v>
      </c>
      <c r="M192" s="71">
        <f t="shared" si="16"/>
        <v>27.2</v>
      </c>
      <c r="N192" s="72">
        <v>1.91</v>
      </c>
      <c r="O192" s="74" t="s">
        <v>60</v>
      </c>
      <c r="P192" s="71">
        <f t="shared" si="20"/>
        <v>1.91</v>
      </c>
    </row>
    <row r="193" spans="2:16">
      <c r="B193" s="108">
        <v>12</v>
      </c>
      <c r="C193" s="109" t="s">
        <v>61</v>
      </c>
      <c r="D193" s="70">
        <f t="shared" si="17"/>
        <v>50.420168067226889</v>
      </c>
      <c r="E193" s="110">
        <v>72.989999999999995</v>
      </c>
      <c r="F193" s="111">
        <v>3.3210000000000003E-2</v>
      </c>
      <c r="G193" s="107">
        <f t="shared" si="14"/>
        <v>73.023209999999992</v>
      </c>
      <c r="H193" s="72">
        <v>855.55</v>
      </c>
      <c r="I193" s="74" t="s">
        <v>60</v>
      </c>
      <c r="J193" s="71">
        <f t="shared" si="18"/>
        <v>855.55</v>
      </c>
      <c r="K193" s="72">
        <v>30.39</v>
      </c>
      <c r="L193" s="74" t="s">
        <v>60</v>
      </c>
      <c r="M193" s="71">
        <f t="shared" si="16"/>
        <v>30.39</v>
      </c>
      <c r="N193" s="72">
        <v>2.06</v>
      </c>
      <c r="O193" s="74" t="s">
        <v>60</v>
      </c>
      <c r="P193" s="71">
        <f t="shared" si="20"/>
        <v>2.06</v>
      </c>
    </row>
    <row r="194" spans="2:16">
      <c r="B194" s="108">
        <v>13</v>
      </c>
      <c r="C194" s="109" t="s">
        <v>61</v>
      </c>
      <c r="D194" s="70">
        <f t="shared" si="17"/>
        <v>54.621848739495796</v>
      </c>
      <c r="E194" s="110">
        <v>69.77</v>
      </c>
      <c r="F194" s="111">
        <v>3.0929999999999999E-2</v>
      </c>
      <c r="G194" s="107">
        <f t="shared" si="14"/>
        <v>69.800929999999994</v>
      </c>
      <c r="H194" s="72">
        <v>955.84</v>
      </c>
      <c r="I194" s="74" t="s">
        <v>60</v>
      </c>
      <c r="J194" s="75">
        <f t="shared" si="18"/>
        <v>955.84</v>
      </c>
      <c r="K194" s="72">
        <v>33.53</v>
      </c>
      <c r="L194" s="74" t="s">
        <v>60</v>
      </c>
      <c r="M194" s="71">
        <f t="shared" si="16"/>
        <v>33.53</v>
      </c>
      <c r="N194" s="72">
        <v>2.2200000000000002</v>
      </c>
      <c r="O194" s="74" t="s">
        <v>60</v>
      </c>
      <c r="P194" s="71">
        <f t="shared" si="20"/>
        <v>2.2200000000000002</v>
      </c>
    </row>
    <row r="195" spans="2:16">
      <c r="B195" s="108">
        <v>14</v>
      </c>
      <c r="C195" s="109" t="s">
        <v>61</v>
      </c>
      <c r="D195" s="70">
        <f t="shared" si="17"/>
        <v>58.823529411764703</v>
      </c>
      <c r="E195" s="110">
        <v>66.88</v>
      </c>
      <c r="F195" s="111">
        <v>2.896E-2</v>
      </c>
      <c r="G195" s="107">
        <f t="shared" si="14"/>
        <v>66.908959999999993</v>
      </c>
      <c r="H195" s="72">
        <v>1.06</v>
      </c>
      <c r="I195" s="73" t="s">
        <v>12</v>
      </c>
      <c r="J195" s="75">
        <f t="shared" ref="J195:J228" si="21">H195*1000</f>
        <v>1060</v>
      </c>
      <c r="K195" s="72">
        <v>36.659999999999997</v>
      </c>
      <c r="L195" s="74" t="s">
        <v>60</v>
      </c>
      <c r="M195" s="71">
        <f t="shared" si="16"/>
        <v>36.659999999999997</v>
      </c>
      <c r="N195" s="72">
        <v>2.38</v>
      </c>
      <c r="O195" s="74" t="s">
        <v>60</v>
      </c>
      <c r="P195" s="71">
        <f t="shared" si="20"/>
        <v>2.38</v>
      </c>
    </row>
    <row r="196" spans="2:16">
      <c r="B196" s="108">
        <v>15</v>
      </c>
      <c r="C196" s="109" t="s">
        <v>61</v>
      </c>
      <c r="D196" s="70">
        <f t="shared" si="17"/>
        <v>63.025210084033617</v>
      </c>
      <c r="E196" s="110">
        <v>64.260000000000005</v>
      </c>
      <c r="F196" s="111">
        <v>2.7230000000000001E-2</v>
      </c>
      <c r="G196" s="107">
        <f t="shared" si="14"/>
        <v>64.287230000000008</v>
      </c>
      <c r="H196" s="72">
        <v>1.17</v>
      </c>
      <c r="I196" s="74" t="s">
        <v>12</v>
      </c>
      <c r="J196" s="75">
        <f t="shared" si="21"/>
        <v>1170</v>
      </c>
      <c r="K196" s="72">
        <v>39.78</v>
      </c>
      <c r="L196" s="74" t="s">
        <v>60</v>
      </c>
      <c r="M196" s="71">
        <f t="shared" si="16"/>
        <v>39.78</v>
      </c>
      <c r="N196" s="72">
        <v>2.5499999999999998</v>
      </c>
      <c r="O196" s="74" t="s">
        <v>60</v>
      </c>
      <c r="P196" s="71">
        <f t="shared" si="20"/>
        <v>2.5499999999999998</v>
      </c>
    </row>
    <row r="197" spans="2:16">
      <c r="B197" s="108">
        <v>16</v>
      </c>
      <c r="C197" s="109" t="s">
        <v>61</v>
      </c>
      <c r="D197" s="70">
        <f t="shared" si="17"/>
        <v>67.226890756302524</v>
      </c>
      <c r="E197" s="110">
        <v>61.88</v>
      </c>
      <c r="F197" s="111">
        <v>2.571E-2</v>
      </c>
      <c r="G197" s="107">
        <f t="shared" si="14"/>
        <v>61.905709999999999</v>
      </c>
      <c r="H197" s="72">
        <v>1.28</v>
      </c>
      <c r="I197" s="74" t="s">
        <v>12</v>
      </c>
      <c r="J197" s="75">
        <f t="shared" si="21"/>
        <v>1280</v>
      </c>
      <c r="K197" s="72">
        <v>42.9</v>
      </c>
      <c r="L197" s="74" t="s">
        <v>60</v>
      </c>
      <c r="M197" s="71">
        <f t="shared" si="16"/>
        <v>42.9</v>
      </c>
      <c r="N197" s="72">
        <v>2.72</v>
      </c>
      <c r="O197" s="74" t="s">
        <v>60</v>
      </c>
      <c r="P197" s="71">
        <f t="shared" si="20"/>
        <v>2.72</v>
      </c>
    </row>
    <row r="198" spans="2:16">
      <c r="B198" s="108">
        <v>17</v>
      </c>
      <c r="C198" s="109" t="s">
        <v>61</v>
      </c>
      <c r="D198" s="70">
        <f t="shared" si="17"/>
        <v>71.428571428571431</v>
      </c>
      <c r="E198" s="110">
        <v>59.71</v>
      </c>
      <c r="F198" s="111">
        <v>2.436E-2</v>
      </c>
      <c r="G198" s="107">
        <f t="shared" si="14"/>
        <v>59.734360000000002</v>
      </c>
      <c r="H198" s="72">
        <v>1.4</v>
      </c>
      <c r="I198" s="74" t="s">
        <v>12</v>
      </c>
      <c r="J198" s="75">
        <f t="shared" si="21"/>
        <v>1400</v>
      </c>
      <c r="K198" s="72">
        <v>46.02</v>
      </c>
      <c r="L198" s="74" t="s">
        <v>60</v>
      </c>
      <c r="M198" s="71">
        <f t="shared" si="16"/>
        <v>46.02</v>
      </c>
      <c r="N198" s="72">
        <v>2.91</v>
      </c>
      <c r="O198" s="74" t="s">
        <v>60</v>
      </c>
      <c r="P198" s="71">
        <f t="shared" si="20"/>
        <v>2.91</v>
      </c>
    </row>
    <row r="199" spans="2:16">
      <c r="B199" s="108">
        <v>18</v>
      </c>
      <c r="C199" s="109" t="s">
        <v>61</v>
      </c>
      <c r="D199" s="70">
        <f t="shared" si="17"/>
        <v>75.630252100840337</v>
      </c>
      <c r="E199" s="110">
        <v>57.73</v>
      </c>
      <c r="F199" s="111">
        <v>2.315E-2</v>
      </c>
      <c r="G199" s="107">
        <f t="shared" si="14"/>
        <v>57.753149999999998</v>
      </c>
      <c r="H199" s="72">
        <v>1.52</v>
      </c>
      <c r="I199" s="74" t="s">
        <v>12</v>
      </c>
      <c r="J199" s="75">
        <f t="shared" si="21"/>
        <v>1520</v>
      </c>
      <c r="K199" s="72">
        <v>49.15</v>
      </c>
      <c r="L199" s="74" t="s">
        <v>60</v>
      </c>
      <c r="M199" s="71">
        <f t="shared" si="16"/>
        <v>49.15</v>
      </c>
      <c r="N199" s="72">
        <v>3.09</v>
      </c>
      <c r="O199" s="74" t="s">
        <v>60</v>
      </c>
      <c r="P199" s="71">
        <f t="shared" si="20"/>
        <v>3.09</v>
      </c>
    </row>
    <row r="200" spans="2:16">
      <c r="B200" s="108">
        <v>20</v>
      </c>
      <c r="C200" s="109" t="s">
        <v>61</v>
      </c>
      <c r="D200" s="70">
        <f t="shared" si="17"/>
        <v>84.033613445378151</v>
      </c>
      <c r="E200" s="110">
        <v>54.21</v>
      </c>
      <c r="F200" s="111">
        <v>2.1069999999999998E-2</v>
      </c>
      <c r="G200" s="107">
        <f t="shared" si="14"/>
        <v>54.231070000000003</v>
      </c>
      <c r="H200" s="72">
        <v>1.78</v>
      </c>
      <c r="I200" s="74" t="s">
        <v>12</v>
      </c>
      <c r="J200" s="75">
        <f t="shared" si="21"/>
        <v>1780</v>
      </c>
      <c r="K200" s="72">
        <v>61.04</v>
      </c>
      <c r="L200" s="74" t="s">
        <v>60</v>
      </c>
      <c r="M200" s="71">
        <f t="shared" si="16"/>
        <v>61.04</v>
      </c>
      <c r="N200" s="72">
        <v>3.48</v>
      </c>
      <c r="O200" s="74" t="s">
        <v>60</v>
      </c>
      <c r="P200" s="71">
        <f t="shared" si="20"/>
        <v>3.48</v>
      </c>
    </row>
    <row r="201" spans="2:16">
      <c r="B201" s="108">
        <v>22.5</v>
      </c>
      <c r="C201" s="109" t="s">
        <v>61</v>
      </c>
      <c r="D201" s="70">
        <f t="shared" si="17"/>
        <v>94.537815126050418</v>
      </c>
      <c r="E201" s="110">
        <v>50.51</v>
      </c>
      <c r="F201" s="111">
        <v>1.8960000000000001E-2</v>
      </c>
      <c r="G201" s="107">
        <f t="shared" si="14"/>
        <v>50.528959999999998</v>
      </c>
      <c r="H201" s="72">
        <v>2.12</v>
      </c>
      <c r="I201" s="74" t="s">
        <v>12</v>
      </c>
      <c r="J201" s="75">
        <f t="shared" si="21"/>
        <v>2120</v>
      </c>
      <c r="K201" s="72">
        <v>77.89</v>
      </c>
      <c r="L201" s="74" t="s">
        <v>60</v>
      </c>
      <c r="M201" s="71">
        <f t="shared" si="16"/>
        <v>77.89</v>
      </c>
      <c r="N201" s="72">
        <v>4</v>
      </c>
      <c r="O201" s="74" t="s">
        <v>60</v>
      </c>
      <c r="P201" s="71">
        <f t="shared" si="20"/>
        <v>4</v>
      </c>
    </row>
    <row r="202" spans="2:16">
      <c r="B202" s="108">
        <v>25</v>
      </c>
      <c r="C202" s="109" t="s">
        <v>61</v>
      </c>
      <c r="D202" s="70">
        <f t="shared" si="17"/>
        <v>105.04201680672269</v>
      </c>
      <c r="E202" s="110">
        <v>47.4</v>
      </c>
      <c r="F202" s="111">
        <v>1.7250000000000001E-2</v>
      </c>
      <c r="G202" s="107">
        <f t="shared" si="14"/>
        <v>47.417249999999996</v>
      </c>
      <c r="H202" s="72">
        <v>2.4900000000000002</v>
      </c>
      <c r="I202" s="74" t="s">
        <v>12</v>
      </c>
      <c r="J202" s="75">
        <f t="shared" si="21"/>
        <v>2490</v>
      </c>
      <c r="K202" s="72">
        <v>93.51</v>
      </c>
      <c r="L202" s="74" t="s">
        <v>60</v>
      </c>
      <c r="M202" s="71">
        <f t="shared" si="16"/>
        <v>93.51</v>
      </c>
      <c r="N202" s="72">
        <v>4.55</v>
      </c>
      <c r="O202" s="74" t="s">
        <v>60</v>
      </c>
      <c r="P202" s="71">
        <f t="shared" si="20"/>
        <v>4.55</v>
      </c>
    </row>
    <row r="203" spans="2:16">
      <c r="B203" s="108">
        <v>27.5</v>
      </c>
      <c r="C203" s="109" t="s">
        <v>61</v>
      </c>
      <c r="D203" s="70">
        <f t="shared" si="17"/>
        <v>115.54621848739495</v>
      </c>
      <c r="E203" s="110">
        <v>44.76</v>
      </c>
      <c r="F203" s="111">
        <v>1.584E-2</v>
      </c>
      <c r="G203" s="107">
        <f t="shared" si="14"/>
        <v>44.775839999999995</v>
      </c>
      <c r="H203" s="72">
        <v>2.88</v>
      </c>
      <c r="I203" s="74" t="s">
        <v>12</v>
      </c>
      <c r="J203" s="75">
        <f t="shared" si="21"/>
        <v>2880</v>
      </c>
      <c r="K203" s="72">
        <v>108.47</v>
      </c>
      <c r="L203" s="74" t="s">
        <v>60</v>
      </c>
      <c r="M203" s="71">
        <f t="shared" si="16"/>
        <v>108.47</v>
      </c>
      <c r="N203" s="72">
        <v>5.13</v>
      </c>
      <c r="O203" s="74" t="s">
        <v>60</v>
      </c>
      <c r="P203" s="71">
        <f t="shared" si="20"/>
        <v>5.13</v>
      </c>
    </row>
    <row r="204" spans="2:16">
      <c r="B204" s="108">
        <v>30</v>
      </c>
      <c r="C204" s="109" t="s">
        <v>61</v>
      </c>
      <c r="D204" s="70">
        <f t="shared" si="17"/>
        <v>126.05042016806723</v>
      </c>
      <c r="E204" s="110">
        <v>42.48</v>
      </c>
      <c r="F204" s="111">
        <v>1.465E-2</v>
      </c>
      <c r="G204" s="107">
        <f t="shared" si="14"/>
        <v>42.49465</v>
      </c>
      <c r="H204" s="72">
        <v>3.29</v>
      </c>
      <c r="I204" s="74" t="s">
        <v>12</v>
      </c>
      <c r="J204" s="75">
        <f t="shared" si="21"/>
        <v>3290</v>
      </c>
      <c r="K204" s="72">
        <v>123.03</v>
      </c>
      <c r="L204" s="74" t="s">
        <v>60</v>
      </c>
      <c r="M204" s="71">
        <f t="shared" si="16"/>
        <v>123.03</v>
      </c>
      <c r="N204" s="72">
        <v>5.73</v>
      </c>
      <c r="O204" s="74" t="s">
        <v>60</v>
      </c>
      <c r="P204" s="71">
        <f t="shared" si="20"/>
        <v>5.73</v>
      </c>
    </row>
    <row r="205" spans="2:16">
      <c r="B205" s="108">
        <v>32.5</v>
      </c>
      <c r="C205" s="109" t="s">
        <v>61</v>
      </c>
      <c r="D205" s="70">
        <f t="shared" si="17"/>
        <v>136.55462184873949</v>
      </c>
      <c r="E205" s="110">
        <v>40.49</v>
      </c>
      <c r="F205" s="111">
        <v>1.363E-2</v>
      </c>
      <c r="G205" s="107">
        <f t="shared" si="14"/>
        <v>40.503630000000001</v>
      </c>
      <c r="H205" s="72">
        <v>3.72</v>
      </c>
      <c r="I205" s="74" t="s">
        <v>12</v>
      </c>
      <c r="J205" s="75">
        <f t="shared" si="21"/>
        <v>3720</v>
      </c>
      <c r="K205" s="72">
        <v>137.33000000000001</v>
      </c>
      <c r="L205" s="74" t="s">
        <v>60</v>
      </c>
      <c r="M205" s="71">
        <f t="shared" si="16"/>
        <v>137.33000000000001</v>
      </c>
      <c r="N205" s="72">
        <v>6.36</v>
      </c>
      <c r="O205" s="74" t="s">
        <v>60</v>
      </c>
      <c r="P205" s="71">
        <f t="shared" si="20"/>
        <v>6.36</v>
      </c>
    </row>
    <row r="206" spans="2:16">
      <c r="B206" s="108">
        <v>35</v>
      </c>
      <c r="C206" s="109" t="s">
        <v>61</v>
      </c>
      <c r="D206" s="70">
        <f t="shared" si="17"/>
        <v>147.05882352941177</v>
      </c>
      <c r="E206" s="110">
        <v>38.75</v>
      </c>
      <c r="F206" s="111">
        <v>1.2749999999999999E-2</v>
      </c>
      <c r="G206" s="107">
        <f t="shared" si="14"/>
        <v>38.762749999999997</v>
      </c>
      <c r="H206" s="72">
        <v>4.17</v>
      </c>
      <c r="I206" s="74" t="s">
        <v>12</v>
      </c>
      <c r="J206" s="75">
        <f t="shared" si="21"/>
        <v>4170</v>
      </c>
      <c r="K206" s="72">
        <v>151.47</v>
      </c>
      <c r="L206" s="74" t="s">
        <v>60</v>
      </c>
      <c r="M206" s="71">
        <f t="shared" si="16"/>
        <v>151.47</v>
      </c>
      <c r="N206" s="72">
        <v>7.01</v>
      </c>
      <c r="O206" s="74" t="s">
        <v>60</v>
      </c>
      <c r="P206" s="71">
        <f t="shared" si="20"/>
        <v>7.01</v>
      </c>
    </row>
    <row r="207" spans="2:16">
      <c r="B207" s="108">
        <v>37.5</v>
      </c>
      <c r="C207" s="109" t="s">
        <v>61</v>
      </c>
      <c r="D207" s="70">
        <f t="shared" si="17"/>
        <v>157.56302521008402</v>
      </c>
      <c r="E207" s="110">
        <v>37.21</v>
      </c>
      <c r="F207" s="111">
        <v>1.1979999999999999E-2</v>
      </c>
      <c r="G207" s="107">
        <f t="shared" si="14"/>
        <v>37.221980000000002</v>
      </c>
      <c r="H207" s="72">
        <v>4.6399999999999997</v>
      </c>
      <c r="I207" s="74" t="s">
        <v>12</v>
      </c>
      <c r="J207" s="75">
        <f t="shared" si="21"/>
        <v>4640</v>
      </c>
      <c r="K207" s="72">
        <v>165.49</v>
      </c>
      <c r="L207" s="74" t="s">
        <v>60</v>
      </c>
      <c r="M207" s="71">
        <f t="shared" si="16"/>
        <v>165.49</v>
      </c>
      <c r="N207" s="72">
        <v>7.69</v>
      </c>
      <c r="O207" s="74" t="s">
        <v>60</v>
      </c>
      <c r="P207" s="71">
        <f t="shared" si="20"/>
        <v>7.69</v>
      </c>
    </row>
    <row r="208" spans="2:16">
      <c r="B208" s="108">
        <v>40</v>
      </c>
      <c r="C208" s="109" t="s">
        <v>61</v>
      </c>
      <c r="D208" s="70">
        <f t="shared" si="17"/>
        <v>168.0672268907563</v>
      </c>
      <c r="E208" s="110">
        <v>35.83</v>
      </c>
      <c r="F208" s="111">
        <v>1.1310000000000001E-2</v>
      </c>
      <c r="G208" s="107">
        <f t="shared" si="14"/>
        <v>35.84131</v>
      </c>
      <c r="H208" s="72">
        <v>5.13</v>
      </c>
      <c r="I208" s="74" t="s">
        <v>12</v>
      </c>
      <c r="J208" s="75">
        <f t="shared" si="21"/>
        <v>5130</v>
      </c>
      <c r="K208" s="72">
        <v>179.43</v>
      </c>
      <c r="L208" s="74" t="s">
        <v>60</v>
      </c>
      <c r="M208" s="71">
        <f t="shared" si="16"/>
        <v>179.43</v>
      </c>
      <c r="N208" s="72">
        <v>8.3800000000000008</v>
      </c>
      <c r="O208" s="74" t="s">
        <v>60</v>
      </c>
      <c r="P208" s="71">
        <f t="shared" si="20"/>
        <v>8.3800000000000008</v>
      </c>
    </row>
    <row r="209" spans="2:16">
      <c r="B209" s="108">
        <v>45</v>
      </c>
      <c r="C209" s="109" t="s">
        <v>61</v>
      </c>
      <c r="D209" s="70">
        <f t="shared" si="17"/>
        <v>189.07563025210084</v>
      </c>
      <c r="E209" s="110">
        <v>33.479999999999997</v>
      </c>
      <c r="F209" s="111">
        <v>1.017E-2</v>
      </c>
      <c r="G209" s="107">
        <f t="shared" si="14"/>
        <v>33.490169999999999</v>
      </c>
      <c r="H209" s="72">
        <v>6.16</v>
      </c>
      <c r="I209" s="74" t="s">
        <v>12</v>
      </c>
      <c r="J209" s="75">
        <f t="shared" si="21"/>
        <v>6160</v>
      </c>
      <c r="K209" s="72">
        <v>231.46</v>
      </c>
      <c r="L209" s="74" t="s">
        <v>60</v>
      </c>
      <c r="M209" s="71">
        <f t="shared" si="16"/>
        <v>231.46</v>
      </c>
      <c r="N209" s="72">
        <v>9.83</v>
      </c>
      <c r="O209" s="74" t="s">
        <v>60</v>
      </c>
      <c r="P209" s="71">
        <f t="shared" si="20"/>
        <v>9.83</v>
      </c>
    </row>
    <row r="210" spans="2:16">
      <c r="B210" s="108">
        <v>50</v>
      </c>
      <c r="C210" s="109" t="s">
        <v>61</v>
      </c>
      <c r="D210" s="70">
        <f t="shared" si="17"/>
        <v>210.08403361344537</v>
      </c>
      <c r="E210" s="110">
        <v>31.55</v>
      </c>
      <c r="F210" s="111">
        <v>9.2440000000000005E-3</v>
      </c>
      <c r="G210" s="107">
        <f t="shared" si="14"/>
        <v>31.559244</v>
      </c>
      <c r="H210" s="72">
        <v>7.27</v>
      </c>
      <c r="I210" s="74" t="s">
        <v>12</v>
      </c>
      <c r="J210" s="75">
        <f t="shared" si="21"/>
        <v>7270</v>
      </c>
      <c r="K210" s="72">
        <v>279.01</v>
      </c>
      <c r="L210" s="74" t="s">
        <v>60</v>
      </c>
      <c r="M210" s="71">
        <f t="shared" si="16"/>
        <v>279.01</v>
      </c>
      <c r="N210" s="72">
        <v>11.36</v>
      </c>
      <c r="O210" s="74" t="s">
        <v>60</v>
      </c>
      <c r="P210" s="71">
        <f t="shared" si="20"/>
        <v>11.36</v>
      </c>
    </row>
    <row r="211" spans="2:16">
      <c r="B211" s="108">
        <v>55</v>
      </c>
      <c r="C211" s="109" t="s">
        <v>61</v>
      </c>
      <c r="D211" s="70">
        <f t="shared" si="17"/>
        <v>231.0924369747899</v>
      </c>
      <c r="E211" s="110">
        <v>29.93</v>
      </c>
      <c r="F211" s="111">
        <v>8.4810000000000007E-3</v>
      </c>
      <c r="G211" s="107">
        <f t="shared" si="14"/>
        <v>29.938480999999999</v>
      </c>
      <c r="H211" s="72">
        <v>8.43</v>
      </c>
      <c r="I211" s="74" t="s">
        <v>12</v>
      </c>
      <c r="J211" s="75">
        <f t="shared" si="21"/>
        <v>8430</v>
      </c>
      <c r="K211" s="72">
        <v>324.04000000000002</v>
      </c>
      <c r="L211" s="74" t="s">
        <v>60</v>
      </c>
      <c r="M211" s="71">
        <f t="shared" si="16"/>
        <v>324.04000000000002</v>
      </c>
      <c r="N211" s="72">
        <v>12.94</v>
      </c>
      <c r="O211" s="74" t="s">
        <v>60</v>
      </c>
      <c r="P211" s="71">
        <f t="shared" si="20"/>
        <v>12.94</v>
      </c>
    </row>
    <row r="212" spans="2:16">
      <c r="B212" s="108">
        <v>60</v>
      </c>
      <c r="C212" s="109" t="s">
        <v>61</v>
      </c>
      <c r="D212" s="70">
        <f t="shared" si="17"/>
        <v>252.10084033613447</v>
      </c>
      <c r="E212" s="110">
        <v>28.56</v>
      </c>
      <c r="F212" s="111">
        <v>7.8390000000000005E-3</v>
      </c>
      <c r="G212" s="107">
        <f t="shared" si="14"/>
        <v>28.567838999999999</v>
      </c>
      <c r="H212" s="72">
        <v>9.65</v>
      </c>
      <c r="I212" s="74" t="s">
        <v>12</v>
      </c>
      <c r="J212" s="75">
        <f t="shared" si="21"/>
        <v>9650</v>
      </c>
      <c r="K212" s="72">
        <v>367.4</v>
      </c>
      <c r="L212" s="74" t="s">
        <v>60</v>
      </c>
      <c r="M212" s="71">
        <f t="shared" si="16"/>
        <v>367.4</v>
      </c>
      <c r="N212" s="72">
        <v>14.59</v>
      </c>
      <c r="O212" s="74" t="s">
        <v>60</v>
      </c>
      <c r="P212" s="71">
        <f t="shared" si="20"/>
        <v>14.59</v>
      </c>
    </row>
    <row r="213" spans="2:16">
      <c r="B213" s="108">
        <v>65</v>
      </c>
      <c r="C213" s="109" t="s">
        <v>61</v>
      </c>
      <c r="D213" s="70">
        <f t="shared" si="17"/>
        <v>273.10924369747897</v>
      </c>
      <c r="E213" s="110">
        <v>27.39</v>
      </c>
      <c r="F213" s="111">
        <v>7.2909999999999997E-3</v>
      </c>
      <c r="G213" s="107">
        <f t="shared" ref="G213:G228" si="22">E213+F213</f>
        <v>27.397290999999999</v>
      </c>
      <c r="H213" s="72">
        <v>10.93</v>
      </c>
      <c r="I213" s="74" t="s">
        <v>12</v>
      </c>
      <c r="J213" s="75">
        <f t="shared" si="21"/>
        <v>10930</v>
      </c>
      <c r="K213" s="72">
        <v>409.57</v>
      </c>
      <c r="L213" s="74" t="s">
        <v>60</v>
      </c>
      <c r="M213" s="71">
        <f t="shared" si="16"/>
        <v>409.57</v>
      </c>
      <c r="N213" s="72">
        <v>16.28</v>
      </c>
      <c r="O213" s="74" t="s">
        <v>60</v>
      </c>
      <c r="P213" s="71">
        <f t="shared" si="20"/>
        <v>16.28</v>
      </c>
    </row>
    <row r="214" spans="2:16">
      <c r="B214" s="108">
        <v>70</v>
      </c>
      <c r="C214" s="109" t="s">
        <v>61</v>
      </c>
      <c r="D214" s="70">
        <f t="shared" si="17"/>
        <v>294.11764705882354</v>
      </c>
      <c r="E214" s="110">
        <v>26.37</v>
      </c>
      <c r="F214" s="111">
        <v>6.8170000000000001E-3</v>
      </c>
      <c r="G214" s="107">
        <f t="shared" si="22"/>
        <v>26.376817000000003</v>
      </c>
      <c r="H214" s="72">
        <v>12.27</v>
      </c>
      <c r="I214" s="74" t="s">
        <v>12</v>
      </c>
      <c r="J214" s="75">
        <f t="shared" si="21"/>
        <v>12270</v>
      </c>
      <c r="K214" s="72">
        <v>450.82</v>
      </c>
      <c r="L214" s="74" t="s">
        <v>60</v>
      </c>
      <c r="M214" s="71">
        <f t="shared" si="16"/>
        <v>450.82</v>
      </c>
      <c r="N214" s="72">
        <v>18.03</v>
      </c>
      <c r="O214" s="74" t="s">
        <v>60</v>
      </c>
      <c r="P214" s="71">
        <f t="shared" si="20"/>
        <v>18.03</v>
      </c>
    </row>
    <row r="215" spans="2:16">
      <c r="B215" s="108">
        <v>80</v>
      </c>
      <c r="C215" s="109" t="s">
        <v>61</v>
      </c>
      <c r="D215" s="70">
        <f t="shared" si="17"/>
        <v>336.1344537815126</v>
      </c>
      <c r="E215" s="110">
        <v>24.69</v>
      </c>
      <c r="F215" s="111">
        <v>6.0390000000000001E-3</v>
      </c>
      <c r="G215" s="107">
        <f t="shared" si="22"/>
        <v>24.696039000000003</v>
      </c>
      <c r="H215" s="72">
        <v>15.07</v>
      </c>
      <c r="I215" s="74" t="s">
        <v>12</v>
      </c>
      <c r="J215" s="75">
        <f t="shared" si="21"/>
        <v>15070</v>
      </c>
      <c r="K215" s="72">
        <v>600.65</v>
      </c>
      <c r="L215" s="74" t="s">
        <v>60</v>
      </c>
      <c r="M215" s="71">
        <f t="shared" si="16"/>
        <v>600.65</v>
      </c>
      <c r="N215" s="72">
        <v>21.64</v>
      </c>
      <c r="O215" s="74" t="s">
        <v>60</v>
      </c>
      <c r="P215" s="71">
        <f t="shared" si="20"/>
        <v>21.64</v>
      </c>
    </row>
    <row r="216" spans="2:16">
      <c r="B216" s="108">
        <v>90</v>
      </c>
      <c r="C216" s="109" t="s">
        <v>61</v>
      </c>
      <c r="D216" s="70">
        <f t="shared" si="17"/>
        <v>378.15126050420167</v>
      </c>
      <c r="E216" s="110">
        <v>23.37</v>
      </c>
      <c r="F216" s="111">
        <v>5.4260000000000003E-3</v>
      </c>
      <c r="G216" s="107">
        <f t="shared" si="22"/>
        <v>23.375426000000001</v>
      </c>
      <c r="H216" s="72">
        <v>18.05</v>
      </c>
      <c r="I216" s="74" t="s">
        <v>12</v>
      </c>
      <c r="J216" s="75">
        <f t="shared" si="21"/>
        <v>18050</v>
      </c>
      <c r="K216" s="72">
        <v>733.82</v>
      </c>
      <c r="L216" s="74" t="s">
        <v>60</v>
      </c>
      <c r="M216" s="71">
        <f t="shared" si="16"/>
        <v>733.82</v>
      </c>
      <c r="N216" s="72">
        <v>25.38</v>
      </c>
      <c r="O216" s="74" t="s">
        <v>60</v>
      </c>
      <c r="P216" s="71">
        <f t="shared" si="20"/>
        <v>25.38</v>
      </c>
    </row>
    <row r="217" spans="2:16">
      <c r="B217" s="108">
        <v>100</v>
      </c>
      <c r="C217" s="109" t="s">
        <v>61</v>
      </c>
      <c r="D217" s="70">
        <f t="shared" si="17"/>
        <v>420.16806722689074</v>
      </c>
      <c r="E217" s="110">
        <v>22.31</v>
      </c>
      <c r="F217" s="111">
        <v>4.9309999999999996E-3</v>
      </c>
      <c r="G217" s="107">
        <f t="shared" si="22"/>
        <v>22.314930999999998</v>
      </c>
      <c r="H217" s="72">
        <v>21.19</v>
      </c>
      <c r="I217" s="74" t="s">
        <v>12</v>
      </c>
      <c r="J217" s="75">
        <f t="shared" si="21"/>
        <v>21190</v>
      </c>
      <c r="K217" s="72">
        <v>857.43</v>
      </c>
      <c r="L217" s="74" t="s">
        <v>60</v>
      </c>
      <c r="M217" s="71">
        <f t="shared" si="16"/>
        <v>857.43</v>
      </c>
      <c r="N217" s="72">
        <v>29.23</v>
      </c>
      <c r="O217" s="74" t="s">
        <v>60</v>
      </c>
      <c r="P217" s="71">
        <f t="shared" si="20"/>
        <v>29.23</v>
      </c>
    </row>
    <row r="218" spans="2:16">
      <c r="B218" s="108">
        <v>110</v>
      </c>
      <c r="C218" s="109" t="s">
        <v>61</v>
      </c>
      <c r="D218" s="70">
        <f t="shared" si="17"/>
        <v>462.18487394957981</v>
      </c>
      <c r="E218" s="110">
        <v>21.44</v>
      </c>
      <c r="F218" s="111">
        <v>4.5209999999999998E-3</v>
      </c>
      <c r="G218" s="107">
        <f t="shared" si="22"/>
        <v>21.444521000000002</v>
      </c>
      <c r="H218" s="72">
        <v>24.46</v>
      </c>
      <c r="I218" s="74" t="s">
        <v>12</v>
      </c>
      <c r="J218" s="75">
        <f t="shared" si="21"/>
        <v>24460</v>
      </c>
      <c r="K218" s="72">
        <v>974.48</v>
      </c>
      <c r="L218" s="74" t="s">
        <v>60</v>
      </c>
      <c r="M218" s="75">
        <f t="shared" si="16"/>
        <v>974.48</v>
      </c>
      <c r="N218" s="72">
        <v>33.17</v>
      </c>
      <c r="O218" s="74" t="s">
        <v>60</v>
      </c>
      <c r="P218" s="71">
        <f t="shared" si="20"/>
        <v>33.17</v>
      </c>
    </row>
    <row r="219" spans="2:16">
      <c r="B219" s="108">
        <v>120</v>
      </c>
      <c r="C219" s="109" t="s">
        <v>61</v>
      </c>
      <c r="D219" s="70">
        <f t="shared" si="17"/>
        <v>504.20168067226894</v>
      </c>
      <c r="E219" s="110">
        <v>20.71</v>
      </c>
      <c r="F219" s="111">
        <v>4.176E-3</v>
      </c>
      <c r="G219" s="107">
        <f t="shared" si="22"/>
        <v>20.714176000000002</v>
      </c>
      <c r="H219" s="72">
        <v>27.86</v>
      </c>
      <c r="I219" s="74" t="s">
        <v>12</v>
      </c>
      <c r="J219" s="75">
        <f t="shared" si="21"/>
        <v>27860</v>
      </c>
      <c r="K219" s="72">
        <v>1.0900000000000001</v>
      </c>
      <c r="L219" s="73" t="s">
        <v>12</v>
      </c>
      <c r="M219" s="75">
        <f t="shared" ref="M219:M228" si="23">K219*1000</f>
        <v>1090</v>
      </c>
      <c r="N219" s="72">
        <v>37.18</v>
      </c>
      <c r="O219" s="74" t="s">
        <v>60</v>
      </c>
      <c r="P219" s="71">
        <f t="shared" si="20"/>
        <v>37.18</v>
      </c>
    </row>
    <row r="220" spans="2:16">
      <c r="B220" s="108">
        <v>130</v>
      </c>
      <c r="C220" s="109" t="s">
        <v>61</v>
      </c>
      <c r="D220" s="70">
        <f t="shared" si="17"/>
        <v>546.21848739495795</v>
      </c>
      <c r="E220" s="110">
        <v>20.100000000000001</v>
      </c>
      <c r="F220" s="111">
        <v>3.8830000000000002E-3</v>
      </c>
      <c r="G220" s="107">
        <f t="shared" si="22"/>
        <v>20.103883</v>
      </c>
      <c r="H220" s="72">
        <v>31.37</v>
      </c>
      <c r="I220" s="74" t="s">
        <v>12</v>
      </c>
      <c r="J220" s="75">
        <f t="shared" si="21"/>
        <v>31370</v>
      </c>
      <c r="K220" s="72">
        <v>1.19</v>
      </c>
      <c r="L220" s="74" t="s">
        <v>12</v>
      </c>
      <c r="M220" s="75">
        <f t="shared" si="23"/>
        <v>1190</v>
      </c>
      <c r="N220" s="72">
        <v>41.23</v>
      </c>
      <c r="O220" s="74" t="s">
        <v>60</v>
      </c>
      <c r="P220" s="71">
        <f t="shared" si="20"/>
        <v>41.23</v>
      </c>
    </row>
    <row r="221" spans="2:16">
      <c r="B221" s="108">
        <v>140</v>
      </c>
      <c r="C221" s="109" t="s">
        <v>61</v>
      </c>
      <c r="D221" s="70">
        <f t="shared" si="17"/>
        <v>588.23529411764707</v>
      </c>
      <c r="E221" s="110">
        <v>19.579999999999998</v>
      </c>
      <c r="F221" s="111">
        <v>3.6289999999999998E-3</v>
      </c>
      <c r="G221" s="107">
        <f t="shared" si="22"/>
        <v>19.583628999999998</v>
      </c>
      <c r="H221" s="72">
        <v>34.979999999999997</v>
      </c>
      <c r="I221" s="74" t="s">
        <v>12</v>
      </c>
      <c r="J221" s="75">
        <f t="shared" si="21"/>
        <v>34980</v>
      </c>
      <c r="K221" s="72">
        <v>1.3</v>
      </c>
      <c r="L221" s="74" t="s">
        <v>12</v>
      </c>
      <c r="M221" s="75">
        <f t="shared" si="23"/>
        <v>1300</v>
      </c>
      <c r="N221" s="72">
        <v>45.33</v>
      </c>
      <c r="O221" s="74" t="s">
        <v>60</v>
      </c>
      <c r="P221" s="71">
        <f t="shared" si="20"/>
        <v>45.33</v>
      </c>
    </row>
    <row r="222" spans="2:16">
      <c r="B222" s="108">
        <v>150</v>
      </c>
      <c r="C222" s="109" t="s">
        <v>61</v>
      </c>
      <c r="D222" s="70">
        <f t="shared" si="17"/>
        <v>630.25210084033608</v>
      </c>
      <c r="E222" s="110">
        <v>19.14</v>
      </c>
      <c r="F222" s="111">
        <v>3.4069999999999999E-3</v>
      </c>
      <c r="G222" s="107">
        <f t="shared" si="22"/>
        <v>19.143407</v>
      </c>
      <c r="H222" s="72">
        <v>38.67</v>
      </c>
      <c r="I222" s="74" t="s">
        <v>12</v>
      </c>
      <c r="J222" s="75">
        <f t="shared" si="21"/>
        <v>38670</v>
      </c>
      <c r="K222" s="72">
        <v>1.4</v>
      </c>
      <c r="L222" s="74" t="s">
        <v>12</v>
      </c>
      <c r="M222" s="75">
        <f t="shared" si="23"/>
        <v>1400</v>
      </c>
      <c r="N222" s="72">
        <v>49.45</v>
      </c>
      <c r="O222" s="74" t="s">
        <v>60</v>
      </c>
      <c r="P222" s="71">
        <f t="shared" si="20"/>
        <v>49.45</v>
      </c>
    </row>
    <row r="223" spans="2:16">
      <c r="B223" s="108">
        <v>160</v>
      </c>
      <c r="C223" s="109" t="s">
        <v>61</v>
      </c>
      <c r="D223" s="70">
        <f t="shared" si="17"/>
        <v>672.26890756302521</v>
      </c>
      <c r="E223" s="110">
        <v>18.75</v>
      </c>
      <c r="F223" s="111">
        <v>3.212E-3</v>
      </c>
      <c r="G223" s="107">
        <f t="shared" si="22"/>
        <v>18.753212000000001</v>
      </c>
      <c r="H223" s="72">
        <v>42.45</v>
      </c>
      <c r="I223" s="74" t="s">
        <v>12</v>
      </c>
      <c r="J223" s="75">
        <f t="shared" si="21"/>
        <v>42450</v>
      </c>
      <c r="K223" s="72">
        <v>1.5</v>
      </c>
      <c r="L223" s="74" t="s">
        <v>12</v>
      </c>
      <c r="M223" s="75">
        <f t="shared" si="23"/>
        <v>1500</v>
      </c>
      <c r="N223" s="72">
        <v>53.6</v>
      </c>
      <c r="O223" s="74" t="s">
        <v>60</v>
      </c>
      <c r="P223" s="71">
        <f t="shared" si="20"/>
        <v>53.6</v>
      </c>
    </row>
    <row r="224" spans="2:16">
      <c r="B224" s="108">
        <v>170</v>
      </c>
      <c r="C224" s="109" t="s">
        <v>61</v>
      </c>
      <c r="D224" s="70">
        <f t="shared" si="17"/>
        <v>714.28571428571433</v>
      </c>
      <c r="E224" s="110">
        <v>18.420000000000002</v>
      </c>
      <c r="F224" s="111">
        <v>3.039E-3</v>
      </c>
      <c r="G224" s="107">
        <f t="shared" si="22"/>
        <v>18.423039000000003</v>
      </c>
      <c r="H224" s="72">
        <v>46.3</v>
      </c>
      <c r="I224" s="74" t="s">
        <v>12</v>
      </c>
      <c r="J224" s="75">
        <f t="shared" si="21"/>
        <v>46300</v>
      </c>
      <c r="K224" s="72">
        <v>1.59</v>
      </c>
      <c r="L224" s="74" t="s">
        <v>12</v>
      </c>
      <c r="M224" s="75">
        <f t="shared" si="23"/>
        <v>1590</v>
      </c>
      <c r="N224" s="72">
        <v>57.75</v>
      </c>
      <c r="O224" s="74" t="s">
        <v>60</v>
      </c>
      <c r="P224" s="71">
        <f t="shared" si="20"/>
        <v>57.75</v>
      </c>
    </row>
    <row r="225" spans="1:16">
      <c r="B225" s="108">
        <v>180</v>
      </c>
      <c r="C225" s="109" t="s">
        <v>61</v>
      </c>
      <c r="D225" s="70">
        <f t="shared" si="17"/>
        <v>756.30252100840335</v>
      </c>
      <c r="E225" s="110">
        <v>18.12</v>
      </c>
      <c r="F225" s="111">
        <v>2.885E-3</v>
      </c>
      <c r="G225" s="107">
        <f t="shared" si="22"/>
        <v>18.122885</v>
      </c>
      <c r="H225" s="72">
        <v>50.22</v>
      </c>
      <c r="I225" s="74" t="s">
        <v>12</v>
      </c>
      <c r="J225" s="75">
        <f t="shared" si="21"/>
        <v>50220</v>
      </c>
      <c r="K225" s="72">
        <v>1.69</v>
      </c>
      <c r="L225" s="74" t="s">
        <v>12</v>
      </c>
      <c r="M225" s="75">
        <f t="shared" si="23"/>
        <v>1690</v>
      </c>
      <c r="N225" s="72">
        <v>61.9</v>
      </c>
      <c r="O225" s="74" t="s">
        <v>60</v>
      </c>
      <c r="P225" s="71">
        <f t="shared" si="20"/>
        <v>61.9</v>
      </c>
    </row>
    <row r="226" spans="1:16">
      <c r="B226" s="108">
        <v>200</v>
      </c>
      <c r="C226" s="109" t="s">
        <v>61</v>
      </c>
      <c r="D226" s="70">
        <f t="shared" si="17"/>
        <v>840.33613445378148</v>
      </c>
      <c r="E226" s="110">
        <v>17.64</v>
      </c>
      <c r="F226" s="111">
        <v>2.6189999999999998E-3</v>
      </c>
      <c r="G226" s="107">
        <f t="shared" si="22"/>
        <v>17.642619</v>
      </c>
      <c r="H226" s="72">
        <v>58.23</v>
      </c>
      <c r="I226" s="74" t="s">
        <v>12</v>
      </c>
      <c r="J226" s="75">
        <f t="shared" si="21"/>
        <v>58230</v>
      </c>
      <c r="K226" s="72">
        <v>2.0299999999999998</v>
      </c>
      <c r="L226" s="74" t="s">
        <v>12</v>
      </c>
      <c r="M226" s="75">
        <f t="shared" si="23"/>
        <v>2029.9999999999998</v>
      </c>
      <c r="N226" s="72">
        <v>70.2</v>
      </c>
      <c r="O226" s="74" t="s">
        <v>60</v>
      </c>
      <c r="P226" s="71">
        <f t="shared" si="20"/>
        <v>70.2</v>
      </c>
    </row>
    <row r="227" spans="1:16">
      <c r="B227" s="108">
        <v>225</v>
      </c>
      <c r="C227" s="109" t="s">
        <v>61</v>
      </c>
      <c r="D227" s="70">
        <f t="shared" si="17"/>
        <v>945.37815126050418</v>
      </c>
      <c r="E227" s="110">
        <v>17.170000000000002</v>
      </c>
      <c r="F227" s="111">
        <v>2.3519999999999999E-3</v>
      </c>
      <c r="G227" s="107">
        <f t="shared" si="22"/>
        <v>17.172352</v>
      </c>
      <c r="H227" s="72">
        <v>68.510000000000005</v>
      </c>
      <c r="I227" s="74" t="s">
        <v>12</v>
      </c>
      <c r="J227" s="75">
        <f t="shared" si="21"/>
        <v>68510</v>
      </c>
      <c r="K227" s="72">
        <v>2.5</v>
      </c>
      <c r="L227" s="74" t="s">
        <v>12</v>
      </c>
      <c r="M227" s="75">
        <f t="shared" si="23"/>
        <v>2500</v>
      </c>
      <c r="N227" s="72">
        <v>80.510000000000005</v>
      </c>
      <c r="O227" s="74" t="s">
        <v>60</v>
      </c>
      <c r="P227" s="71">
        <f t="shared" si="20"/>
        <v>80.510000000000005</v>
      </c>
    </row>
    <row r="228" spans="1:16">
      <c r="A228" s="4">
        <v>228</v>
      </c>
      <c r="B228" s="108">
        <v>238</v>
      </c>
      <c r="C228" s="109" t="s">
        <v>61</v>
      </c>
      <c r="D228" s="70">
        <f t="shared" si="17"/>
        <v>1000</v>
      </c>
      <c r="E228" s="110">
        <v>16.989999999999998</v>
      </c>
      <c r="F228" s="111">
        <v>2.2339999999999999E-3</v>
      </c>
      <c r="G228" s="107">
        <f t="shared" si="22"/>
        <v>16.992234</v>
      </c>
      <c r="H228" s="72">
        <v>73.959999999999994</v>
      </c>
      <c r="I228" s="74" t="s">
        <v>12</v>
      </c>
      <c r="J228" s="75">
        <f t="shared" si="21"/>
        <v>73960</v>
      </c>
      <c r="K228" s="72">
        <v>2.62</v>
      </c>
      <c r="L228" s="74" t="s">
        <v>12</v>
      </c>
      <c r="M228" s="75">
        <f t="shared" si="23"/>
        <v>2620</v>
      </c>
      <c r="N228" s="72">
        <v>85.82</v>
      </c>
      <c r="O228" s="74" t="s">
        <v>60</v>
      </c>
      <c r="P228" s="71">
        <f t="shared" si="20"/>
        <v>85.82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Y228"/>
  <sheetViews>
    <sheetView tabSelected="1" zoomScale="70" zoomScaleNormal="70" workbookViewId="0">
      <selection activeCell="R11" sqref="R11"/>
    </sheetView>
  </sheetViews>
  <sheetFormatPr defaultColWidth="9"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1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91</v>
      </c>
      <c r="M2" s="8"/>
      <c r="N2" s="9" t="s">
        <v>14</v>
      </c>
      <c r="R2" s="46"/>
      <c r="S2" s="128"/>
      <c r="T2" s="25"/>
      <c r="U2" s="46"/>
      <c r="V2" s="129"/>
      <c r="W2" s="25"/>
      <c r="X2" s="25"/>
      <c r="Y2" s="25"/>
    </row>
    <row r="3" spans="1:25">
      <c r="A3" s="4">
        <v>3</v>
      </c>
      <c r="B3" s="12" t="s">
        <v>15</v>
      </c>
      <c r="C3" s="13" t="s">
        <v>16</v>
      </c>
      <c r="E3" s="12" t="s">
        <v>105</v>
      </c>
      <c r="F3" s="182"/>
      <c r="G3" s="14" t="s">
        <v>17</v>
      </c>
      <c r="H3" s="14"/>
      <c r="I3" s="14"/>
      <c r="K3" s="15"/>
      <c r="L3" s="5" t="s">
        <v>92</v>
      </c>
      <c r="M3" s="16"/>
      <c r="N3" s="9" t="s">
        <v>93</v>
      </c>
      <c r="O3" s="9"/>
      <c r="R3" s="25"/>
      <c r="S3" s="25"/>
      <c r="T3" s="25"/>
      <c r="U3" s="46"/>
      <c r="V3" s="122"/>
      <c r="W3" s="123"/>
      <c r="X3" s="25"/>
      <c r="Y3" s="25"/>
    </row>
    <row r="4" spans="1:25">
      <c r="A4" s="4">
        <v>4</v>
      </c>
      <c r="B4" s="12" t="s">
        <v>94</v>
      </c>
      <c r="C4" s="20">
        <v>92</v>
      </c>
      <c r="D4" s="21"/>
      <c r="F4" s="14" t="s">
        <v>11</v>
      </c>
      <c r="G4" s="14" t="s">
        <v>11</v>
      </c>
      <c r="H4" s="14" t="s">
        <v>18</v>
      </c>
      <c r="I4" s="14" t="s">
        <v>1</v>
      </c>
      <c r="J4" s="9"/>
      <c r="K4" s="22" t="s">
        <v>19</v>
      </c>
      <c r="L4" s="9"/>
      <c r="M4" s="9"/>
      <c r="N4" s="9"/>
      <c r="O4" s="9"/>
      <c r="R4" s="46"/>
      <c r="S4" s="23"/>
      <c r="T4" s="25"/>
      <c r="U4" s="25"/>
      <c r="V4" s="130"/>
      <c r="W4" s="25"/>
      <c r="X4" s="25"/>
      <c r="Y4" s="25"/>
    </row>
    <row r="5" spans="1:25">
      <c r="A5" s="1">
        <v>5</v>
      </c>
      <c r="B5" s="12" t="s">
        <v>20</v>
      </c>
      <c r="C5" s="20">
        <v>238</v>
      </c>
      <c r="D5" s="21" t="s">
        <v>21</v>
      </c>
      <c r="F5" s="14" t="s">
        <v>0</v>
      </c>
      <c r="G5" s="14" t="s">
        <v>22</v>
      </c>
      <c r="H5" s="14" t="s">
        <v>23</v>
      </c>
      <c r="I5" s="14" t="s">
        <v>23</v>
      </c>
      <c r="J5" s="24" t="s">
        <v>24</v>
      </c>
      <c r="K5" s="5" t="s">
        <v>62</v>
      </c>
      <c r="L5" s="14"/>
      <c r="M5" s="14"/>
      <c r="N5" s="9"/>
      <c r="O5" s="15" t="s">
        <v>104</v>
      </c>
      <c r="P5" s="1" t="str">
        <f ca="1">RIGHT(CELL("filename",A1),LEN(CELL("filename",A1))-FIND("]",CELL("filename",A1)))</f>
        <v>srim238U_EJ212</v>
      </c>
      <c r="R5" s="46"/>
      <c r="S5" s="23"/>
      <c r="T5" s="124"/>
      <c r="U5" s="121"/>
      <c r="V5" s="98"/>
      <c r="W5" s="25"/>
      <c r="X5" s="25"/>
      <c r="Y5" s="25"/>
    </row>
    <row r="6" spans="1:25">
      <c r="A6" s="4">
        <v>6</v>
      </c>
      <c r="B6" s="12" t="s">
        <v>63</v>
      </c>
      <c r="C6" s="26" t="s">
        <v>78</v>
      </c>
      <c r="D6" s="21" t="s">
        <v>28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95</v>
      </c>
      <c r="M6" s="9"/>
      <c r="N6" s="9"/>
      <c r="O6" s="15" t="s">
        <v>103</v>
      </c>
      <c r="P6" s="131" t="s">
        <v>107</v>
      </c>
      <c r="R6" s="46"/>
      <c r="S6" s="23"/>
      <c r="T6" s="58"/>
      <c r="U6" s="121"/>
      <c r="V6" s="98"/>
      <c r="W6" s="25"/>
      <c r="X6" s="25"/>
      <c r="Y6" s="25"/>
    </row>
    <row r="7" spans="1:25">
      <c r="A7" s="1">
        <v>7</v>
      </c>
      <c r="B7" s="31"/>
      <c r="C7" s="26" t="s">
        <v>79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96</v>
      </c>
      <c r="M7" s="9"/>
      <c r="N7" s="9"/>
      <c r="O7" s="9"/>
      <c r="R7" s="46"/>
      <c r="S7" s="23"/>
      <c r="T7" s="25"/>
      <c r="U7" s="121"/>
      <c r="V7" s="98"/>
      <c r="W7" s="25"/>
      <c r="X7" s="36"/>
      <c r="Y7" s="25"/>
    </row>
    <row r="8" spans="1:25">
      <c r="A8" s="1">
        <v>8</v>
      </c>
      <c r="B8" s="12" t="s">
        <v>30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31</v>
      </c>
      <c r="M8" s="9"/>
      <c r="N8" s="9"/>
      <c r="O8" s="9"/>
      <c r="R8" s="46"/>
      <c r="S8" s="23"/>
      <c r="T8" s="25"/>
      <c r="U8" s="121"/>
      <c r="V8" s="99"/>
      <c r="W8" s="25"/>
      <c r="X8" s="40"/>
      <c r="Y8" s="125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66</v>
      </c>
      <c r="M9" s="9"/>
      <c r="N9" s="9"/>
      <c r="O9" s="9"/>
      <c r="R9" s="46"/>
      <c r="S9" s="41"/>
      <c r="T9" s="126"/>
      <c r="U9" s="121"/>
      <c r="V9" s="99"/>
      <c r="W9" s="25"/>
      <c r="X9" s="40"/>
      <c r="Y9" s="125"/>
    </row>
    <row r="10" spans="1:25">
      <c r="A10" s="1">
        <v>10</v>
      </c>
      <c r="B10" s="12" t="s">
        <v>98</v>
      </c>
      <c r="C10" s="42">
        <v>-4.2999999999999997E-2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99</v>
      </c>
      <c r="M10" s="9"/>
      <c r="N10" s="9"/>
      <c r="O10" s="9"/>
      <c r="R10" s="46"/>
      <c r="S10" s="41"/>
      <c r="T10" s="58"/>
      <c r="U10" s="121"/>
      <c r="V10" s="99"/>
      <c r="W10" s="25"/>
      <c r="X10" s="40"/>
      <c r="Y10" s="125"/>
    </row>
    <row r="11" spans="1:25">
      <c r="A11" s="1">
        <v>11</v>
      </c>
      <c r="C11" s="43" t="s">
        <v>67</v>
      </c>
      <c r="D11" s="7" t="s">
        <v>36</v>
      </c>
      <c r="F11" s="32"/>
      <c r="G11" s="33"/>
      <c r="H11" s="33"/>
      <c r="I11" s="34"/>
      <c r="J11" s="4">
        <v>6</v>
      </c>
      <c r="K11" s="35">
        <v>1000</v>
      </c>
      <c r="L11" s="22" t="s">
        <v>68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69</v>
      </c>
      <c r="C12" s="44">
        <v>20</v>
      </c>
      <c r="D12" s="45">
        <f>$C$5/100</f>
        <v>2.38</v>
      </c>
      <c r="E12" s="21" t="s">
        <v>88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39</v>
      </c>
      <c r="M12" s="9"/>
      <c r="R12" s="46"/>
      <c r="S12" s="47"/>
      <c r="T12" s="25"/>
      <c r="U12" s="25"/>
      <c r="V12" s="93"/>
      <c r="W12" s="93"/>
      <c r="X12" s="93"/>
      <c r="Y12" s="25"/>
    </row>
    <row r="13" spans="1:25">
      <c r="A13" s="1">
        <v>13</v>
      </c>
      <c r="B13" s="5" t="s">
        <v>40</v>
      </c>
      <c r="C13" s="48">
        <v>228</v>
      </c>
      <c r="D13" s="45">
        <f>$C$5*1000000</f>
        <v>238000000</v>
      </c>
      <c r="E13" s="21" t="s">
        <v>71</v>
      </c>
      <c r="F13" s="49"/>
      <c r="G13" s="50"/>
      <c r="H13" s="50"/>
      <c r="I13" s="51"/>
      <c r="J13" s="4">
        <v>8</v>
      </c>
      <c r="K13" s="52">
        <v>1.9244000000000001E-2</v>
      </c>
      <c r="L13" s="22" t="s">
        <v>41</v>
      </c>
      <c r="R13" s="46"/>
      <c r="S13" s="47"/>
      <c r="T13" s="25"/>
      <c r="U13" s="46"/>
      <c r="V13" s="93"/>
      <c r="W13" s="93"/>
      <c r="X13" s="39"/>
      <c r="Y13" s="25"/>
    </row>
    <row r="14" spans="1:25" ht="13.5">
      <c r="A14" s="1">
        <v>14</v>
      </c>
      <c r="B14" s="5" t="s">
        <v>216</v>
      </c>
      <c r="C14" s="81"/>
      <c r="D14" s="21" t="s">
        <v>217</v>
      </c>
      <c r="E14" s="25"/>
      <c r="F14" s="25"/>
      <c r="G14" s="25"/>
      <c r="H14" s="85">
        <f>SUM(H6:H13)</f>
        <v>100</v>
      </c>
      <c r="I14" s="85">
        <f>SUM(I6:I13)</f>
        <v>100</v>
      </c>
      <c r="J14" s="4">
        <v>0</v>
      </c>
      <c r="K14" s="53" t="s">
        <v>42</v>
      </c>
      <c r="L14" s="54"/>
      <c r="N14" s="43"/>
      <c r="O14" s="43"/>
      <c r="P14" s="43"/>
      <c r="R14" s="46"/>
      <c r="S14" s="47"/>
      <c r="T14" s="25"/>
      <c r="U14" s="46"/>
      <c r="V14" s="96"/>
      <c r="W14" s="96"/>
      <c r="X14" s="127"/>
      <c r="Y14" s="25"/>
    </row>
    <row r="15" spans="1:25" ht="13.5">
      <c r="A15" s="1">
        <v>15</v>
      </c>
      <c r="B15" s="5" t="s">
        <v>233</v>
      </c>
      <c r="C15" s="82"/>
      <c r="D15" s="80" t="s">
        <v>219</v>
      </c>
      <c r="E15" s="100"/>
      <c r="F15" s="100"/>
      <c r="G15" s="100"/>
      <c r="H15" s="58"/>
      <c r="I15" s="58"/>
      <c r="J15" s="94" t="s">
        <v>85</v>
      </c>
      <c r="K15" s="59"/>
      <c r="L15" s="60"/>
      <c r="M15" s="101"/>
      <c r="N15" s="21"/>
      <c r="O15" s="21"/>
      <c r="P15" s="101"/>
      <c r="R15" s="46"/>
      <c r="S15" s="47"/>
      <c r="T15" s="25"/>
      <c r="U15" s="25"/>
      <c r="V15" s="97"/>
      <c r="W15" s="97"/>
      <c r="X15" s="40"/>
      <c r="Y15" s="25"/>
    </row>
    <row r="16" spans="1:25" ht="13.5">
      <c r="A16" s="1">
        <v>16</v>
      </c>
      <c r="B16" s="21"/>
      <c r="C16" s="56"/>
      <c r="D16" s="57"/>
      <c r="F16" s="61" t="s">
        <v>43</v>
      </c>
      <c r="G16" s="100"/>
      <c r="H16" s="62"/>
      <c r="I16" s="58"/>
      <c r="J16" s="102"/>
      <c r="K16" s="94" t="s">
        <v>86</v>
      </c>
      <c r="L16" s="60"/>
      <c r="M16" s="21"/>
      <c r="N16" s="21"/>
      <c r="O16" s="21"/>
      <c r="P16" s="21"/>
      <c r="R16" s="46"/>
      <c r="S16" s="47"/>
      <c r="T16" s="25"/>
      <c r="U16" s="25"/>
      <c r="V16" s="97"/>
      <c r="W16" s="97"/>
      <c r="X16" s="40"/>
      <c r="Y16" s="25"/>
    </row>
    <row r="17" spans="1:16">
      <c r="A17" s="1">
        <v>17</v>
      </c>
      <c r="B17" s="63" t="s">
        <v>44</v>
      </c>
      <c r="C17" s="11"/>
      <c r="D17" s="10"/>
      <c r="E17" s="63" t="s">
        <v>45</v>
      </c>
      <c r="F17" s="64" t="s">
        <v>46</v>
      </c>
      <c r="G17" s="65" t="s">
        <v>47</v>
      </c>
      <c r="H17" s="63" t="s">
        <v>48</v>
      </c>
      <c r="I17" s="11"/>
      <c r="J17" s="10"/>
      <c r="K17" s="63" t="s">
        <v>49</v>
      </c>
      <c r="L17" s="66"/>
      <c r="M17" s="67"/>
      <c r="N17" s="63" t="s">
        <v>50</v>
      </c>
      <c r="O17" s="11"/>
      <c r="P17" s="10"/>
    </row>
    <row r="18" spans="1:16">
      <c r="A18" s="1">
        <v>18</v>
      </c>
      <c r="B18" s="68" t="s">
        <v>51</v>
      </c>
      <c r="C18" s="25"/>
      <c r="D18" s="119" t="s">
        <v>52</v>
      </c>
      <c r="E18" s="183" t="s">
        <v>53</v>
      </c>
      <c r="F18" s="184"/>
      <c r="G18" s="185"/>
      <c r="H18" s="68" t="s">
        <v>54</v>
      </c>
      <c r="I18" s="25"/>
      <c r="J18" s="119" t="s">
        <v>55</v>
      </c>
      <c r="K18" s="68" t="s">
        <v>56</v>
      </c>
      <c r="L18" s="69"/>
      <c r="M18" s="119" t="s">
        <v>55</v>
      </c>
      <c r="N18" s="68" t="s">
        <v>56</v>
      </c>
      <c r="O18" s="25"/>
      <c r="P18" s="119" t="s">
        <v>55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103">
        <v>2.5</v>
      </c>
      <c r="C20" s="104" t="s">
        <v>57</v>
      </c>
      <c r="D20" s="117">
        <f>B20/1000/$C$5</f>
        <v>1.0504201680672269E-5</v>
      </c>
      <c r="E20" s="105">
        <v>0.71309999999999996</v>
      </c>
      <c r="F20" s="106">
        <v>3.9420000000000002</v>
      </c>
      <c r="G20" s="107">
        <f>E20+F20</f>
        <v>4.6551</v>
      </c>
      <c r="H20" s="103">
        <v>118</v>
      </c>
      <c r="I20" s="104" t="s">
        <v>58</v>
      </c>
      <c r="J20" s="76">
        <f>H20/1000/10</f>
        <v>1.18E-2</v>
      </c>
      <c r="K20" s="103">
        <v>18</v>
      </c>
      <c r="L20" s="104" t="s">
        <v>58</v>
      </c>
      <c r="M20" s="76">
        <f t="shared" ref="M20:M83" si="0">K20/1000/10</f>
        <v>1.8E-3</v>
      </c>
      <c r="N20" s="103">
        <v>12</v>
      </c>
      <c r="O20" s="104" t="s">
        <v>58</v>
      </c>
      <c r="P20" s="76">
        <f t="shared" ref="P20:P83" si="1">N20/1000/10</f>
        <v>1.2000000000000001E-3</v>
      </c>
    </row>
    <row r="21" spans="1:16">
      <c r="B21" s="108">
        <v>2.75</v>
      </c>
      <c r="C21" s="109" t="s">
        <v>57</v>
      </c>
      <c r="D21" s="95">
        <f t="shared" ref="D21:D84" si="2">B21/1000/$C$5</f>
        <v>1.1554621848739495E-5</v>
      </c>
      <c r="E21" s="110">
        <v>0.74790000000000001</v>
      </c>
      <c r="F21" s="111">
        <v>4.1399999999999997</v>
      </c>
      <c r="G21" s="107">
        <f t="shared" ref="G21:G84" si="3">E21+F21</f>
        <v>4.8879000000000001</v>
      </c>
      <c r="H21" s="108">
        <v>123</v>
      </c>
      <c r="I21" s="109" t="s">
        <v>58</v>
      </c>
      <c r="J21" s="70">
        <f t="shared" ref="J21:J84" si="4">H21/1000/10</f>
        <v>1.23E-2</v>
      </c>
      <c r="K21" s="108">
        <v>19</v>
      </c>
      <c r="L21" s="109" t="s">
        <v>58</v>
      </c>
      <c r="M21" s="70">
        <f t="shared" si="0"/>
        <v>1.9E-3</v>
      </c>
      <c r="N21" s="108">
        <v>13</v>
      </c>
      <c r="O21" s="109" t="s">
        <v>58</v>
      </c>
      <c r="P21" s="70">
        <f t="shared" si="1"/>
        <v>1.2999999999999999E-3</v>
      </c>
    </row>
    <row r="22" spans="1:16">
      <c r="B22" s="108">
        <v>3</v>
      </c>
      <c r="C22" s="109" t="s">
        <v>57</v>
      </c>
      <c r="D22" s="95">
        <f t="shared" si="2"/>
        <v>1.2605042016806723E-5</v>
      </c>
      <c r="E22" s="110">
        <v>0.78120000000000001</v>
      </c>
      <c r="F22" s="111">
        <v>4.327</v>
      </c>
      <c r="G22" s="107">
        <f t="shared" si="3"/>
        <v>5.1082000000000001</v>
      </c>
      <c r="H22" s="108">
        <v>127</v>
      </c>
      <c r="I22" s="109" t="s">
        <v>58</v>
      </c>
      <c r="J22" s="70">
        <f t="shared" si="4"/>
        <v>1.2699999999999999E-2</v>
      </c>
      <c r="K22" s="108">
        <v>19</v>
      </c>
      <c r="L22" s="109" t="s">
        <v>58</v>
      </c>
      <c r="M22" s="70">
        <f t="shared" si="0"/>
        <v>1.9E-3</v>
      </c>
      <c r="N22" s="108">
        <v>13</v>
      </c>
      <c r="O22" s="109" t="s">
        <v>58</v>
      </c>
      <c r="P22" s="70">
        <f t="shared" si="1"/>
        <v>1.2999999999999999E-3</v>
      </c>
    </row>
    <row r="23" spans="1:16">
      <c r="B23" s="108">
        <v>3.25</v>
      </c>
      <c r="C23" s="109" t="s">
        <v>57</v>
      </c>
      <c r="D23" s="95">
        <f t="shared" si="2"/>
        <v>1.3655462184873949E-5</v>
      </c>
      <c r="E23" s="110">
        <v>0.81310000000000004</v>
      </c>
      <c r="F23" s="111">
        <v>4.5039999999999996</v>
      </c>
      <c r="G23" s="107">
        <f t="shared" si="3"/>
        <v>5.3170999999999999</v>
      </c>
      <c r="H23" s="108">
        <v>132</v>
      </c>
      <c r="I23" s="109" t="s">
        <v>58</v>
      </c>
      <c r="J23" s="70">
        <f t="shared" si="4"/>
        <v>1.32E-2</v>
      </c>
      <c r="K23" s="108">
        <v>20</v>
      </c>
      <c r="L23" s="109" t="s">
        <v>58</v>
      </c>
      <c r="M23" s="70">
        <f t="shared" si="0"/>
        <v>2E-3</v>
      </c>
      <c r="N23" s="108">
        <v>14</v>
      </c>
      <c r="O23" s="109" t="s">
        <v>58</v>
      </c>
      <c r="P23" s="70">
        <f t="shared" si="1"/>
        <v>1.4E-3</v>
      </c>
    </row>
    <row r="24" spans="1:16">
      <c r="B24" s="108">
        <v>3.5</v>
      </c>
      <c r="C24" s="109" t="s">
        <v>57</v>
      </c>
      <c r="D24" s="95">
        <f t="shared" si="2"/>
        <v>1.4705882352941177E-5</v>
      </c>
      <c r="E24" s="110">
        <v>0.84379999999999999</v>
      </c>
      <c r="F24" s="111">
        <v>4.6740000000000004</v>
      </c>
      <c r="G24" s="107">
        <f t="shared" si="3"/>
        <v>5.5178000000000003</v>
      </c>
      <c r="H24" s="108">
        <v>136</v>
      </c>
      <c r="I24" s="109" t="s">
        <v>58</v>
      </c>
      <c r="J24" s="70">
        <f t="shared" si="4"/>
        <v>1.3600000000000001E-2</v>
      </c>
      <c r="K24" s="108">
        <v>21</v>
      </c>
      <c r="L24" s="109" t="s">
        <v>58</v>
      </c>
      <c r="M24" s="70">
        <f t="shared" si="0"/>
        <v>2.1000000000000003E-3</v>
      </c>
      <c r="N24" s="108">
        <v>14</v>
      </c>
      <c r="O24" s="109" t="s">
        <v>58</v>
      </c>
      <c r="P24" s="70">
        <f t="shared" si="1"/>
        <v>1.4E-3</v>
      </c>
    </row>
    <row r="25" spans="1:16">
      <c r="B25" s="108">
        <v>3.75</v>
      </c>
      <c r="C25" s="109" t="s">
        <v>57</v>
      </c>
      <c r="D25" s="95">
        <f t="shared" si="2"/>
        <v>1.5756302521008403E-5</v>
      </c>
      <c r="E25" s="110">
        <v>0.87339999999999995</v>
      </c>
      <c r="F25" s="111">
        <v>4.8360000000000003</v>
      </c>
      <c r="G25" s="107">
        <f t="shared" si="3"/>
        <v>5.7094000000000005</v>
      </c>
      <c r="H25" s="108">
        <v>140</v>
      </c>
      <c r="I25" s="109" t="s">
        <v>58</v>
      </c>
      <c r="J25" s="70">
        <f t="shared" si="4"/>
        <v>1.4000000000000002E-2</v>
      </c>
      <c r="K25" s="108">
        <v>21</v>
      </c>
      <c r="L25" s="109" t="s">
        <v>58</v>
      </c>
      <c r="M25" s="70">
        <f t="shared" si="0"/>
        <v>2.1000000000000003E-3</v>
      </c>
      <c r="N25" s="108">
        <v>15</v>
      </c>
      <c r="O25" s="109" t="s">
        <v>58</v>
      </c>
      <c r="P25" s="70">
        <f t="shared" si="1"/>
        <v>1.5E-3</v>
      </c>
    </row>
    <row r="26" spans="1:16">
      <c r="B26" s="108">
        <v>4</v>
      </c>
      <c r="C26" s="109" t="s">
        <v>57</v>
      </c>
      <c r="D26" s="95">
        <f t="shared" si="2"/>
        <v>1.6806722689075631E-5</v>
      </c>
      <c r="E26" s="110">
        <v>0.90200000000000002</v>
      </c>
      <c r="F26" s="111">
        <v>4.992</v>
      </c>
      <c r="G26" s="107">
        <f t="shared" si="3"/>
        <v>5.8940000000000001</v>
      </c>
      <c r="H26" s="108">
        <v>144</v>
      </c>
      <c r="I26" s="109" t="s">
        <v>58</v>
      </c>
      <c r="J26" s="70">
        <f t="shared" si="4"/>
        <v>1.44E-2</v>
      </c>
      <c r="K26" s="108">
        <v>22</v>
      </c>
      <c r="L26" s="109" t="s">
        <v>58</v>
      </c>
      <c r="M26" s="70">
        <f t="shared" si="0"/>
        <v>2.1999999999999997E-3</v>
      </c>
      <c r="N26" s="108">
        <v>15</v>
      </c>
      <c r="O26" s="109" t="s">
        <v>58</v>
      </c>
      <c r="P26" s="70">
        <f t="shared" si="1"/>
        <v>1.5E-3</v>
      </c>
    </row>
    <row r="27" spans="1:16">
      <c r="B27" s="108">
        <v>4.5</v>
      </c>
      <c r="C27" s="109" t="s">
        <v>57</v>
      </c>
      <c r="D27" s="95">
        <f t="shared" si="2"/>
        <v>1.8907563025210083E-5</v>
      </c>
      <c r="E27" s="110">
        <v>0.95669999999999999</v>
      </c>
      <c r="F27" s="111">
        <v>5.2850000000000001</v>
      </c>
      <c r="G27" s="107">
        <f t="shared" si="3"/>
        <v>6.2416999999999998</v>
      </c>
      <c r="H27" s="108">
        <v>152</v>
      </c>
      <c r="I27" s="109" t="s">
        <v>58</v>
      </c>
      <c r="J27" s="70">
        <f t="shared" si="4"/>
        <v>1.52E-2</v>
      </c>
      <c r="K27" s="108">
        <v>23</v>
      </c>
      <c r="L27" s="109" t="s">
        <v>58</v>
      </c>
      <c r="M27" s="70">
        <f t="shared" si="0"/>
        <v>2.3E-3</v>
      </c>
      <c r="N27" s="108">
        <v>16</v>
      </c>
      <c r="O27" s="109" t="s">
        <v>58</v>
      </c>
      <c r="P27" s="70">
        <f t="shared" si="1"/>
        <v>1.6000000000000001E-3</v>
      </c>
    </row>
    <row r="28" spans="1:16">
      <c r="B28" s="108">
        <v>5</v>
      </c>
      <c r="C28" s="109" t="s">
        <v>57</v>
      </c>
      <c r="D28" s="95">
        <f t="shared" si="2"/>
        <v>2.1008403361344538E-5</v>
      </c>
      <c r="E28" s="110">
        <v>1.008</v>
      </c>
      <c r="F28" s="111">
        <v>5.5579999999999998</v>
      </c>
      <c r="G28" s="107">
        <f t="shared" si="3"/>
        <v>6.5659999999999998</v>
      </c>
      <c r="H28" s="108">
        <v>159</v>
      </c>
      <c r="I28" s="109" t="s">
        <v>58</v>
      </c>
      <c r="J28" s="70">
        <f t="shared" si="4"/>
        <v>1.5900000000000001E-2</v>
      </c>
      <c r="K28" s="108">
        <v>24</v>
      </c>
      <c r="L28" s="109" t="s">
        <v>58</v>
      </c>
      <c r="M28" s="70">
        <f t="shared" si="0"/>
        <v>2.4000000000000002E-3</v>
      </c>
      <c r="N28" s="108">
        <v>17</v>
      </c>
      <c r="O28" s="109" t="s">
        <v>58</v>
      </c>
      <c r="P28" s="70">
        <f t="shared" si="1"/>
        <v>1.7000000000000001E-3</v>
      </c>
    </row>
    <row r="29" spans="1:16">
      <c r="B29" s="108">
        <v>5.5</v>
      </c>
      <c r="C29" s="109" t="s">
        <v>57</v>
      </c>
      <c r="D29" s="95">
        <f t="shared" si="2"/>
        <v>2.3109243697478991E-5</v>
      </c>
      <c r="E29" s="110">
        <v>1.0580000000000001</v>
      </c>
      <c r="F29" s="111">
        <v>5.8140000000000001</v>
      </c>
      <c r="G29" s="107">
        <f t="shared" si="3"/>
        <v>6.8719999999999999</v>
      </c>
      <c r="H29" s="108">
        <v>166</v>
      </c>
      <c r="I29" s="109" t="s">
        <v>58</v>
      </c>
      <c r="J29" s="70">
        <f t="shared" si="4"/>
        <v>1.66E-2</v>
      </c>
      <c r="K29" s="108">
        <v>25</v>
      </c>
      <c r="L29" s="109" t="s">
        <v>58</v>
      </c>
      <c r="M29" s="70">
        <f t="shared" si="0"/>
        <v>2.5000000000000001E-3</v>
      </c>
      <c r="N29" s="108">
        <v>17</v>
      </c>
      <c r="O29" s="109" t="s">
        <v>58</v>
      </c>
      <c r="P29" s="70">
        <f t="shared" si="1"/>
        <v>1.7000000000000001E-3</v>
      </c>
    </row>
    <row r="30" spans="1:16">
      <c r="B30" s="108">
        <v>6</v>
      </c>
      <c r="C30" s="109" t="s">
        <v>57</v>
      </c>
      <c r="D30" s="95">
        <f t="shared" si="2"/>
        <v>2.5210084033613446E-5</v>
      </c>
      <c r="E30" s="110">
        <v>1.105</v>
      </c>
      <c r="F30" s="111">
        <v>6.0549999999999997</v>
      </c>
      <c r="G30" s="107">
        <f t="shared" si="3"/>
        <v>7.16</v>
      </c>
      <c r="H30" s="108">
        <v>173</v>
      </c>
      <c r="I30" s="109" t="s">
        <v>58</v>
      </c>
      <c r="J30" s="70">
        <f t="shared" si="4"/>
        <v>1.7299999999999999E-2</v>
      </c>
      <c r="K30" s="108">
        <v>26</v>
      </c>
      <c r="L30" s="109" t="s">
        <v>58</v>
      </c>
      <c r="M30" s="70">
        <f t="shared" si="0"/>
        <v>2.5999999999999999E-3</v>
      </c>
      <c r="N30" s="108">
        <v>18</v>
      </c>
      <c r="O30" s="109" t="s">
        <v>58</v>
      </c>
      <c r="P30" s="70">
        <f t="shared" si="1"/>
        <v>1.8E-3</v>
      </c>
    </row>
    <row r="31" spans="1:16">
      <c r="B31" s="108">
        <v>6.5</v>
      </c>
      <c r="C31" s="109" t="s">
        <v>57</v>
      </c>
      <c r="D31" s="95">
        <f t="shared" si="2"/>
        <v>2.7310924369747898E-5</v>
      </c>
      <c r="E31" s="110">
        <v>1.1499999999999999</v>
      </c>
      <c r="F31" s="111">
        <v>6.2830000000000004</v>
      </c>
      <c r="G31" s="107">
        <f t="shared" si="3"/>
        <v>7.4329999999999998</v>
      </c>
      <c r="H31" s="108">
        <v>179</v>
      </c>
      <c r="I31" s="109" t="s">
        <v>58</v>
      </c>
      <c r="J31" s="70">
        <f t="shared" si="4"/>
        <v>1.7899999999999999E-2</v>
      </c>
      <c r="K31" s="108">
        <v>27</v>
      </c>
      <c r="L31" s="109" t="s">
        <v>58</v>
      </c>
      <c r="M31" s="70">
        <f t="shared" si="0"/>
        <v>2.7000000000000001E-3</v>
      </c>
      <c r="N31" s="108">
        <v>19</v>
      </c>
      <c r="O31" s="109" t="s">
        <v>58</v>
      </c>
      <c r="P31" s="70">
        <f t="shared" si="1"/>
        <v>1.9E-3</v>
      </c>
    </row>
    <row r="32" spans="1:16">
      <c r="B32" s="108">
        <v>7</v>
      </c>
      <c r="C32" s="109" t="s">
        <v>57</v>
      </c>
      <c r="D32" s="95">
        <f t="shared" si="2"/>
        <v>2.9411764705882354E-5</v>
      </c>
      <c r="E32" s="110">
        <v>1.1930000000000001</v>
      </c>
      <c r="F32" s="111">
        <v>6.4989999999999997</v>
      </c>
      <c r="G32" s="107">
        <f t="shared" si="3"/>
        <v>7.6920000000000002</v>
      </c>
      <c r="H32" s="108">
        <v>186</v>
      </c>
      <c r="I32" s="109" t="s">
        <v>58</v>
      </c>
      <c r="J32" s="70">
        <f t="shared" si="4"/>
        <v>1.8599999999999998E-2</v>
      </c>
      <c r="K32" s="108">
        <v>28</v>
      </c>
      <c r="L32" s="109" t="s">
        <v>58</v>
      </c>
      <c r="M32" s="70">
        <f t="shared" si="0"/>
        <v>2.8E-3</v>
      </c>
      <c r="N32" s="108">
        <v>19</v>
      </c>
      <c r="O32" s="109" t="s">
        <v>58</v>
      </c>
      <c r="P32" s="70">
        <f t="shared" si="1"/>
        <v>1.9E-3</v>
      </c>
    </row>
    <row r="33" spans="2:16">
      <c r="B33" s="108">
        <v>8</v>
      </c>
      <c r="C33" s="109" t="s">
        <v>57</v>
      </c>
      <c r="D33" s="95">
        <f t="shared" si="2"/>
        <v>3.3613445378151261E-5</v>
      </c>
      <c r="E33" s="110">
        <v>1.276</v>
      </c>
      <c r="F33" s="111">
        <v>6.9</v>
      </c>
      <c r="G33" s="107">
        <f t="shared" si="3"/>
        <v>8.1760000000000002</v>
      </c>
      <c r="H33" s="108">
        <v>197</v>
      </c>
      <c r="I33" s="109" t="s">
        <v>58</v>
      </c>
      <c r="J33" s="70">
        <f t="shared" si="4"/>
        <v>1.9700000000000002E-2</v>
      </c>
      <c r="K33" s="108">
        <v>29</v>
      </c>
      <c r="L33" s="109" t="s">
        <v>58</v>
      </c>
      <c r="M33" s="70">
        <f t="shared" si="0"/>
        <v>2.9000000000000002E-3</v>
      </c>
      <c r="N33" s="108">
        <v>20</v>
      </c>
      <c r="O33" s="109" t="s">
        <v>58</v>
      </c>
      <c r="P33" s="70">
        <f t="shared" si="1"/>
        <v>2E-3</v>
      </c>
    </row>
    <row r="34" spans="2:16">
      <c r="B34" s="108">
        <v>9</v>
      </c>
      <c r="C34" s="109" t="s">
        <v>57</v>
      </c>
      <c r="D34" s="95">
        <f t="shared" si="2"/>
        <v>3.7815126050420166E-5</v>
      </c>
      <c r="E34" s="110">
        <v>1.353</v>
      </c>
      <c r="F34" s="111">
        <v>7.2679999999999998</v>
      </c>
      <c r="G34" s="107">
        <f t="shared" si="3"/>
        <v>8.6210000000000004</v>
      </c>
      <c r="H34" s="108">
        <v>209</v>
      </c>
      <c r="I34" s="109" t="s">
        <v>58</v>
      </c>
      <c r="J34" s="70">
        <f t="shared" si="4"/>
        <v>2.0899999999999998E-2</v>
      </c>
      <c r="K34" s="108">
        <v>31</v>
      </c>
      <c r="L34" s="109" t="s">
        <v>58</v>
      </c>
      <c r="M34" s="70">
        <f t="shared" si="0"/>
        <v>3.0999999999999999E-3</v>
      </c>
      <c r="N34" s="108">
        <v>22</v>
      </c>
      <c r="O34" s="109" t="s">
        <v>58</v>
      </c>
      <c r="P34" s="70">
        <f t="shared" si="1"/>
        <v>2.1999999999999997E-3</v>
      </c>
    </row>
    <row r="35" spans="2:16">
      <c r="B35" s="108">
        <v>10</v>
      </c>
      <c r="C35" s="109" t="s">
        <v>57</v>
      </c>
      <c r="D35" s="95">
        <f t="shared" si="2"/>
        <v>4.2016806722689077E-5</v>
      </c>
      <c r="E35" s="110">
        <v>1.4259999999999999</v>
      </c>
      <c r="F35" s="111">
        <v>7.6070000000000002</v>
      </c>
      <c r="G35" s="107">
        <f t="shared" si="3"/>
        <v>9.0329999999999995</v>
      </c>
      <c r="H35" s="108">
        <v>219</v>
      </c>
      <c r="I35" s="109" t="s">
        <v>58</v>
      </c>
      <c r="J35" s="70">
        <f t="shared" si="4"/>
        <v>2.1899999999999999E-2</v>
      </c>
      <c r="K35" s="108">
        <v>32</v>
      </c>
      <c r="L35" s="109" t="s">
        <v>58</v>
      </c>
      <c r="M35" s="70">
        <f t="shared" si="0"/>
        <v>3.2000000000000002E-3</v>
      </c>
      <c r="N35" s="108">
        <v>23</v>
      </c>
      <c r="O35" s="109" t="s">
        <v>58</v>
      </c>
      <c r="P35" s="70">
        <f t="shared" si="1"/>
        <v>2.3E-3</v>
      </c>
    </row>
    <row r="36" spans="2:16">
      <c r="B36" s="108">
        <v>11</v>
      </c>
      <c r="C36" s="109" t="s">
        <v>57</v>
      </c>
      <c r="D36" s="95">
        <f t="shared" si="2"/>
        <v>4.6218487394957981E-5</v>
      </c>
      <c r="E36" s="110">
        <v>1.496</v>
      </c>
      <c r="F36" s="111">
        <v>7.9210000000000003</v>
      </c>
      <c r="G36" s="107">
        <f t="shared" si="3"/>
        <v>9.4169999999999998</v>
      </c>
      <c r="H36" s="108">
        <v>230</v>
      </c>
      <c r="I36" s="109" t="s">
        <v>58</v>
      </c>
      <c r="J36" s="70">
        <f t="shared" si="4"/>
        <v>2.3E-2</v>
      </c>
      <c r="K36" s="108">
        <v>33</v>
      </c>
      <c r="L36" s="109" t="s">
        <v>58</v>
      </c>
      <c r="M36" s="70">
        <f t="shared" si="0"/>
        <v>3.3E-3</v>
      </c>
      <c r="N36" s="108">
        <v>24</v>
      </c>
      <c r="O36" s="109" t="s">
        <v>58</v>
      </c>
      <c r="P36" s="70">
        <f t="shared" si="1"/>
        <v>2.4000000000000002E-3</v>
      </c>
    </row>
    <row r="37" spans="2:16">
      <c r="B37" s="108">
        <v>12</v>
      </c>
      <c r="C37" s="109" t="s">
        <v>57</v>
      </c>
      <c r="D37" s="95">
        <f t="shared" si="2"/>
        <v>5.0420168067226892E-5</v>
      </c>
      <c r="E37" s="110">
        <v>1.5620000000000001</v>
      </c>
      <c r="F37" s="111">
        <v>8.2149999999999999</v>
      </c>
      <c r="G37" s="107">
        <f t="shared" si="3"/>
        <v>9.7769999999999992</v>
      </c>
      <c r="H37" s="108">
        <v>239</v>
      </c>
      <c r="I37" s="109" t="s">
        <v>58</v>
      </c>
      <c r="J37" s="70">
        <f t="shared" si="4"/>
        <v>2.3899999999999998E-2</v>
      </c>
      <c r="K37" s="108">
        <v>35</v>
      </c>
      <c r="L37" s="109" t="s">
        <v>58</v>
      </c>
      <c r="M37" s="70">
        <f t="shared" si="0"/>
        <v>3.5000000000000005E-3</v>
      </c>
      <c r="N37" s="108">
        <v>25</v>
      </c>
      <c r="O37" s="109" t="s">
        <v>58</v>
      </c>
      <c r="P37" s="70">
        <f t="shared" si="1"/>
        <v>2.5000000000000001E-3</v>
      </c>
    </row>
    <row r="38" spans="2:16">
      <c r="B38" s="108">
        <v>13</v>
      </c>
      <c r="C38" s="109" t="s">
        <v>57</v>
      </c>
      <c r="D38" s="95">
        <f t="shared" si="2"/>
        <v>5.4621848739495796E-5</v>
      </c>
      <c r="E38" s="110">
        <v>1.6259999999999999</v>
      </c>
      <c r="F38" s="111">
        <v>8.4909999999999997</v>
      </c>
      <c r="G38" s="107">
        <f t="shared" si="3"/>
        <v>10.116999999999999</v>
      </c>
      <c r="H38" s="108">
        <v>249</v>
      </c>
      <c r="I38" s="109" t="s">
        <v>58</v>
      </c>
      <c r="J38" s="70">
        <f t="shared" si="4"/>
        <v>2.4899999999999999E-2</v>
      </c>
      <c r="K38" s="108">
        <v>36</v>
      </c>
      <c r="L38" s="109" t="s">
        <v>58</v>
      </c>
      <c r="M38" s="70">
        <f t="shared" si="0"/>
        <v>3.5999999999999999E-3</v>
      </c>
      <c r="N38" s="108">
        <v>25</v>
      </c>
      <c r="O38" s="109" t="s">
        <v>58</v>
      </c>
      <c r="P38" s="70">
        <f t="shared" si="1"/>
        <v>2.5000000000000001E-3</v>
      </c>
    </row>
    <row r="39" spans="2:16">
      <c r="B39" s="108">
        <v>14</v>
      </c>
      <c r="C39" s="109" t="s">
        <v>57</v>
      </c>
      <c r="D39" s="95">
        <f t="shared" si="2"/>
        <v>5.8823529411764708E-5</v>
      </c>
      <c r="E39" s="110">
        <v>1.6879999999999999</v>
      </c>
      <c r="F39" s="111">
        <v>8.7509999999999994</v>
      </c>
      <c r="G39" s="107">
        <f t="shared" si="3"/>
        <v>10.439</v>
      </c>
      <c r="H39" s="108">
        <v>258</v>
      </c>
      <c r="I39" s="109" t="s">
        <v>58</v>
      </c>
      <c r="J39" s="70">
        <f t="shared" si="4"/>
        <v>2.58E-2</v>
      </c>
      <c r="K39" s="108">
        <v>37</v>
      </c>
      <c r="L39" s="109" t="s">
        <v>58</v>
      </c>
      <c r="M39" s="70">
        <f t="shared" si="0"/>
        <v>3.6999999999999997E-3</v>
      </c>
      <c r="N39" s="108">
        <v>26</v>
      </c>
      <c r="O39" s="109" t="s">
        <v>58</v>
      </c>
      <c r="P39" s="70">
        <f t="shared" si="1"/>
        <v>2.5999999999999999E-3</v>
      </c>
    </row>
    <row r="40" spans="2:16">
      <c r="B40" s="108">
        <v>15</v>
      </c>
      <c r="C40" s="109" t="s">
        <v>57</v>
      </c>
      <c r="D40" s="95">
        <f t="shared" si="2"/>
        <v>6.3025210084033612E-5</v>
      </c>
      <c r="E40" s="110">
        <v>1.7470000000000001</v>
      </c>
      <c r="F40" s="111">
        <v>8.9969999999999999</v>
      </c>
      <c r="G40" s="107">
        <f t="shared" si="3"/>
        <v>10.744</v>
      </c>
      <c r="H40" s="108">
        <v>267</v>
      </c>
      <c r="I40" s="109" t="s">
        <v>58</v>
      </c>
      <c r="J40" s="70">
        <f t="shared" si="4"/>
        <v>2.6700000000000002E-2</v>
      </c>
      <c r="K40" s="108">
        <v>38</v>
      </c>
      <c r="L40" s="109" t="s">
        <v>58</v>
      </c>
      <c r="M40" s="70">
        <f t="shared" si="0"/>
        <v>3.8E-3</v>
      </c>
      <c r="N40" s="108">
        <v>27</v>
      </c>
      <c r="O40" s="109" t="s">
        <v>58</v>
      </c>
      <c r="P40" s="70">
        <f t="shared" si="1"/>
        <v>2.7000000000000001E-3</v>
      </c>
    </row>
    <row r="41" spans="2:16">
      <c r="B41" s="108">
        <v>16</v>
      </c>
      <c r="C41" s="109" t="s">
        <v>57</v>
      </c>
      <c r="D41" s="95">
        <f t="shared" si="2"/>
        <v>6.7226890756302523E-5</v>
      </c>
      <c r="E41" s="110">
        <v>1.804</v>
      </c>
      <c r="F41" s="111">
        <v>9.2289999999999992</v>
      </c>
      <c r="G41" s="107">
        <f t="shared" si="3"/>
        <v>11.032999999999999</v>
      </c>
      <c r="H41" s="108">
        <v>276</v>
      </c>
      <c r="I41" s="109" t="s">
        <v>58</v>
      </c>
      <c r="J41" s="70">
        <f t="shared" si="4"/>
        <v>2.7600000000000003E-2</v>
      </c>
      <c r="K41" s="108">
        <v>39</v>
      </c>
      <c r="L41" s="109" t="s">
        <v>58</v>
      </c>
      <c r="M41" s="70">
        <f t="shared" si="0"/>
        <v>3.8999999999999998E-3</v>
      </c>
      <c r="N41" s="108">
        <v>28</v>
      </c>
      <c r="O41" s="109" t="s">
        <v>58</v>
      </c>
      <c r="P41" s="70">
        <f t="shared" si="1"/>
        <v>2.8E-3</v>
      </c>
    </row>
    <row r="42" spans="2:16">
      <c r="B42" s="108">
        <v>17</v>
      </c>
      <c r="C42" s="109" t="s">
        <v>57</v>
      </c>
      <c r="D42" s="95">
        <f t="shared" si="2"/>
        <v>7.1428571428571434E-5</v>
      </c>
      <c r="E42" s="110">
        <v>1.86</v>
      </c>
      <c r="F42" s="111">
        <v>9.4510000000000005</v>
      </c>
      <c r="G42" s="107">
        <f t="shared" si="3"/>
        <v>11.311</v>
      </c>
      <c r="H42" s="108">
        <v>284</v>
      </c>
      <c r="I42" s="109" t="s">
        <v>58</v>
      </c>
      <c r="J42" s="70">
        <f t="shared" si="4"/>
        <v>2.8399999999999998E-2</v>
      </c>
      <c r="K42" s="108">
        <v>40</v>
      </c>
      <c r="L42" s="109" t="s">
        <v>58</v>
      </c>
      <c r="M42" s="70">
        <f t="shared" si="0"/>
        <v>4.0000000000000001E-3</v>
      </c>
      <c r="N42" s="108">
        <v>29</v>
      </c>
      <c r="O42" s="109" t="s">
        <v>58</v>
      </c>
      <c r="P42" s="70">
        <f t="shared" si="1"/>
        <v>2.9000000000000002E-3</v>
      </c>
    </row>
    <row r="43" spans="2:16">
      <c r="B43" s="108">
        <v>18</v>
      </c>
      <c r="C43" s="109" t="s">
        <v>57</v>
      </c>
      <c r="D43" s="95">
        <f t="shared" si="2"/>
        <v>7.5630252100840331E-5</v>
      </c>
      <c r="E43" s="110">
        <v>1.9139999999999999</v>
      </c>
      <c r="F43" s="111">
        <v>9.6620000000000008</v>
      </c>
      <c r="G43" s="107">
        <f t="shared" si="3"/>
        <v>11.576000000000001</v>
      </c>
      <c r="H43" s="108">
        <v>292</v>
      </c>
      <c r="I43" s="109" t="s">
        <v>58</v>
      </c>
      <c r="J43" s="70">
        <f t="shared" si="4"/>
        <v>2.9199999999999997E-2</v>
      </c>
      <c r="K43" s="108">
        <v>41</v>
      </c>
      <c r="L43" s="109" t="s">
        <v>58</v>
      </c>
      <c r="M43" s="70">
        <f t="shared" si="0"/>
        <v>4.1000000000000003E-3</v>
      </c>
      <c r="N43" s="108">
        <v>30</v>
      </c>
      <c r="O43" s="109" t="s">
        <v>58</v>
      </c>
      <c r="P43" s="70">
        <f t="shared" si="1"/>
        <v>3.0000000000000001E-3</v>
      </c>
    </row>
    <row r="44" spans="2:16">
      <c r="B44" s="108">
        <v>20</v>
      </c>
      <c r="C44" s="109" t="s">
        <v>57</v>
      </c>
      <c r="D44" s="95">
        <f t="shared" si="2"/>
        <v>8.4033613445378154E-5</v>
      </c>
      <c r="E44" s="110">
        <v>2.0169999999999999</v>
      </c>
      <c r="F44" s="111">
        <v>10.06</v>
      </c>
      <c r="G44" s="107">
        <f t="shared" si="3"/>
        <v>12.077</v>
      </c>
      <c r="H44" s="108">
        <v>308</v>
      </c>
      <c r="I44" s="109" t="s">
        <v>58</v>
      </c>
      <c r="J44" s="70">
        <f t="shared" si="4"/>
        <v>3.0800000000000001E-2</v>
      </c>
      <c r="K44" s="108">
        <v>43</v>
      </c>
      <c r="L44" s="109" t="s">
        <v>58</v>
      </c>
      <c r="M44" s="70">
        <f t="shared" si="0"/>
        <v>4.3E-3</v>
      </c>
      <c r="N44" s="108">
        <v>31</v>
      </c>
      <c r="O44" s="109" t="s">
        <v>58</v>
      </c>
      <c r="P44" s="70">
        <f t="shared" si="1"/>
        <v>3.0999999999999999E-3</v>
      </c>
    </row>
    <row r="45" spans="2:16">
      <c r="B45" s="108">
        <v>22.5</v>
      </c>
      <c r="C45" s="109" t="s">
        <v>57</v>
      </c>
      <c r="D45" s="95">
        <f t="shared" si="2"/>
        <v>9.4537815126050418E-5</v>
      </c>
      <c r="E45" s="110">
        <v>2.1389999999999998</v>
      </c>
      <c r="F45" s="111">
        <v>10.51</v>
      </c>
      <c r="G45" s="107">
        <f t="shared" si="3"/>
        <v>12.648999999999999</v>
      </c>
      <c r="H45" s="108">
        <v>327</v>
      </c>
      <c r="I45" s="109" t="s">
        <v>58</v>
      </c>
      <c r="J45" s="70">
        <f t="shared" si="4"/>
        <v>3.27E-2</v>
      </c>
      <c r="K45" s="108">
        <v>45</v>
      </c>
      <c r="L45" s="109" t="s">
        <v>58</v>
      </c>
      <c r="M45" s="70">
        <f t="shared" si="0"/>
        <v>4.4999999999999997E-3</v>
      </c>
      <c r="N45" s="108">
        <v>33</v>
      </c>
      <c r="O45" s="109" t="s">
        <v>58</v>
      </c>
      <c r="P45" s="70">
        <f t="shared" si="1"/>
        <v>3.3E-3</v>
      </c>
    </row>
    <row r="46" spans="2:16">
      <c r="B46" s="108">
        <v>25</v>
      </c>
      <c r="C46" s="109" t="s">
        <v>57</v>
      </c>
      <c r="D46" s="95">
        <f t="shared" si="2"/>
        <v>1.050420168067227E-4</v>
      </c>
      <c r="E46" s="110">
        <v>2.2549999999999999</v>
      </c>
      <c r="F46" s="111">
        <v>10.91</v>
      </c>
      <c r="G46" s="107">
        <f t="shared" si="3"/>
        <v>13.164999999999999</v>
      </c>
      <c r="H46" s="108">
        <v>346</v>
      </c>
      <c r="I46" s="109" t="s">
        <v>58</v>
      </c>
      <c r="J46" s="70">
        <f t="shared" si="4"/>
        <v>3.4599999999999999E-2</v>
      </c>
      <c r="K46" s="108">
        <v>47</v>
      </c>
      <c r="L46" s="109" t="s">
        <v>58</v>
      </c>
      <c r="M46" s="70">
        <f t="shared" si="0"/>
        <v>4.7000000000000002E-3</v>
      </c>
      <c r="N46" s="108">
        <v>35</v>
      </c>
      <c r="O46" s="109" t="s">
        <v>58</v>
      </c>
      <c r="P46" s="70">
        <f t="shared" si="1"/>
        <v>3.5000000000000005E-3</v>
      </c>
    </row>
    <row r="47" spans="2:16">
      <c r="B47" s="108">
        <v>27.5</v>
      </c>
      <c r="C47" s="109" t="s">
        <v>57</v>
      </c>
      <c r="D47" s="95">
        <f t="shared" si="2"/>
        <v>1.1554621848739496E-4</v>
      </c>
      <c r="E47" s="110">
        <v>2.3650000000000002</v>
      </c>
      <c r="F47" s="111">
        <v>11.29</v>
      </c>
      <c r="G47" s="107">
        <f t="shared" si="3"/>
        <v>13.654999999999999</v>
      </c>
      <c r="H47" s="108">
        <v>363</v>
      </c>
      <c r="I47" s="109" t="s">
        <v>58</v>
      </c>
      <c r="J47" s="70">
        <f t="shared" si="4"/>
        <v>3.6299999999999999E-2</v>
      </c>
      <c r="K47" s="108">
        <v>49</v>
      </c>
      <c r="L47" s="109" t="s">
        <v>58</v>
      </c>
      <c r="M47" s="70">
        <f t="shared" si="0"/>
        <v>4.8999999999999998E-3</v>
      </c>
      <c r="N47" s="108">
        <v>37</v>
      </c>
      <c r="O47" s="109" t="s">
        <v>58</v>
      </c>
      <c r="P47" s="70">
        <f t="shared" si="1"/>
        <v>3.6999999999999997E-3</v>
      </c>
    </row>
    <row r="48" spans="2:16">
      <c r="B48" s="108">
        <v>30</v>
      </c>
      <c r="C48" s="109" t="s">
        <v>57</v>
      </c>
      <c r="D48" s="95">
        <f t="shared" si="2"/>
        <v>1.2605042016806722E-4</v>
      </c>
      <c r="E48" s="110">
        <v>2.4700000000000002</v>
      </c>
      <c r="F48" s="111">
        <v>11.63</v>
      </c>
      <c r="G48" s="107">
        <f t="shared" si="3"/>
        <v>14.100000000000001</v>
      </c>
      <c r="H48" s="108">
        <v>380</v>
      </c>
      <c r="I48" s="109" t="s">
        <v>58</v>
      </c>
      <c r="J48" s="70">
        <f t="shared" si="4"/>
        <v>3.7999999999999999E-2</v>
      </c>
      <c r="K48" s="108">
        <v>51</v>
      </c>
      <c r="L48" s="109" t="s">
        <v>58</v>
      </c>
      <c r="M48" s="70">
        <f t="shared" si="0"/>
        <v>5.0999999999999995E-3</v>
      </c>
      <c r="N48" s="108">
        <v>38</v>
      </c>
      <c r="O48" s="109" t="s">
        <v>58</v>
      </c>
      <c r="P48" s="70">
        <f t="shared" si="1"/>
        <v>3.8E-3</v>
      </c>
    </row>
    <row r="49" spans="2:16">
      <c r="B49" s="108">
        <v>32.5</v>
      </c>
      <c r="C49" s="109" t="s">
        <v>57</v>
      </c>
      <c r="D49" s="95">
        <f t="shared" si="2"/>
        <v>1.3655462184873949E-4</v>
      </c>
      <c r="E49" s="110">
        <v>2.5710000000000002</v>
      </c>
      <c r="F49" s="111">
        <v>11.95</v>
      </c>
      <c r="G49" s="107">
        <f t="shared" si="3"/>
        <v>14.520999999999999</v>
      </c>
      <c r="H49" s="108">
        <v>397</v>
      </c>
      <c r="I49" s="109" t="s">
        <v>58</v>
      </c>
      <c r="J49" s="70">
        <f t="shared" si="4"/>
        <v>3.9699999999999999E-2</v>
      </c>
      <c r="K49" s="108">
        <v>53</v>
      </c>
      <c r="L49" s="109" t="s">
        <v>58</v>
      </c>
      <c r="M49" s="70">
        <f t="shared" si="0"/>
        <v>5.3E-3</v>
      </c>
      <c r="N49" s="108">
        <v>40</v>
      </c>
      <c r="O49" s="109" t="s">
        <v>58</v>
      </c>
      <c r="P49" s="70">
        <f t="shared" si="1"/>
        <v>4.0000000000000001E-3</v>
      </c>
    </row>
    <row r="50" spans="2:16">
      <c r="B50" s="108">
        <v>35</v>
      </c>
      <c r="C50" s="109" t="s">
        <v>57</v>
      </c>
      <c r="D50" s="95">
        <f t="shared" si="2"/>
        <v>1.4705882352941178E-4</v>
      </c>
      <c r="E50" s="110">
        <v>2.6680000000000001</v>
      </c>
      <c r="F50" s="111">
        <v>12.25</v>
      </c>
      <c r="G50" s="107">
        <f t="shared" si="3"/>
        <v>14.917999999999999</v>
      </c>
      <c r="H50" s="108">
        <v>413</v>
      </c>
      <c r="I50" s="109" t="s">
        <v>58</v>
      </c>
      <c r="J50" s="70">
        <f t="shared" si="4"/>
        <v>4.1299999999999996E-2</v>
      </c>
      <c r="K50" s="108">
        <v>55</v>
      </c>
      <c r="L50" s="109" t="s">
        <v>58</v>
      </c>
      <c r="M50" s="70">
        <f t="shared" si="0"/>
        <v>5.4999999999999997E-3</v>
      </c>
      <c r="N50" s="108">
        <v>41</v>
      </c>
      <c r="O50" s="109" t="s">
        <v>58</v>
      </c>
      <c r="P50" s="70">
        <f t="shared" si="1"/>
        <v>4.1000000000000003E-3</v>
      </c>
    </row>
    <row r="51" spans="2:16">
      <c r="B51" s="108">
        <v>37.5</v>
      </c>
      <c r="C51" s="109" t="s">
        <v>57</v>
      </c>
      <c r="D51" s="95">
        <f t="shared" si="2"/>
        <v>1.5756302521008402E-4</v>
      </c>
      <c r="E51" s="110">
        <v>2.762</v>
      </c>
      <c r="F51" s="111">
        <v>12.52</v>
      </c>
      <c r="G51" s="107">
        <f t="shared" si="3"/>
        <v>15.282</v>
      </c>
      <c r="H51" s="108">
        <v>428</v>
      </c>
      <c r="I51" s="109" t="s">
        <v>58</v>
      </c>
      <c r="J51" s="70">
        <f t="shared" si="4"/>
        <v>4.2799999999999998E-2</v>
      </c>
      <c r="K51" s="108">
        <v>56</v>
      </c>
      <c r="L51" s="109" t="s">
        <v>58</v>
      </c>
      <c r="M51" s="70">
        <f t="shared" si="0"/>
        <v>5.5999999999999999E-3</v>
      </c>
      <c r="N51" s="108">
        <v>43</v>
      </c>
      <c r="O51" s="109" t="s">
        <v>58</v>
      </c>
      <c r="P51" s="70">
        <f t="shared" si="1"/>
        <v>4.3E-3</v>
      </c>
    </row>
    <row r="52" spans="2:16">
      <c r="B52" s="108">
        <v>40</v>
      </c>
      <c r="C52" s="109" t="s">
        <v>57</v>
      </c>
      <c r="D52" s="95">
        <f t="shared" si="2"/>
        <v>1.6806722689075631E-4</v>
      </c>
      <c r="E52" s="110">
        <v>2.8530000000000002</v>
      </c>
      <c r="F52" s="111">
        <v>12.78</v>
      </c>
      <c r="G52" s="107">
        <f t="shared" si="3"/>
        <v>15.632999999999999</v>
      </c>
      <c r="H52" s="108">
        <v>444</v>
      </c>
      <c r="I52" s="109" t="s">
        <v>58</v>
      </c>
      <c r="J52" s="70">
        <f t="shared" si="4"/>
        <v>4.4400000000000002E-2</v>
      </c>
      <c r="K52" s="108">
        <v>58</v>
      </c>
      <c r="L52" s="109" t="s">
        <v>58</v>
      </c>
      <c r="M52" s="70">
        <f t="shared" si="0"/>
        <v>5.8000000000000005E-3</v>
      </c>
      <c r="N52" s="108">
        <v>44</v>
      </c>
      <c r="O52" s="109" t="s">
        <v>58</v>
      </c>
      <c r="P52" s="70">
        <f t="shared" si="1"/>
        <v>4.3999999999999994E-3</v>
      </c>
    </row>
    <row r="53" spans="2:16">
      <c r="B53" s="108">
        <v>45</v>
      </c>
      <c r="C53" s="109" t="s">
        <v>57</v>
      </c>
      <c r="D53" s="95">
        <f t="shared" si="2"/>
        <v>1.8907563025210084E-4</v>
      </c>
      <c r="E53" s="110">
        <v>3.0259999999999998</v>
      </c>
      <c r="F53" s="111">
        <v>13.26</v>
      </c>
      <c r="G53" s="107">
        <f t="shared" si="3"/>
        <v>16.286000000000001</v>
      </c>
      <c r="H53" s="108">
        <v>473</v>
      </c>
      <c r="I53" s="109" t="s">
        <v>58</v>
      </c>
      <c r="J53" s="70">
        <f t="shared" si="4"/>
        <v>4.7299999999999995E-2</v>
      </c>
      <c r="K53" s="108">
        <v>61</v>
      </c>
      <c r="L53" s="109" t="s">
        <v>58</v>
      </c>
      <c r="M53" s="70">
        <f t="shared" si="0"/>
        <v>6.0999999999999995E-3</v>
      </c>
      <c r="N53" s="108">
        <v>47</v>
      </c>
      <c r="O53" s="109" t="s">
        <v>58</v>
      </c>
      <c r="P53" s="70">
        <f t="shared" si="1"/>
        <v>4.7000000000000002E-3</v>
      </c>
    </row>
    <row r="54" spans="2:16">
      <c r="B54" s="108">
        <v>50</v>
      </c>
      <c r="C54" s="109" t="s">
        <v>57</v>
      </c>
      <c r="D54" s="95">
        <f t="shared" si="2"/>
        <v>2.1008403361344539E-4</v>
      </c>
      <c r="E54" s="110">
        <v>3.1890000000000001</v>
      </c>
      <c r="F54" s="111">
        <v>13.69</v>
      </c>
      <c r="G54" s="107">
        <f t="shared" si="3"/>
        <v>16.878999999999998</v>
      </c>
      <c r="H54" s="108">
        <v>502</v>
      </c>
      <c r="I54" s="109" t="s">
        <v>58</v>
      </c>
      <c r="J54" s="70">
        <f t="shared" si="4"/>
        <v>5.0200000000000002E-2</v>
      </c>
      <c r="K54" s="108">
        <v>64</v>
      </c>
      <c r="L54" s="109" t="s">
        <v>58</v>
      </c>
      <c r="M54" s="70">
        <f t="shared" si="0"/>
        <v>6.4000000000000003E-3</v>
      </c>
      <c r="N54" s="108">
        <v>50</v>
      </c>
      <c r="O54" s="109" t="s">
        <v>58</v>
      </c>
      <c r="P54" s="70">
        <f t="shared" si="1"/>
        <v>5.0000000000000001E-3</v>
      </c>
    </row>
    <row r="55" spans="2:16">
      <c r="B55" s="108">
        <v>55</v>
      </c>
      <c r="C55" s="109" t="s">
        <v>57</v>
      </c>
      <c r="D55" s="95">
        <f t="shared" si="2"/>
        <v>2.3109243697478992E-4</v>
      </c>
      <c r="E55" s="110">
        <v>3.3450000000000002</v>
      </c>
      <c r="F55" s="111">
        <v>14.07</v>
      </c>
      <c r="G55" s="107">
        <f t="shared" si="3"/>
        <v>17.414999999999999</v>
      </c>
      <c r="H55" s="108">
        <v>530</v>
      </c>
      <c r="I55" s="109" t="s">
        <v>58</v>
      </c>
      <c r="J55" s="70">
        <f t="shared" si="4"/>
        <v>5.3000000000000005E-2</v>
      </c>
      <c r="K55" s="108">
        <v>67</v>
      </c>
      <c r="L55" s="109" t="s">
        <v>58</v>
      </c>
      <c r="M55" s="70">
        <f t="shared" si="0"/>
        <v>6.7000000000000002E-3</v>
      </c>
      <c r="N55" s="108">
        <v>52</v>
      </c>
      <c r="O55" s="109" t="s">
        <v>58</v>
      </c>
      <c r="P55" s="70">
        <f t="shared" si="1"/>
        <v>5.1999999999999998E-3</v>
      </c>
    </row>
    <row r="56" spans="2:16">
      <c r="B56" s="108">
        <v>60</v>
      </c>
      <c r="C56" s="109" t="s">
        <v>57</v>
      </c>
      <c r="D56" s="95">
        <f t="shared" si="2"/>
        <v>2.5210084033613445E-4</v>
      </c>
      <c r="E56" s="110">
        <v>3.4940000000000002</v>
      </c>
      <c r="F56" s="111">
        <v>14.42</v>
      </c>
      <c r="G56" s="107">
        <f t="shared" si="3"/>
        <v>17.914000000000001</v>
      </c>
      <c r="H56" s="108">
        <v>556</v>
      </c>
      <c r="I56" s="109" t="s">
        <v>58</v>
      </c>
      <c r="J56" s="70">
        <f t="shared" si="4"/>
        <v>5.5600000000000004E-2</v>
      </c>
      <c r="K56" s="108">
        <v>70</v>
      </c>
      <c r="L56" s="109" t="s">
        <v>58</v>
      </c>
      <c r="M56" s="70">
        <f t="shared" si="0"/>
        <v>7.000000000000001E-3</v>
      </c>
      <c r="N56" s="108">
        <v>55</v>
      </c>
      <c r="O56" s="109" t="s">
        <v>58</v>
      </c>
      <c r="P56" s="70">
        <f t="shared" si="1"/>
        <v>5.4999999999999997E-3</v>
      </c>
    </row>
    <row r="57" spans="2:16">
      <c r="B57" s="108">
        <v>65</v>
      </c>
      <c r="C57" s="109" t="s">
        <v>57</v>
      </c>
      <c r="D57" s="95">
        <f t="shared" si="2"/>
        <v>2.7310924369747898E-4</v>
      </c>
      <c r="E57" s="110">
        <v>3.6360000000000001</v>
      </c>
      <c r="F57" s="111">
        <v>14.74</v>
      </c>
      <c r="G57" s="107">
        <f t="shared" si="3"/>
        <v>18.376000000000001</v>
      </c>
      <c r="H57" s="108">
        <v>583</v>
      </c>
      <c r="I57" s="109" t="s">
        <v>58</v>
      </c>
      <c r="J57" s="70">
        <f t="shared" si="4"/>
        <v>5.8299999999999998E-2</v>
      </c>
      <c r="K57" s="108">
        <v>72</v>
      </c>
      <c r="L57" s="109" t="s">
        <v>58</v>
      </c>
      <c r="M57" s="70">
        <f t="shared" si="0"/>
        <v>7.1999999999999998E-3</v>
      </c>
      <c r="N57" s="108">
        <v>57</v>
      </c>
      <c r="O57" s="109" t="s">
        <v>58</v>
      </c>
      <c r="P57" s="70">
        <f t="shared" si="1"/>
        <v>5.7000000000000002E-3</v>
      </c>
    </row>
    <row r="58" spans="2:16">
      <c r="B58" s="108">
        <v>70</v>
      </c>
      <c r="C58" s="109" t="s">
        <v>57</v>
      </c>
      <c r="D58" s="95">
        <f t="shared" si="2"/>
        <v>2.9411764705882356E-4</v>
      </c>
      <c r="E58" s="110">
        <v>3.774</v>
      </c>
      <c r="F58" s="111">
        <v>15.03</v>
      </c>
      <c r="G58" s="107">
        <f t="shared" si="3"/>
        <v>18.803999999999998</v>
      </c>
      <c r="H58" s="108">
        <v>608</v>
      </c>
      <c r="I58" s="109" t="s">
        <v>58</v>
      </c>
      <c r="J58" s="70">
        <f t="shared" si="4"/>
        <v>6.08E-2</v>
      </c>
      <c r="K58" s="108">
        <v>75</v>
      </c>
      <c r="L58" s="109" t="s">
        <v>58</v>
      </c>
      <c r="M58" s="70">
        <f t="shared" si="0"/>
        <v>7.4999999999999997E-3</v>
      </c>
      <c r="N58" s="108">
        <v>60</v>
      </c>
      <c r="O58" s="109" t="s">
        <v>58</v>
      </c>
      <c r="P58" s="70">
        <f t="shared" si="1"/>
        <v>6.0000000000000001E-3</v>
      </c>
    </row>
    <row r="59" spans="2:16">
      <c r="B59" s="108">
        <v>80</v>
      </c>
      <c r="C59" s="109" t="s">
        <v>57</v>
      </c>
      <c r="D59" s="95">
        <f t="shared" si="2"/>
        <v>3.3613445378151261E-4</v>
      </c>
      <c r="E59" s="110">
        <v>4.0339999999999998</v>
      </c>
      <c r="F59" s="111">
        <v>15.55</v>
      </c>
      <c r="G59" s="107">
        <f t="shared" si="3"/>
        <v>19.584</v>
      </c>
      <c r="H59" s="108">
        <v>658</v>
      </c>
      <c r="I59" s="109" t="s">
        <v>58</v>
      </c>
      <c r="J59" s="70">
        <f t="shared" si="4"/>
        <v>6.5799999999999997E-2</v>
      </c>
      <c r="K59" s="108">
        <v>80</v>
      </c>
      <c r="L59" s="109" t="s">
        <v>58</v>
      </c>
      <c r="M59" s="70">
        <f t="shared" si="0"/>
        <v>8.0000000000000002E-3</v>
      </c>
      <c r="N59" s="108">
        <v>64</v>
      </c>
      <c r="O59" s="109" t="s">
        <v>58</v>
      </c>
      <c r="P59" s="70">
        <f t="shared" si="1"/>
        <v>6.4000000000000003E-3</v>
      </c>
    </row>
    <row r="60" spans="2:16">
      <c r="B60" s="108">
        <v>90</v>
      </c>
      <c r="C60" s="109" t="s">
        <v>57</v>
      </c>
      <c r="D60" s="95">
        <f t="shared" si="2"/>
        <v>3.7815126050420167E-4</v>
      </c>
      <c r="E60" s="110">
        <v>4.2789999999999999</v>
      </c>
      <c r="F60" s="111">
        <v>16</v>
      </c>
      <c r="G60" s="107">
        <f t="shared" si="3"/>
        <v>20.279</v>
      </c>
      <c r="H60" s="108">
        <v>705</v>
      </c>
      <c r="I60" s="109" t="s">
        <v>58</v>
      </c>
      <c r="J60" s="70">
        <f t="shared" si="4"/>
        <v>7.0499999999999993E-2</v>
      </c>
      <c r="K60" s="108">
        <v>84</v>
      </c>
      <c r="L60" s="109" t="s">
        <v>58</v>
      </c>
      <c r="M60" s="70">
        <f t="shared" si="0"/>
        <v>8.4000000000000012E-3</v>
      </c>
      <c r="N60" s="108">
        <v>68</v>
      </c>
      <c r="O60" s="109" t="s">
        <v>58</v>
      </c>
      <c r="P60" s="70">
        <f t="shared" si="1"/>
        <v>6.8000000000000005E-3</v>
      </c>
    </row>
    <row r="61" spans="2:16">
      <c r="B61" s="108">
        <v>100</v>
      </c>
      <c r="C61" s="109" t="s">
        <v>57</v>
      </c>
      <c r="D61" s="95">
        <f t="shared" si="2"/>
        <v>4.2016806722689078E-4</v>
      </c>
      <c r="E61" s="110">
        <v>4.51</v>
      </c>
      <c r="F61" s="111">
        <v>16.399999999999999</v>
      </c>
      <c r="G61" s="107">
        <f t="shared" si="3"/>
        <v>20.909999999999997</v>
      </c>
      <c r="H61" s="108">
        <v>751</v>
      </c>
      <c r="I61" s="109" t="s">
        <v>58</v>
      </c>
      <c r="J61" s="70">
        <f t="shared" si="4"/>
        <v>7.51E-2</v>
      </c>
      <c r="K61" s="108">
        <v>89</v>
      </c>
      <c r="L61" s="109" t="s">
        <v>58</v>
      </c>
      <c r="M61" s="70">
        <f t="shared" si="0"/>
        <v>8.8999999999999999E-3</v>
      </c>
      <c r="N61" s="108">
        <v>72</v>
      </c>
      <c r="O61" s="109" t="s">
        <v>58</v>
      </c>
      <c r="P61" s="70">
        <f t="shared" si="1"/>
        <v>7.1999999999999998E-3</v>
      </c>
    </row>
    <row r="62" spans="2:16">
      <c r="B62" s="108">
        <v>110</v>
      </c>
      <c r="C62" s="109" t="s">
        <v>57</v>
      </c>
      <c r="D62" s="95">
        <f t="shared" si="2"/>
        <v>4.6218487394957984E-4</v>
      </c>
      <c r="E62" s="110">
        <v>4.7300000000000004</v>
      </c>
      <c r="F62" s="111">
        <v>16.739999999999998</v>
      </c>
      <c r="G62" s="107">
        <f t="shared" si="3"/>
        <v>21.47</v>
      </c>
      <c r="H62" s="108">
        <v>796</v>
      </c>
      <c r="I62" s="109" t="s">
        <v>58</v>
      </c>
      <c r="J62" s="70">
        <f t="shared" si="4"/>
        <v>7.9600000000000004E-2</v>
      </c>
      <c r="K62" s="108">
        <v>93</v>
      </c>
      <c r="L62" s="109" t="s">
        <v>58</v>
      </c>
      <c r="M62" s="70">
        <f t="shared" si="0"/>
        <v>9.2999999999999992E-3</v>
      </c>
      <c r="N62" s="108">
        <v>76</v>
      </c>
      <c r="O62" s="109" t="s">
        <v>58</v>
      </c>
      <c r="P62" s="70">
        <f t="shared" si="1"/>
        <v>7.6E-3</v>
      </c>
    </row>
    <row r="63" spans="2:16">
      <c r="B63" s="108">
        <v>120</v>
      </c>
      <c r="C63" s="109" t="s">
        <v>57</v>
      </c>
      <c r="D63" s="95">
        <f t="shared" si="2"/>
        <v>5.0420168067226889E-4</v>
      </c>
      <c r="E63" s="110">
        <v>4.9409999999999998</v>
      </c>
      <c r="F63" s="111">
        <v>17.05</v>
      </c>
      <c r="G63" s="107">
        <f t="shared" si="3"/>
        <v>21.991</v>
      </c>
      <c r="H63" s="108">
        <v>840</v>
      </c>
      <c r="I63" s="109" t="s">
        <v>58</v>
      </c>
      <c r="J63" s="70">
        <f t="shared" si="4"/>
        <v>8.3999999999999991E-2</v>
      </c>
      <c r="K63" s="108">
        <v>97</v>
      </c>
      <c r="L63" s="109" t="s">
        <v>58</v>
      </c>
      <c r="M63" s="70">
        <f t="shared" si="0"/>
        <v>9.7000000000000003E-3</v>
      </c>
      <c r="N63" s="108">
        <v>80</v>
      </c>
      <c r="O63" s="109" t="s">
        <v>58</v>
      </c>
      <c r="P63" s="70">
        <f t="shared" si="1"/>
        <v>8.0000000000000002E-3</v>
      </c>
    </row>
    <row r="64" spans="2:16">
      <c r="B64" s="108">
        <v>130</v>
      </c>
      <c r="C64" s="109" t="s">
        <v>57</v>
      </c>
      <c r="D64" s="95">
        <f t="shared" si="2"/>
        <v>5.4621848739495795E-4</v>
      </c>
      <c r="E64" s="110">
        <v>5.1429999999999998</v>
      </c>
      <c r="F64" s="111">
        <v>17.329999999999998</v>
      </c>
      <c r="G64" s="107">
        <f t="shared" si="3"/>
        <v>22.472999999999999</v>
      </c>
      <c r="H64" s="108">
        <v>883</v>
      </c>
      <c r="I64" s="109" t="s">
        <v>58</v>
      </c>
      <c r="J64" s="70">
        <f t="shared" si="4"/>
        <v>8.8300000000000003E-2</v>
      </c>
      <c r="K64" s="108">
        <v>101</v>
      </c>
      <c r="L64" s="109" t="s">
        <v>58</v>
      </c>
      <c r="M64" s="70">
        <f t="shared" si="0"/>
        <v>1.0100000000000001E-2</v>
      </c>
      <c r="N64" s="108">
        <v>84</v>
      </c>
      <c r="O64" s="109" t="s">
        <v>58</v>
      </c>
      <c r="P64" s="70">
        <f t="shared" si="1"/>
        <v>8.4000000000000012E-3</v>
      </c>
    </row>
    <row r="65" spans="2:16">
      <c r="B65" s="108">
        <v>140</v>
      </c>
      <c r="C65" s="109" t="s">
        <v>57</v>
      </c>
      <c r="D65" s="95">
        <f t="shared" si="2"/>
        <v>5.8823529411764712E-4</v>
      </c>
      <c r="E65" s="110">
        <v>5.3369999999999997</v>
      </c>
      <c r="F65" s="111">
        <v>17.579999999999998</v>
      </c>
      <c r="G65" s="107">
        <f t="shared" si="3"/>
        <v>22.916999999999998</v>
      </c>
      <c r="H65" s="108">
        <v>925</v>
      </c>
      <c r="I65" s="109" t="s">
        <v>58</v>
      </c>
      <c r="J65" s="70">
        <f t="shared" si="4"/>
        <v>9.2499999999999999E-2</v>
      </c>
      <c r="K65" s="108">
        <v>105</v>
      </c>
      <c r="L65" s="109" t="s">
        <v>58</v>
      </c>
      <c r="M65" s="70">
        <f t="shared" si="0"/>
        <v>1.0499999999999999E-2</v>
      </c>
      <c r="N65" s="108">
        <v>88</v>
      </c>
      <c r="O65" s="109" t="s">
        <v>58</v>
      </c>
      <c r="P65" s="70">
        <f t="shared" si="1"/>
        <v>8.7999999999999988E-3</v>
      </c>
    </row>
    <row r="66" spans="2:16">
      <c r="B66" s="108">
        <v>150</v>
      </c>
      <c r="C66" s="109" t="s">
        <v>57</v>
      </c>
      <c r="D66" s="95">
        <f t="shared" si="2"/>
        <v>6.3025210084033606E-4</v>
      </c>
      <c r="E66" s="110">
        <v>5.524</v>
      </c>
      <c r="F66" s="111">
        <v>17.8</v>
      </c>
      <c r="G66" s="107">
        <f t="shared" si="3"/>
        <v>23.324000000000002</v>
      </c>
      <c r="H66" s="108">
        <v>966</v>
      </c>
      <c r="I66" s="109" t="s">
        <v>58</v>
      </c>
      <c r="J66" s="70">
        <f t="shared" si="4"/>
        <v>9.6599999999999991E-2</v>
      </c>
      <c r="K66" s="108">
        <v>108</v>
      </c>
      <c r="L66" s="109" t="s">
        <v>58</v>
      </c>
      <c r="M66" s="70">
        <f t="shared" si="0"/>
        <v>1.0800000000000001E-2</v>
      </c>
      <c r="N66" s="108">
        <v>91</v>
      </c>
      <c r="O66" s="109" t="s">
        <v>58</v>
      </c>
      <c r="P66" s="70">
        <f t="shared" si="1"/>
        <v>9.1000000000000004E-3</v>
      </c>
    </row>
    <row r="67" spans="2:16">
      <c r="B67" s="108">
        <v>160</v>
      </c>
      <c r="C67" s="109" t="s">
        <v>57</v>
      </c>
      <c r="D67" s="95">
        <f t="shared" si="2"/>
        <v>6.7226890756302523E-4</v>
      </c>
      <c r="E67" s="110">
        <v>5.7050000000000001</v>
      </c>
      <c r="F67" s="111">
        <v>18.010000000000002</v>
      </c>
      <c r="G67" s="107">
        <f t="shared" si="3"/>
        <v>23.715000000000003</v>
      </c>
      <c r="H67" s="108">
        <v>1007</v>
      </c>
      <c r="I67" s="109" t="s">
        <v>58</v>
      </c>
      <c r="J67" s="70">
        <f t="shared" si="4"/>
        <v>0.10069999999999998</v>
      </c>
      <c r="K67" s="108">
        <v>112</v>
      </c>
      <c r="L67" s="109" t="s">
        <v>58</v>
      </c>
      <c r="M67" s="70">
        <f t="shared" si="0"/>
        <v>1.12E-2</v>
      </c>
      <c r="N67" s="108">
        <v>94</v>
      </c>
      <c r="O67" s="109" t="s">
        <v>58</v>
      </c>
      <c r="P67" s="70">
        <f t="shared" si="1"/>
        <v>9.4000000000000004E-3</v>
      </c>
    </row>
    <row r="68" spans="2:16">
      <c r="B68" s="108">
        <v>170</v>
      </c>
      <c r="C68" s="109" t="s">
        <v>57</v>
      </c>
      <c r="D68" s="95">
        <f t="shared" si="2"/>
        <v>7.1428571428571429E-4</v>
      </c>
      <c r="E68" s="110">
        <v>5.8810000000000002</v>
      </c>
      <c r="F68" s="111">
        <v>18.190000000000001</v>
      </c>
      <c r="G68" s="107">
        <f t="shared" si="3"/>
        <v>24.071000000000002</v>
      </c>
      <c r="H68" s="108">
        <v>1046</v>
      </c>
      <c r="I68" s="109" t="s">
        <v>58</v>
      </c>
      <c r="J68" s="70">
        <f t="shared" si="4"/>
        <v>0.1046</v>
      </c>
      <c r="K68" s="108">
        <v>115</v>
      </c>
      <c r="L68" s="109" t="s">
        <v>58</v>
      </c>
      <c r="M68" s="70">
        <f t="shared" si="0"/>
        <v>1.15E-2</v>
      </c>
      <c r="N68" s="108">
        <v>98</v>
      </c>
      <c r="O68" s="109" t="s">
        <v>58</v>
      </c>
      <c r="P68" s="70">
        <f t="shared" si="1"/>
        <v>9.7999999999999997E-3</v>
      </c>
    </row>
    <row r="69" spans="2:16">
      <c r="B69" s="108">
        <v>180</v>
      </c>
      <c r="C69" s="109" t="s">
        <v>57</v>
      </c>
      <c r="D69" s="95">
        <f t="shared" si="2"/>
        <v>7.5630252100840334E-4</v>
      </c>
      <c r="E69" s="110">
        <v>6.0510000000000002</v>
      </c>
      <c r="F69" s="111">
        <v>18.36</v>
      </c>
      <c r="G69" s="107">
        <f t="shared" si="3"/>
        <v>24.411000000000001</v>
      </c>
      <c r="H69" s="108">
        <v>1086</v>
      </c>
      <c r="I69" s="109" t="s">
        <v>58</v>
      </c>
      <c r="J69" s="70">
        <f t="shared" si="4"/>
        <v>0.1086</v>
      </c>
      <c r="K69" s="108">
        <v>119</v>
      </c>
      <c r="L69" s="109" t="s">
        <v>58</v>
      </c>
      <c r="M69" s="70">
        <f t="shared" si="0"/>
        <v>1.1899999999999999E-2</v>
      </c>
      <c r="N69" s="108">
        <v>101</v>
      </c>
      <c r="O69" s="109" t="s">
        <v>58</v>
      </c>
      <c r="P69" s="70">
        <f t="shared" si="1"/>
        <v>1.0100000000000001E-2</v>
      </c>
    </row>
    <row r="70" spans="2:16">
      <c r="B70" s="108">
        <v>200</v>
      </c>
      <c r="C70" s="109" t="s">
        <v>57</v>
      </c>
      <c r="D70" s="95">
        <f t="shared" si="2"/>
        <v>8.4033613445378156E-4</v>
      </c>
      <c r="E70" s="110">
        <v>6.3789999999999996</v>
      </c>
      <c r="F70" s="111">
        <v>18.649999999999999</v>
      </c>
      <c r="G70" s="107">
        <f t="shared" si="3"/>
        <v>25.028999999999996</v>
      </c>
      <c r="H70" s="108">
        <v>1163</v>
      </c>
      <c r="I70" s="109" t="s">
        <v>58</v>
      </c>
      <c r="J70" s="70">
        <f t="shared" si="4"/>
        <v>0.1163</v>
      </c>
      <c r="K70" s="108">
        <v>126</v>
      </c>
      <c r="L70" s="109" t="s">
        <v>58</v>
      </c>
      <c r="M70" s="70">
        <f t="shared" si="0"/>
        <v>1.26E-2</v>
      </c>
      <c r="N70" s="108">
        <v>108</v>
      </c>
      <c r="O70" s="109" t="s">
        <v>58</v>
      </c>
      <c r="P70" s="70">
        <f t="shared" si="1"/>
        <v>1.0800000000000001E-2</v>
      </c>
    </row>
    <row r="71" spans="2:16">
      <c r="B71" s="108">
        <v>225</v>
      </c>
      <c r="C71" s="109" t="s">
        <v>57</v>
      </c>
      <c r="D71" s="95">
        <f t="shared" si="2"/>
        <v>9.453781512605042E-4</v>
      </c>
      <c r="E71" s="110">
        <v>6.766</v>
      </c>
      <c r="F71" s="111">
        <v>18.96</v>
      </c>
      <c r="G71" s="107">
        <f t="shared" si="3"/>
        <v>25.725999999999999</v>
      </c>
      <c r="H71" s="108">
        <v>1257</v>
      </c>
      <c r="I71" s="109" t="s">
        <v>58</v>
      </c>
      <c r="J71" s="70">
        <f t="shared" si="4"/>
        <v>0.12569999999999998</v>
      </c>
      <c r="K71" s="108">
        <v>134</v>
      </c>
      <c r="L71" s="109" t="s">
        <v>58</v>
      </c>
      <c r="M71" s="70">
        <f t="shared" si="0"/>
        <v>1.34E-2</v>
      </c>
      <c r="N71" s="108">
        <v>115</v>
      </c>
      <c r="O71" s="109" t="s">
        <v>58</v>
      </c>
      <c r="P71" s="70">
        <f t="shared" si="1"/>
        <v>1.15E-2</v>
      </c>
    </row>
    <row r="72" spans="2:16">
      <c r="B72" s="108">
        <v>250</v>
      </c>
      <c r="C72" s="109" t="s">
        <v>57</v>
      </c>
      <c r="D72" s="95">
        <f t="shared" si="2"/>
        <v>1.0504201680672268E-3</v>
      </c>
      <c r="E72" s="110">
        <v>7.1319999999999997</v>
      </c>
      <c r="F72" s="111">
        <v>19.21</v>
      </c>
      <c r="G72" s="107">
        <f t="shared" si="3"/>
        <v>26.341999999999999</v>
      </c>
      <c r="H72" s="108">
        <v>1349</v>
      </c>
      <c r="I72" s="109" t="s">
        <v>58</v>
      </c>
      <c r="J72" s="70">
        <f t="shared" si="4"/>
        <v>0.13489999999999999</v>
      </c>
      <c r="K72" s="108">
        <v>142</v>
      </c>
      <c r="L72" s="109" t="s">
        <v>58</v>
      </c>
      <c r="M72" s="70">
        <f t="shared" si="0"/>
        <v>1.4199999999999999E-2</v>
      </c>
      <c r="N72" s="108">
        <v>123</v>
      </c>
      <c r="O72" s="109" t="s">
        <v>58</v>
      </c>
      <c r="P72" s="70">
        <f t="shared" si="1"/>
        <v>1.23E-2</v>
      </c>
    </row>
    <row r="73" spans="2:16">
      <c r="B73" s="108">
        <v>275</v>
      </c>
      <c r="C73" s="109" t="s">
        <v>57</v>
      </c>
      <c r="D73" s="95">
        <f t="shared" si="2"/>
        <v>1.1554621848739496E-3</v>
      </c>
      <c r="E73" s="110">
        <v>7.48</v>
      </c>
      <c r="F73" s="111">
        <v>19.41</v>
      </c>
      <c r="G73" s="107">
        <f t="shared" si="3"/>
        <v>26.89</v>
      </c>
      <c r="H73" s="108">
        <v>1438</v>
      </c>
      <c r="I73" s="109" t="s">
        <v>58</v>
      </c>
      <c r="J73" s="70">
        <f t="shared" si="4"/>
        <v>0.14379999999999998</v>
      </c>
      <c r="K73" s="108">
        <v>149</v>
      </c>
      <c r="L73" s="109" t="s">
        <v>58</v>
      </c>
      <c r="M73" s="70">
        <f t="shared" si="0"/>
        <v>1.49E-2</v>
      </c>
      <c r="N73" s="108">
        <v>130</v>
      </c>
      <c r="O73" s="109" t="s">
        <v>58</v>
      </c>
      <c r="P73" s="70">
        <f t="shared" si="1"/>
        <v>1.3000000000000001E-2</v>
      </c>
    </row>
    <row r="74" spans="2:16">
      <c r="B74" s="108">
        <v>300</v>
      </c>
      <c r="C74" s="109" t="s">
        <v>57</v>
      </c>
      <c r="D74" s="95">
        <f t="shared" si="2"/>
        <v>1.2605042016806721E-3</v>
      </c>
      <c r="E74" s="110">
        <v>7.8120000000000003</v>
      </c>
      <c r="F74" s="111">
        <v>19.57</v>
      </c>
      <c r="G74" s="107">
        <f t="shared" si="3"/>
        <v>27.382000000000001</v>
      </c>
      <c r="H74" s="108">
        <v>1527</v>
      </c>
      <c r="I74" s="109" t="s">
        <v>58</v>
      </c>
      <c r="J74" s="70">
        <f t="shared" si="4"/>
        <v>0.1527</v>
      </c>
      <c r="K74" s="108">
        <v>156</v>
      </c>
      <c r="L74" s="109" t="s">
        <v>58</v>
      </c>
      <c r="M74" s="70">
        <f t="shared" si="0"/>
        <v>1.5599999999999999E-2</v>
      </c>
      <c r="N74" s="108">
        <v>137</v>
      </c>
      <c r="O74" s="109" t="s">
        <v>58</v>
      </c>
      <c r="P74" s="70">
        <f t="shared" si="1"/>
        <v>1.37E-2</v>
      </c>
    </row>
    <row r="75" spans="2:16">
      <c r="B75" s="108">
        <v>325</v>
      </c>
      <c r="C75" s="109" t="s">
        <v>57</v>
      </c>
      <c r="D75" s="95">
        <f t="shared" si="2"/>
        <v>1.3655462184873951E-3</v>
      </c>
      <c r="E75" s="110">
        <v>8.1310000000000002</v>
      </c>
      <c r="F75" s="111">
        <v>19.71</v>
      </c>
      <c r="G75" s="107">
        <f t="shared" si="3"/>
        <v>27.841000000000001</v>
      </c>
      <c r="H75" s="108">
        <v>1613</v>
      </c>
      <c r="I75" s="109" t="s">
        <v>58</v>
      </c>
      <c r="J75" s="70">
        <f t="shared" si="4"/>
        <v>0.1613</v>
      </c>
      <c r="K75" s="108">
        <v>163</v>
      </c>
      <c r="L75" s="109" t="s">
        <v>58</v>
      </c>
      <c r="M75" s="70">
        <f t="shared" si="0"/>
        <v>1.6300000000000002E-2</v>
      </c>
      <c r="N75" s="108">
        <v>144</v>
      </c>
      <c r="O75" s="109" t="s">
        <v>58</v>
      </c>
      <c r="P75" s="70">
        <f t="shared" si="1"/>
        <v>1.44E-2</v>
      </c>
    </row>
    <row r="76" spans="2:16">
      <c r="B76" s="108">
        <v>350</v>
      </c>
      <c r="C76" s="109" t="s">
        <v>57</v>
      </c>
      <c r="D76" s="95">
        <f t="shared" si="2"/>
        <v>1.4705882352941176E-3</v>
      </c>
      <c r="E76" s="110">
        <v>8.4380000000000006</v>
      </c>
      <c r="F76" s="111">
        <v>19.82</v>
      </c>
      <c r="G76" s="107">
        <f t="shared" si="3"/>
        <v>28.258000000000003</v>
      </c>
      <c r="H76" s="108">
        <v>1698</v>
      </c>
      <c r="I76" s="109" t="s">
        <v>58</v>
      </c>
      <c r="J76" s="70">
        <f t="shared" si="4"/>
        <v>0.16980000000000001</v>
      </c>
      <c r="K76" s="108">
        <v>170</v>
      </c>
      <c r="L76" s="109" t="s">
        <v>58</v>
      </c>
      <c r="M76" s="70">
        <f t="shared" si="0"/>
        <v>1.7000000000000001E-2</v>
      </c>
      <c r="N76" s="108">
        <v>150</v>
      </c>
      <c r="O76" s="109" t="s">
        <v>58</v>
      </c>
      <c r="P76" s="70">
        <f t="shared" si="1"/>
        <v>1.4999999999999999E-2</v>
      </c>
    </row>
    <row r="77" spans="2:16">
      <c r="B77" s="108">
        <v>375</v>
      </c>
      <c r="C77" s="109" t="s">
        <v>57</v>
      </c>
      <c r="D77" s="95">
        <f t="shared" si="2"/>
        <v>1.5756302521008404E-3</v>
      </c>
      <c r="E77" s="110">
        <v>8.734</v>
      </c>
      <c r="F77" s="111">
        <v>19.91</v>
      </c>
      <c r="G77" s="107">
        <f t="shared" si="3"/>
        <v>28.643999999999998</v>
      </c>
      <c r="H77" s="108">
        <v>1783</v>
      </c>
      <c r="I77" s="109" t="s">
        <v>58</v>
      </c>
      <c r="J77" s="70">
        <f t="shared" si="4"/>
        <v>0.17829999999999999</v>
      </c>
      <c r="K77" s="108">
        <v>177</v>
      </c>
      <c r="L77" s="109" t="s">
        <v>58</v>
      </c>
      <c r="M77" s="70">
        <f t="shared" si="0"/>
        <v>1.77E-2</v>
      </c>
      <c r="N77" s="108">
        <v>157</v>
      </c>
      <c r="O77" s="109" t="s">
        <v>58</v>
      </c>
      <c r="P77" s="70">
        <f t="shared" si="1"/>
        <v>1.5699999999999999E-2</v>
      </c>
    </row>
    <row r="78" spans="2:16">
      <c r="B78" s="108">
        <v>400</v>
      </c>
      <c r="C78" s="109" t="s">
        <v>57</v>
      </c>
      <c r="D78" s="95">
        <f t="shared" si="2"/>
        <v>1.6806722689075631E-3</v>
      </c>
      <c r="E78" s="110">
        <v>9.0210000000000008</v>
      </c>
      <c r="F78" s="111">
        <v>19.98</v>
      </c>
      <c r="G78" s="107">
        <f t="shared" si="3"/>
        <v>29.001000000000001</v>
      </c>
      <c r="H78" s="108">
        <v>1866</v>
      </c>
      <c r="I78" s="109" t="s">
        <v>58</v>
      </c>
      <c r="J78" s="70">
        <f t="shared" si="4"/>
        <v>0.18660000000000002</v>
      </c>
      <c r="K78" s="108">
        <v>183</v>
      </c>
      <c r="L78" s="109" t="s">
        <v>58</v>
      </c>
      <c r="M78" s="70">
        <f t="shared" si="0"/>
        <v>1.83E-2</v>
      </c>
      <c r="N78" s="108">
        <v>163</v>
      </c>
      <c r="O78" s="109" t="s">
        <v>58</v>
      </c>
      <c r="P78" s="70">
        <f t="shared" si="1"/>
        <v>1.6300000000000002E-2</v>
      </c>
    </row>
    <row r="79" spans="2:16">
      <c r="B79" s="108">
        <v>450</v>
      </c>
      <c r="C79" s="109" t="s">
        <v>57</v>
      </c>
      <c r="D79" s="95">
        <f t="shared" si="2"/>
        <v>1.8907563025210084E-3</v>
      </c>
      <c r="E79" s="110">
        <v>9.5679999999999996</v>
      </c>
      <c r="F79" s="111">
        <v>20.07</v>
      </c>
      <c r="G79" s="107">
        <f t="shared" si="3"/>
        <v>29.637999999999998</v>
      </c>
      <c r="H79" s="108">
        <v>2029</v>
      </c>
      <c r="I79" s="109" t="s">
        <v>58</v>
      </c>
      <c r="J79" s="70">
        <f t="shared" si="4"/>
        <v>0.2029</v>
      </c>
      <c r="K79" s="108">
        <v>196</v>
      </c>
      <c r="L79" s="109" t="s">
        <v>58</v>
      </c>
      <c r="M79" s="70">
        <f t="shared" si="0"/>
        <v>1.9599999999999999E-2</v>
      </c>
      <c r="N79" s="108">
        <v>176</v>
      </c>
      <c r="O79" s="109" t="s">
        <v>58</v>
      </c>
      <c r="P79" s="70">
        <f t="shared" si="1"/>
        <v>1.7599999999999998E-2</v>
      </c>
    </row>
    <row r="80" spans="2:16">
      <c r="B80" s="108">
        <v>500</v>
      </c>
      <c r="C80" s="109" t="s">
        <v>57</v>
      </c>
      <c r="D80" s="95">
        <f t="shared" si="2"/>
        <v>2.1008403361344537E-3</v>
      </c>
      <c r="E80" s="110">
        <v>9.7289999999999992</v>
      </c>
      <c r="F80" s="111">
        <v>20.12</v>
      </c>
      <c r="G80" s="107">
        <f t="shared" si="3"/>
        <v>29.849</v>
      </c>
      <c r="H80" s="108">
        <v>2190</v>
      </c>
      <c r="I80" s="109" t="s">
        <v>58</v>
      </c>
      <c r="J80" s="70">
        <f t="shared" si="4"/>
        <v>0.219</v>
      </c>
      <c r="K80" s="108">
        <v>209</v>
      </c>
      <c r="L80" s="109" t="s">
        <v>58</v>
      </c>
      <c r="M80" s="70">
        <f t="shared" si="0"/>
        <v>2.0899999999999998E-2</v>
      </c>
      <c r="N80" s="108">
        <v>187</v>
      </c>
      <c r="O80" s="109" t="s">
        <v>58</v>
      </c>
      <c r="P80" s="70">
        <f t="shared" si="1"/>
        <v>1.8700000000000001E-2</v>
      </c>
    </row>
    <row r="81" spans="2:16">
      <c r="B81" s="108">
        <v>550</v>
      </c>
      <c r="C81" s="109" t="s">
        <v>57</v>
      </c>
      <c r="D81" s="95">
        <f t="shared" si="2"/>
        <v>2.3109243697478992E-3</v>
      </c>
      <c r="E81" s="110">
        <v>9.7309999999999999</v>
      </c>
      <c r="F81" s="111">
        <v>20.13</v>
      </c>
      <c r="G81" s="107">
        <f t="shared" si="3"/>
        <v>29.860999999999997</v>
      </c>
      <c r="H81" s="108">
        <v>2351</v>
      </c>
      <c r="I81" s="109" t="s">
        <v>58</v>
      </c>
      <c r="J81" s="70">
        <f t="shared" si="4"/>
        <v>0.2351</v>
      </c>
      <c r="K81" s="108">
        <v>221</v>
      </c>
      <c r="L81" s="109" t="s">
        <v>58</v>
      </c>
      <c r="M81" s="70">
        <f t="shared" si="0"/>
        <v>2.2100000000000002E-2</v>
      </c>
      <c r="N81" s="108">
        <v>199</v>
      </c>
      <c r="O81" s="109" t="s">
        <v>58</v>
      </c>
      <c r="P81" s="70">
        <f t="shared" si="1"/>
        <v>1.9900000000000001E-2</v>
      </c>
    </row>
    <row r="82" spans="2:16">
      <c r="B82" s="108">
        <v>600</v>
      </c>
      <c r="C82" s="109" t="s">
        <v>57</v>
      </c>
      <c r="D82" s="95">
        <f t="shared" si="2"/>
        <v>2.5210084033613443E-3</v>
      </c>
      <c r="E82" s="110">
        <v>9.9190000000000005</v>
      </c>
      <c r="F82" s="111">
        <v>20.12</v>
      </c>
      <c r="G82" s="107">
        <f t="shared" si="3"/>
        <v>30.039000000000001</v>
      </c>
      <c r="H82" s="108">
        <v>2511</v>
      </c>
      <c r="I82" s="109" t="s">
        <v>58</v>
      </c>
      <c r="J82" s="70">
        <f t="shared" si="4"/>
        <v>0.25109999999999999</v>
      </c>
      <c r="K82" s="108">
        <v>233</v>
      </c>
      <c r="L82" s="109" t="s">
        <v>58</v>
      </c>
      <c r="M82" s="70">
        <f t="shared" si="0"/>
        <v>2.3300000000000001E-2</v>
      </c>
      <c r="N82" s="108">
        <v>211</v>
      </c>
      <c r="O82" s="109" t="s">
        <v>58</v>
      </c>
      <c r="P82" s="70">
        <f t="shared" si="1"/>
        <v>2.1100000000000001E-2</v>
      </c>
    </row>
    <row r="83" spans="2:16">
      <c r="B83" s="108">
        <v>650</v>
      </c>
      <c r="C83" s="109" t="s">
        <v>57</v>
      </c>
      <c r="D83" s="95">
        <f t="shared" si="2"/>
        <v>2.7310924369747902E-3</v>
      </c>
      <c r="E83" s="110">
        <v>10.199999999999999</v>
      </c>
      <c r="F83" s="111">
        <v>20.079999999999998</v>
      </c>
      <c r="G83" s="107">
        <f t="shared" si="3"/>
        <v>30.279999999999998</v>
      </c>
      <c r="H83" s="108">
        <v>2670</v>
      </c>
      <c r="I83" s="109" t="s">
        <v>58</v>
      </c>
      <c r="J83" s="70">
        <f t="shared" si="4"/>
        <v>0.26700000000000002</v>
      </c>
      <c r="K83" s="108">
        <v>245</v>
      </c>
      <c r="L83" s="109" t="s">
        <v>58</v>
      </c>
      <c r="M83" s="70">
        <f t="shared" si="0"/>
        <v>2.4500000000000001E-2</v>
      </c>
      <c r="N83" s="108">
        <v>222</v>
      </c>
      <c r="O83" s="109" t="s">
        <v>58</v>
      </c>
      <c r="P83" s="70">
        <f t="shared" si="1"/>
        <v>2.2200000000000001E-2</v>
      </c>
    </row>
    <row r="84" spans="2:16">
      <c r="B84" s="108">
        <v>700</v>
      </c>
      <c r="C84" s="109" t="s">
        <v>57</v>
      </c>
      <c r="D84" s="95">
        <f t="shared" si="2"/>
        <v>2.9411764705882353E-3</v>
      </c>
      <c r="E84" s="110">
        <v>10.52</v>
      </c>
      <c r="F84" s="111">
        <v>20.03</v>
      </c>
      <c r="G84" s="107">
        <f t="shared" si="3"/>
        <v>30.55</v>
      </c>
      <c r="H84" s="108">
        <v>2828</v>
      </c>
      <c r="I84" s="109" t="s">
        <v>58</v>
      </c>
      <c r="J84" s="70">
        <f t="shared" si="4"/>
        <v>0.2828</v>
      </c>
      <c r="K84" s="108">
        <v>256</v>
      </c>
      <c r="L84" s="109" t="s">
        <v>58</v>
      </c>
      <c r="M84" s="70">
        <f t="shared" ref="M84:M147" si="5">K84/1000/10</f>
        <v>2.5600000000000001E-2</v>
      </c>
      <c r="N84" s="108">
        <v>233</v>
      </c>
      <c r="O84" s="109" t="s">
        <v>58</v>
      </c>
      <c r="P84" s="70">
        <f t="shared" ref="P84:P147" si="6">N84/1000/10</f>
        <v>2.3300000000000001E-2</v>
      </c>
    </row>
    <row r="85" spans="2:16">
      <c r="B85" s="108">
        <v>800</v>
      </c>
      <c r="C85" s="109" t="s">
        <v>57</v>
      </c>
      <c r="D85" s="95">
        <f t="shared" ref="D85:D86" si="7">B85/1000/$C$5</f>
        <v>3.3613445378151263E-3</v>
      </c>
      <c r="E85" s="110">
        <v>11.16</v>
      </c>
      <c r="F85" s="111">
        <v>19.88</v>
      </c>
      <c r="G85" s="107">
        <f t="shared" ref="G85:G148" si="8">E85+F85</f>
        <v>31.04</v>
      </c>
      <c r="H85" s="108">
        <v>3140</v>
      </c>
      <c r="I85" s="109" t="s">
        <v>58</v>
      </c>
      <c r="J85" s="70">
        <f t="shared" ref="J85:J100" si="9">H85/1000/10</f>
        <v>0.314</v>
      </c>
      <c r="K85" s="108">
        <v>280</v>
      </c>
      <c r="L85" s="109" t="s">
        <v>58</v>
      </c>
      <c r="M85" s="70">
        <f t="shared" si="5"/>
        <v>2.8000000000000004E-2</v>
      </c>
      <c r="N85" s="108">
        <v>255</v>
      </c>
      <c r="O85" s="109" t="s">
        <v>58</v>
      </c>
      <c r="P85" s="70">
        <f t="shared" si="6"/>
        <v>2.5500000000000002E-2</v>
      </c>
    </row>
    <row r="86" spans="2:16">
      <c r="B86" s="108">
        <v>900</v>
      </c>
      <c r="C86" s="109" t="s">
        <v>57</v>
      </c>
      <c r="D86" s="95">
        <f t="shared" si="7"/>
        <v>3.7815126050420168E-3</v>
      </c>
      <c r="E86" s="110">
        <v>11.75</v>
      </c>
      <c r="F86" s="111">
        <v>19.71</v>
      </c>
      <c r="G86" s="107">
        <f t="shared" si="8"/>
        <v>31.46</v>
      </c>
      <c r="H86" s="108">
        <v>3448</v>
      </c>
      <c r="I86" s="109" t="s">
        <v>58</v>
      </c>
      <c r="J86" s="70">
        <f t="shared" si="9"/>
        <v>0.3448</v>
      </c>
      <c r="K86" s="108">
        <v>302</v>
      </c>
      <c r="L86" s="109" t="s">
        <v>58</v>
      </c>
      <c r="M86" s="70">
        <f t="shared" si="5"/>
        <v>3.0199999999999998E-2</v>
      </c>
      <c r="N86" s="108">
        <v>276</v>
      </c>
      <c r="O86" s="109" t="s">
        <v>58</v>
      </c>
      <c r="P86" s="70">
        <f t="shared" si="6"/>
        <v>2.7600000000000003E-2</v>
      </c>
    </row>
    <row r="87" spans="2:16">
      <c r="B87" s="108">
        <v>1</v>
      </c>
      <c r="C87" s="118" t="s">
        <v>59</v>
      </c>
      <c r="D87" s="95">
        <f t="shared" ref="D87:D150" si="10">B87/$C$5</f>
        <v>4.2016806722689074E-3</v>
      </c>
      <c r="E87" s="110">
        <v>12.25</v>
      </c>
      <c r="F87" s="111">
        <v>19.5</v>
      </c>
      <c r="G87" s="107">
        <f t="shared" si="8"/>
        <v>31.75</v>
      </c>
      <c r="H87" s="108">
        <v>3752</v>
      </c>
      <c r="I87" s="109" t="s">
        <v>58</v>
      </c>
      <c r="J87" s="70">
        <f t="shared" si="9"/>
        <v>0.37519999999999998</v>
      </c>
      <c r="K87" s="108">
        <v>323</v>
      </c>
      <c r="L87" s="109" t="s">
        <v>58</v>
      </c>
      <c r="M87" s="70">
        <f t="shared" si="5"/>
        <v>3.2300000000000002E-2</v>
      </c>
      <c r="N87" s="108">
        <v>296</v>
      </c>
      <c r="O87" s="109" t="s">
        <v>58</v>
      </c>
      <c r="P87" s="70">
        <f t="shared" si="6"/>
        <v>2.9599999999999998E-2</v>
      </c>
    </row>
    <row r="88" spans="2:16">
      <c r="B88" s="108">
        <v>1.1000000000000001</v>
      </c>
      <c r="C88" s="109" t="s">
        <v>59</v>
      </c>
      <c r="D88" s="95">
        <f t="shared" si="10"/>
        <v>4.6218487394957984E-3</v>
      </c>
      <c r="E88" s="110">
        <v>12.67</v>
      </c>
      <c r="F88" s="111">
        <v>19.29</v>
      </c>
      <c r="G88" s="107">
        <f t="shared" si="8"/>
        <v>31.96</v>
      </c>
      <c r="H88" s="108">
        <v>4054</v>
      </c>
      <c r="I88" s="109" t="s">
        <v>58</v>
      </c>
      <c r="J88" s="70">
        <f t="shared" si="9"/>
        <v>0.40540000000000004</v>
      </c>
      <c r="K88" s="108">
        <v>344</v>
      </c>
      <c r="L88" s="109" t="s">
        <v>58</v>
      </c>
      <c r="M88" s="70">
        <f t="shared" si="5"/>
        <v>3.44E-2</v>
      </c>
      <c r="N88" s="108">
        <v>316</v>
      </c>
      <c r="O88" s="109" t="s">
        <v>58</v>
      </c>
      <c r="P88" s="70">
        <f t="shared" si="6"/>
        <v>3.1600000000000003E-2</v>
      </c>
    </row>
    <row r="89" spans="2:16">
      <c r="B89" s="108">
        <v>1.2</v>
      </c>
      <c r="C89" s="109" t="s">
        <v>59</v>
      </c>
      <c r="D89" s="70">
        <f t="shared" si="10"/>
        <v>5.0420168067226885E-3</v>
      </c>
      <c r="E89" s="110">
        <v>13.01</v>
      </c>
      <c r="F89" s="111">
        <v>19.059999999999999</v>
      </c>
      <c r="G89" s="107">
        <f t="shared" si="8"/>
        <v>32.07</v>
      </c>
      <c r="H89" s="108">
        <v>4355</v>
      </c>
      <c r="I89" s="109" t="s">
        <v>58</v>
      </c>
      <c r="J89" s="70">
        <f t="shared" si="9"/>
        <v>0.43550000000000005</v>
      </c>
      <c r="K89" s="108">
        <v>364</v>
      </c>
      <c r="L89" s="109" t="s">
        <v>58</v>
      </c>
      <c r="M89" s="70">
        <f t="shared" si="5"/>
        <v>3.6400000000000002E-2</v>
      </c>
      <c r="N89" s="108">
        <v>336</v>
      </c>
      <c r="O89" s="109" t="s">
        <v>58</v>
      </c>
      <c r="P89" s="70">
        <f t="shared" si="6"/>
        <v>3.3600000000000005E-2</v>
      </c>
    </row>
    <row r="90" spans="2:16">
      <c r="B90" s="108">
        <v>1.3</v>
      </c>
      <c r="C90" s="109" t="s">
        <v>59</v>
      </c>
      <c r="D90" s="70">
        <f t="shared" si="10"/>
        <v>5.4621848739495804E-3</v>
      </c>
      <c r="E90" s="110">
        <v>13.31</v>
      </c>
      <c r="F90" s="111">
        <v>18.84</v>
      </c>
      <c r="G90" s="107">
        <f t="shared" si="8"/>
        <v>32.15</v>
      </c>
      <c r="H90" s="108">
        <v>4655</v>
      </c>
      <c r="I90" s="109" t="s">
        <v>58</v>
      </c>
      <c r="J90" s="70">
        <f t="shared" si="9"/>
        <v>0.46550000000000002</v>
      </c>
      <c r="K90" s="108">
        <v>384</v>
      </c>
      <c r="L90" s="109" t="s">
        <v>58</v>
      </c>
      <c r="M90" s="70">
        <f t="shared" si="5"/>
        <v>3.8400000000000004E-2</v>
      </c>
      <c r="N90" s="108">
        <v>355</v>
      </c>
      <c r="O90" s="109" t="s">
        <v>58</v>
      </c>
      <c r="P90" s="70">
        <f t="shared" si="6"/>
        <v>3.5499999999999997E-2</v>
      </c>
    </row>
    <row r="91" spans="2:16">
      <c r="B91" s="108">
        <v>1.4</v>
      </c>
      <c r="C91" s="109" t="s">
        <v>59</v>
      </c>
      <c r="D91" s="70">
        <f t="shared" si="10"/>
        <v>5.8823529411764705E-3</v>
      </c>
      <c r="E91" s="110">
        <v>13.55</v>
      </c>
      <c r="F91" s="111">
        <v>18.61</v>
      </c>
      <c r="G91" s="107">
        <f t="shared" si="8"/>
        <v>32.159999999999997</v>
      </c>
      <c r="H91" s="108">
        <v>4955</v>
      </c>
      <c r="I91" s="109" t="s">
        <v>58</v>
      </c>
      <c r="J91" s="70">
        <f t="shared" si="9"/>
        <v>0.4955</v>
      </c>
      <c r="K91" s="108">
        <v>403</v>
      </c>
      <c r="L91" s="109" t="s">
        <v>58</v>
      </c>
      <c r="M91" s="70">
        <f t="shared" si="5"/>
        <v>4.0300000000000002E-2</v>
      </c>
      <c r="N91" s="108">
        <v>374</v>
      </c>
      <c r="O91" s="109" t="s">
        <v>58</v>
      </c>
      <c r="P91" s="70">
        <f t="shared" si="6"/>
        <v>3.7400000000000003E-2</v>
      </c>
    </row>
    <row r="92" spans="2:16">
      <c r="B92" s="108">
        <v>1.5</v>
      </c>
      <c r="C92" s="109" t="s">
        <v>59</v>
      </c>
      <c r="D92" s="70">
        <f t="shared" si="10"/>
        <v>6.3025210084033615E-3</v>
      </c>
      <c r="E92" s="110">
        <v>13.77</v>
      </c>
      <c r="F92" s="111">
        <v>18.38</v>
      </c>
      <c r="G92" s="107">
        <f t="shared" si="8"/>
        <v>32.15</v>
      </c>
      <c r="H92" s="108">
        <v>5255</v>
      </c>
      <c r="I92" s="109" t="s">
        <v>58</v>
      </c>
      <c r="J92" s="70">
        <f t="shared" si="9"/>
        <v>0.52549999999999997</v>
      </c>
      <c r="K92" s="108">
        <v>421</v>
      </c>
      <c r="L92" s="109" t="s">
        <v>58</v>
      </c>
      <c r="M92" s="70">
        <f t="shared" si="5"/>
        <v>4.2099999999999999E-2</v>
      </c>
      <c r="N92" s="108">
        <v>392</v>
      </c>
      <c r="O92" s="109" t="s">
        <v>58</v>
      </c>
      <c r="P92" s="70">
        <f t="shared" si="6"/>
        <v>3.9199999999999999E-2</v>
      </c>
    </row>
    <row r="93" spans="2:16">
      <c r="B93" s="108">
        <v>1.6</v>
      </c>
      <c r="C93" s="109" t="s">
        <v>59</v>
      </c>
      <c r="D93" s="70">
        <f t="shared" si="10"/>
        <v>6.7226890756302525E-3</v>
      </c>
      <c r="E93" s="110">
        <v>13.95</v>
      </c>
      <c r="F93" s="111">
        <v>18.149999999999999</v>
      </c>
      <c r="G93" s="107">
        <f t="shared" si="8"/>
        <v>32.099999999999994</v>
      </c>
      <c r="H93" s="108">
        <v>5555</v>
      </c>
      <c r="I93" s="109" t="s">
        <v>58</v>
      </c>
      <c r="J93" s="70">
        <f t="shared" si="9"/>
        <v>0.55549999999999999</v>
      </c>
      <c r="K93" s="108">
        <v>440</v>
      </c>
      <c r="L93" s="109" t="s">
        <v>58</v>
      </c>
      <c r="M93" s="70">
        <f t="shared" si="5"/>
        <v>4.3999999999999997E-2</v>
      </c>
      <c r="N93" s="108">
        <v>411</v>
      </c>
      <c r="O93" s="109" t="s">
        <v>58</v>
      </c>
      <c r="P93" s="70">
        <f t="shared" si="6"/>
        <v>4.1099999999999998E-2</v>
      </c>
    </row>
    <row r="94" spans="2:16">
      <c r="B94" s="108">
        <v>1.7</v>
      </c>
      <c r="C94" s="109" t="s">
        <v>59</v>
      </c>
      <c r="D94" s="70">
        <f t="shared" si="10"/>
        <v>7.1428571428571426E-3</v>
      </c>
      <c r="E94" s="110">
        <v>14.12</v>
      </c>
      <c r="F94" s="111">
        <v>17.93</v>
      </c>
      <c r="G94" s="107">
        <f t="shared" si="8"/>
        <v>32.049999999999997</v>
      </c>
      <c r="H94" s="108">
        <v>5856</v>
      </c>
      <c r="I94" s="109" t="s">
        <v>58</v>
      </c>
      <c r="J94" s="70">
        <f t="shared" si="9"/>
        <v>0.58560000000000001</v>
      </c>
      <c r="K94" s="108">
        <v>458</v>
      </c>
      <c r="L94" s="109" t="s">
        <v>58</v>
      </c>
      <c r="M94" s="70">
        <f t="shared" si="5"/>
        <v>4.58E-2</v>
      </c>
      <c r="N94" s="108">
        <v>429</v>
      </c>
      <c r="O94" s="109" t="s">
        <v>58</v>
      </c>
      <c r="P94" s="70">
        <f t="shared" si="6"/>
        <v>4.2900000000000001E-2</v>
      </c>
    </row>
    <row r="95" spans="2:16">
      <c r="B95" s="108">
        <v>1.8</v>
      </c>
      <c r="C95" s="109" t="s">
        <v>59</v>
      </c>
      <c r="D95" s="70">
        <f t="shared" si="10"/>
        <v>7.5630252100840336E-3</v>
      </c>
      <c r="E95" s="110">
        <v>14.28</v>
      </c>
      <c r="F95" s="111">
        <v>17.71</v>
      </c>
      <c r="G95" s="107">
        <f t="shared" si="8"/>
        <v>31.990000000000002</v>
      </c>
      <c r="H95" s="108">
        <v>6157</v>
      </c>
      <c r="I95" s="109" t="s">
        <v>58</v>
      </c>
      <c r="J95" s="70">
        <f t="shared" si="9"/>
        <v>0.61570000000000003</v>
      </c>
      <c r="K95" s="108">
        <v>475</v>
      </c>
      <c r="L95" s="109" t="s">
        <v>58</v>
      </c>
      <c r="M95" s="70">
        <f t="shared" si="5"/>
        <v>4.7500000000000001E-2</v>
      </c>
      <c r="N95" s="108">
        <v>448</v>
      </c>
      <c r="O95" s="109" t="s">
        <v>58</v>
      </c>
      <c r="P95" s="70">
        <f t="shared" si="6"/>
        <v>4.48E-2</v>
      </c>
    </row>
    <row r="96" spans="2:16">
      <c r="B96" s="108">
        <v>2</v>
      </c>
      <c r="C96" s="109" t="s">
        <v>59</v>
      </c>
      <c r="D96" s="70">
        <f t="shared" si="10"/>
        <v>8.4033613445378148E-3</v>
      </c>
      <c r="E96" s="110">
        <v>14.57</v>
      </c>
      <c r="F96" s="111">
        <v>17.28</v>
      </c>
      <c r="G96" s="107">
        <f t="shared" si="8"/>
        <v>31.85</v>
      </c>
      <c r="H96" s="108">
        <v>6762</v>
      </c>
      <c r="I96" s="109" t="s">
        <v>58</v>
      </c>
      <c r="J96" s="70">
        <f t="shared" si="9"/>
        <v>0.67619999999999991</v>
      </c>
      <c r="K96" s="108">
        <v>514</v>
      </c>
      <c r="L96" s="109" t="s">
        <v>58</v>
      </c>
      <c r="M96" s="70">
        <f t="shared" si="5"/>
        <v>5.1400000000000001E-2</v>
      </c>
      <c r="N96" s="108">
        <v>484</v>
      </c>
      <c r="O96" s="109" t="s">
        <v>58</v>
      </c>
      <c r="P96" s="70">
        <f t="shared" si="6"/>
        <v>4.8399999999999999E-2</v>
      </c>
    </row>
    <row r="97" spans="2:16">
      <c r="B97" s="108">
        <v>2.25</v>
      </c>
      <c r="C97" s="109" t="s">
        <v>59</v>
      </c>
      <c r="D97" s="70">
        <f t="shared" si="10"/>
        <v>9.4537815126050414E-3</v>
      </c>
      <c r="E97" s="110">
        <v>14.91</v>
      </c>
      <c r="F97" s="111">
        <v>16.77</v>
      </c>
      <c r="G97" s="107">
        <f t="shared" si="8"/>
        <v>31.68</v>
      </c>
      <c r="H97" s="108">
        <v>7523</v>
      </c>
      <c r="I97" s="109" t="s">
        <v>58</v>
      </c>
      <c r="J97" s="70">
        <f t="shared" si="9"/>
        <v>0.75229999999999997</v>
      </c>
      <c r="K97" s="108">
        <v>562</v>
      </c>
      <c r="L97" s="109" t="s">
        <v>58</v>
      </c>
      <c r="M97" s="70">
        <f t="shared" si="5"/>
        <v>5.6200000000000007E-2</v>
      </c>
      <c r="N97" s="108">
        <v>528</v>
      </c>
      <c r="O97" s="109" t="s">
        <v>58</v>
      </c>
      <c r="P97" s="70">
        <f t="shared" si="6"/>
        <v>5.28E-2</v>
      </c>
    </row>
    <row r="98" spans="2:16">
      <c r="B98" s="108">
        <v>2.5</v>
      </c>
      <c r="C98" s="109" t="s">
        <v>59</v>
      </c>
      <c r="D98" s="70">
        <f t="shared" si="10"/>
        <v>1.050420168067227E-2</v>
      </c>
      <c r="E98" s="110">
        <v>15.24</v>
      </c>
      <c r="F98" s="111">
        <v>16.28</v>
      </c>
      <c r="G98" s="107">
        <f t="shared" si="8"/>
        <v>31.520000000000003</v>
      </c>
      <c r="H98" s="108">
        <v>8288</v>
      </c>
      <c r="I98" s="109" t="s">
        <v>58</v>
      </c>
      <c r="J98" s="70">
        <f t="shared" si="9"/>
        <v>0.82879999999999998</v>
      </c>
      <c r="K98" s="108">
        <v>608</v>
      </c>
      <c r="L98" s="109" t="s">
        <v>58</v>
      </c>
      <c r="M98" s="70">
        <f t="shared" si="5"/>
        <v>6.08E-2</v>
      </c>
      <c r="N98" s="108">
        <v>572</v>
      </c>
      <c r="O98" s="109" t="s">
        <v>58</v>
      </c>
      <c r="P98" s="70">
        <f t="shared" si="6"/>
        <v>5.7199999999999994E-2</v>
      </c>
    </row>
    <row r="99" spans="2:16">
      <c r="B99" s="108">
        <v>2.75</v>
      </c>
      <c r="C99" s="109" t="s">
        <v>59</v>
      </c>
      <c r="D99" s="70">
        <f t="shared" si="10"/>
        <v>1.1554621848739496E-2</v>
      </c>
      <c r="E99" s="110">
        <v>15.57</v>
      </c>
      <c r="F99" s="111">
        <v>15.83</v>
      </c>
      <c r="G99" s="107">
        <f t="shared" si="8"/>
        <v>31.4</v>
      </c>
      <c r="H99" s="108">
        <v>9056</v>
      </c>
      <c r="I99" s="109" t="s">
        <v>58</v>
      </c>
      <c r="J99" s="70">
        <f t="shared" si="9"/>
        <v>0.90559999999999996</v>
      </c>
      <c r="K99" s="108">
        <v>653</v>
      </c>
      <c r="L99" s="109" t="s">
        <v>58</v>
      </c>
      <c r="M99" s="70">
        <f t="shared" si="5"/>
        <v>6.5299999999999997E-2</v>
      </c>
      <c r="N99" s="108">
        <v>615</v>
      </c>
      <c r="O99" s="109" t="s">
        <v>58</v>
      </c>
      <c r="P99" s="70">
        <f t="shared" si="6"/>
        <v>6.1499999999999999E-2</v>
      </c>
    </row>
    <row r="100" spans="2:16">
      <c r="B100" s="108">
        <v>3</v>
      </c>
      <c r="C100" s="109" t="s">
        <v>59</v>
      </c>
      <c r="D100" s="70">
        <f t="shared" si="10"/>
        <v>1.2605042016806723E-2</v>
      </c>
      <c r="E100" s="110">
        <v>15.9</v>
      </c>
      <c r="F100" s="111">
        <v>15.4</v>
      </c>
      <c r="G100" s="107">
        <f t="shared" si="8"/>
        <v>31.3</v>
      </c>
      <c r="H100" s="108">
        <v>9827</v>
      </c>
      <c r="I100" s="109" t="s">
        <v>58</v>
      </c>
      <c r="J100" s="70">
        <f t="shared" si="9"/>
        <v>0.98270000000000002</v>
      </c>
      <c r="K100" s="108">
        <v>696</v>
      </c>
      <c r="L100" s="109" t="s">
        <v>58</v>
      </c>
      <c r="M100" s="70">
        <f t="shared" si="5"/>
        <v>6.9599999999999995E-2</v>
      </c>
      <c r="N100" s="108">
        <v>658</v>
      </c>
      <c r="O100" s="109" t="s">
        <v>58</v>
      </c>
      <c r="P100" s="70">
        <f t="shared" si="6"/>
        <v>6.5799999999999997E-2</v>
      </c>
    </row>
    <row r="101" spans="2:16">
      <c r="B101" s="108">
        <v>3.25</v>
      </c>
      <c r="C101" s="109" t="s">
        <v>59</v>
      </c>
      <c r="D101" s="70">
        <f t="shared" si="10"/>
        <v>1.365546218487395E-2</v>
      </c>
      <c r="E101" s="110">
        <v>16.25</v>
      </c>
      <c r="F101" s="111">
        <v>15</v>
      </c>
      <c r="G101" s="107">
        <f t="shared" si="8"/>
        <v>31.25</v>
      </c>
      <c r="H101" s="108">
        <v>1.06</v>
      </c>
      <c r="I101" s="118" t="s">
        <v>60</v>
      </c>
      <c r="J101" s="71">
        <f t="shared" ref="J101:J164" si="11">H101</f>
        <v>1.06</v>
      </c>
      <c r="K101" s="108">
        <v>737</v>
      </c>
      <c r="L101" s="109" t="s">
        <v>58</v>
      </c>
      <c r="M101" s="70">
        <f t="shared" si="5"/>
        <v>7.3700000000000002E-2</v>
      </c>
      <c r="N101" s="108">
        <v>701</v>
      </c>
      <c r="O101" s="109" t="s">
        <v>58</v>
      </c>
      <c r="P101" s="70">
        <f t="shared" si="6"/>
        <v>7.0099999999999996E-2</v>
      </c>
    </row>
    <row r="102" spans="2:16">
      <c r="B102" s="108">
        <v>3.5</v>
      </c>
      <c r="C102" s="109" t="s">
        <v>59</v>
      </c>
      <c r="D102" s="70">
        <f t="shared" si="10"/>
        <v>1.4705882352941176E-2</v>
      </c>
      <c r="E102" s="110">
        <v>16.59</v>
      </c>
      <c r="F102" s="111">
        <v>14.62</v>
      </c>
      <c r="G102" s="107">
        <f t="shared" si="8"/>
        <v>31.21</v>
      </c>
      <c r="H102" s="108">
        <v>1.1399999999999999</v>
      </c>
      <c r="I102" s="109" t="s">
        <v>60</v>
      </c>
      <c r="J102" s="71">
        <f t="shared" si="11"/>
        <v>1.1399999999999999</v>
      </c>
      <c r="K102" s="108">
        <v>778</v>
      </c>
      <c r="L102" s="109" t="s">
        <v>58</v>
      </c>
      <c r="M102" s="70">
        <f t="shared" si="5"/>
        <v>7.7800000000000008E-2</v>
      </c>
      <c r="N102" s="108">
        <v>742</v>
      </c>
      <c r="O102" s="109" t="s">
        <v>58</v>
      </c>
      <c r="P102" s="70">
        <f t="shared" si="6"/>
        <v>7.4200000000000002E-2</v>
      </c>
    </row>
    <row r="103" spans="2:16">
      <c r="B103" s="108">
        <v>3.75</v>
      </c>
      <c r="C103" s="109" t="s">
        <v>59</v>
      </c>
      <c r="D103" s="70">
        <f t="shared" si="10"/>
        <v>1.5756302521008403E-2</v>
      </c>
      <c r="E103" s="110">
        <v>16.95</v>
      </c>
      <c r="F103" s="111">
        <v>14.26</v>
      </c>
      <c r="G103" s="107">
        <f t="shared" si="8"/>
        <v>31.21</v>
      </c>
      <c r="H103" s="108">
        <v>1.22</v>
      </c>
      <c r="I103" s="109" t="s">
        <v>60</v>
      </c>
      <c r="J103" s="71">
        <f t="shared" si="11"/>
        <v>1.22</v>
      </c>
      <c r="K103" s="108">
        <v>817</v>
      </c>
      <c r="L103" s="109" t="s">
        <v>58</v>
      </c>
      <c r="M103" s="70">
        <f t="shared" si="5"/>
        <v>8.1699999999999995E-2</v>
      </c>
      <c r="N103" s="108">
        <v>784</v>
      </c>
      <c r="O103" s="109" t="s">
        <v>58</v>
      </c>
      <c r="P103" s="70">
        <f t="shared" si="6"/>
        <v>7.8399999999999997E-2</v>
      </c>
    </row>
    <row r="104" spans="2:16">
      <c r="B104" s="108">
        <v>4</v>
      </c>
      <c r="C104" s="109" t="s">
        <v>59</v>
      </c>
      <c r="D104" s="70">
        <f t="shared" si="10"/>
        <v>1.680672268907563E-2</v>
      </c>
      <c r="E104" s="110">
        <v>17.309999999999999</v>
      </c>
      <c r="F104" s="111">
        <v>13.92</v>
      </c>
      <c r="G104" s="107">
        <f t="shared" si="8"/>
        <v>31.229999999999997</v>
      </c>
      <c r="H104" s="108">
        <v>1.29</v>
      </c>
      <c r="I104" s="109" t="s">
        <v>60</v>
      </c>
      <c r="J104" s="71">
        <f t="shared" si="11"/>
        <v>1.29</v>
      </c>
      <c r="K104" s="108">
        <v>855</v>
      </c>
      <c r="L104" s="109" t="s">
        <v>58</v>
      </c>
      <c r="M104" s="70">
        <f t="shared" si="5"/>
        <v>8.5499999999999993E-2</v>
      </c>
      <c r="N104" s="108">
        <v>825</v>
      </c>
      <c r="O104" s="109" t="s">
        <v>58</v>
      </c>
      <c r="P104" s="70">
        <f t="shared" si="6"/>
        <v>8.249999999999999E-2</v>
      </c>
    </row>
    <row r="105" spans="2:16">
      <c r="B105" s="108">
        <v>4.5</v>
      </c>
      <c r="C105" s="109" t="s">
        <v>59</v>
      </c>
      <c r="D105" s="70">
        <f t="shared" si="10"/>
        <v>1.8907563025210083E-2</v>
      </c>
      <c r="E105" s="110">
        <v>18.03</v>
      </c>
      <c r="F105" s="111">
        <v>13.29</v>
      </c>
      <c r="G105" s="107">
        <f t="shared" si="8"/>
        <v>31.32</v>
      </c>
      <c r="H105" s="108">
        <v>1.45</v>
      </c>
      <c r="I105" s="109" t="s">
        <v>60</v>
      </c>
      <c r="J105" s="71">
        <f t="shared" si="11"/>
        <v>1.45</v>
      </c>
      <c r="K105" s="108">
        <v>941</v>
      </c>
      <c r="L105" s="109" t="s">
        <v>58</v>
      </c>
      <c r="M105" s="70">
        <f t="shared" si="5"/>
        <v>9.4099999999999989E-2</v>
      </c>
      <c r="N105" s="108">
        <v>905</v>
      </c>
      <c r="O105" s="109" t="s">
        <v>58</v>
      </c>
      <c r="P105" s="70">
        <f t="shared" si="6"/>
        <v>9.0499999999999997E-2</v>
      </c>
    </row>
    <row r="106" spans="2:16">
      <c r="B106" s="108">
        <v>5</v>
      </c>
      <c r="C106" s="109" t="s">
        <v>59</v>
      </c>
      <c r="D106" s="70">
        <f t="shared" si="10"/>
        <v>2.100840336134454E-2</v>
      </c>
      <c r="E106" s="110">
        <v>18.75</v>
      </c>
      <c r="F106" s="111">
        <v>12.73</v>
      </c>
      <c r="G106" s="107">
        <f t="shared" si="8"/>
        <v>31.48</v>
      </c>
      <c r="H106" s="108">
        <v>1.6</v>
      </c>
      <c r="I106" s="109" t="s">
        <v>60</v>
      </c>
      <c r="J106" s="71">
        <f t="shared" si="11"/>
        <v>1.6</v>
      </c>
      <c r="K106" s="108">
        <v>1021</v>
      </c>
      <c r="L106" s="109" t="s">
        <v>58</v>
      </c>
      <c r="M106" s="70">
        <f t="shared" si="5"/>
        <v>0.1021</v>
      </c>
      <c r="N106" s="108">
        <v>983</v>
      </c>
      <c r="O106" s="109" t="s">
        <v>58</v>
      </c>
      <c r="P106" s="70">
        <f t="shared" si="6"/>
        <v>9.8299999999999998E-2</v>
      </c>
    </row>
    <row r="107" spans="2:16">
      <c r="B107" s="108">
        <v>5.5</v>
      </c>
      <c r="C107" s="109" t="s">
        <v>59</v>
      </c>
      <c r="D107" s="70">
        <f t="shared" si="10"/>
        <v>2.3109243697478993E-2</v>
      </c>
      <c r="E107" s="110">
        <v>19.440000000000001</v>
      </c>
      <c r="F107" s="111">
        <v>12.22</v>
      </c>
      <c r="G107" s="107">
        <f t="shared" si="8"/>
        <v>31.660000000000004</v>
      </c>
      <c r="H107" s="108">
        <v>1.76</v>
      </c>
      <c r="I107" s="109" t="s">
        <v>60</v>
      </c>
      <c r="J107" s="71">
        <f t="shared" si="11"/>
        <v>1.76</v>
      </c>
      <c r="K107" s="108">
        <v>1096</v>
      </c>
      <c r="L107" s="109" t="s">
        <v>58</v>
      </c>
      <c r="M107" s="70">
        <f t="shared" si="5"/>
        <v>0.1096</v>
      </c>
      <c r="N107" s="108">
        <v>1059</v>
      </c>
      <c r="O107" s="109" t="s">
        <v>58</v>
      </c>
      <c r="P107" s="70">
        <f t="shared" si="6"/>
        <v>0.10589999999999999</v>
      </c>
    </row>
    <row r="108" spans="2:16">
      <c r="B108" s="108">
        <v>6</v>
      </c>
      <c r="C108" s="109" t="s">
        <v>59</v>
      </c>
      <c r="D108" s="70">
        <f t="shared" si="10"/>
        <v>2.5210084033613446E-2</v>
      </c>
      <c r="E108" s="110">
        <v>20.09</v>
      </c>
      <c r="F108" s="111">
        <v>11.76</v>
      </c>
      <c r="G108" s="107">
        <f t="shared" si="8"/>
        <v>31.85</v>
      </c>
      <c r="H108" s="108">
        <v>1.91</v>
      </c>
      <c r="I108" s="109" t="s">
        <v>60</v>
      </c>
      <c r="J108" s="71">
        <f t="shared" si="11"/>
        <v>1.91</v>
      </c>
      <c r="K108" s="108">
        <v>1167</v>
      </c>
      <c r="L108" s="109" t="s">
        <v>58</v>
      </c>
      <c r="M108" s="70">
        <f t="shared" si="5"/>
        <v>0.1167</v>
      </c>
      <c r="N108" s="108">
        <v>1133</v>
      </c>
      <c r="O108" s="109" t="s">
        <v>58</v>
      </c>
      <c r="P108" s="70">
        <f t="shared" si="6"/>
        <v>0.1133</v>
      </c>
    </row>
    <row r="109" spans="2:16">
      <c r="B109" s="108">
        <v>6.5</v>
      </c>
      <c r="C109" s="109" t="s">
        <v>59</v>
      </c>
      <c r="D109" s="70">
        <f t="shared" si="10"/>
        <v>2.7310924369747899E-2</v>
      </c>
      <c r="E109" s="110">
        <v>20.71</v>
      </c>
      <c r="F109" s="111">
        <v>11.34</v>
      </c>
      <c r="G109" s="107">
        <f t="shared" si="8"/>
        <v>32.049999999999997</v>
      </c>
      <c r="H109" s="108">
        <v>2.06</v>
      </c>
      <c r="I109" s="109" t="s">
        <v>60</v>
      </c>
      <c r="J109" s="71">
        <f t="shared" si="11"/>
        <v>2.06</v>
      </c>
      <c r="K109" s="108">
        <v>1235</v>
      </c>
      <c r="L109" s="109" t="s">
        <v>58</v>
      </c>
      <c r="M109" s="70">
        <f t="shared" si="5"/>
        <v>0.12350000000000001</v>
      </c>
      <c r="N109" s="108">
        <v>1205</v>
      </c>
      <c r="O109" s="109" t="s">
        <v>58</v>
      </c>
      <c r="P109" s="70">
        <f t="shared" si="6"/>
        <v>0.12050000000000001</v>
      </c>
    </row>
    <row r="110" spans="2:16">
      <c r="B110" s="108">
        <v>7</v>
      </c>
      <c r="C110" s="109" t="s">
        <v>59</v>
      </c>
      <c r="D110" s="70">
        <f t="shared" si="10"/>
        <v>2.9411764705882353E-2</v>
      </c>
      <c r="E110" s="110">
        <v>21.27</v>
      </c>
      <c r="F110" s="111">
        <v>10.95</v>
      </c>
      <c r="G110" s="107">
        <f t="shared" si="8"/>
        <v>32.22</v>
      </c>
      <c r="H110" s="108">
        <v>2.21</v>
      </c>
      <c r="I110" s="109" t="s">
        <v>60</v>
      </c>
      <c r="J110" s="71">
        <f t="shared" si="11"/>
        <v>2.21</v>
      </c>
      <c r="K110" s="108">
        <v>1299</v>
      </c>
      <c r="L110" s="109" t="s">
        <v>58</v>
      </c>
      <c r="M110" s="70">
        <f t="shared" si="5"/>
        <v>0.12989999999999999</v>
      </c>
      <c r="N110" s="108">
        <v>1276</v>
      </c>
      <c r="O110" s="109" t="s">
        <v>58</v>
      </c>
      <c r="P110" s="70">
        <f t="shared" si="6"/>
        <v>0.12759999999999999</v>
      </c>
    </row>
    <row r="111" spans="2:16">
      <c r="B111" s="108">
        <v>8</v>
      </c>
      <c r="C111" s="109" t="s">
        <v>59</v>
      </c>
      <c r="D111" s="70">
        <f t="shared" si="10"/>
        <v>3.3613445378151259E-2</v>
      </c>
      <c r="E111" s="110">
        <v>22.27</v>
      </c>
      <c r="F111" s="111">
        <v>10.26</v>
      </c>
      <c r="G111" s="107">
        <f t="shared" si="8"/>
        <v>32.53</v>
      </c>
      <c r="H111" s="108">
        <v>2.5099999999999998</v>
      </c>
      <c r="I111" s="109" t="s">
        <v>60</v>
      </c>
      <c r="J111" s="71">
        <f t="shared" si="11"/>
        <v>2.5099999999999998</v>
      </c>
      <c r="K111" s="108">
        <v>1449</v>
      </c>
      <c r="L111" s="109" t="s">
        <v>58</v>
      </c>
      <c r="M111" s="70">
        <f t="shared" si="5"/>
        <v>0.1449</v>
      </c>
      <c r="N111" s="108">
        <v>1411</v>
      </c>
      <c r="O111" s="109" t="s">
        <v>58</v>
      </c>
      <c r="P111" s="70">
        <f t="shared" si="6"/>
        <v>0.1411</v>
      </c>
    </row>
    <row r="112" spans="2:16">
      <c r="B112" s="108">
        <v>9</v>
      </c>
      <c r="C112" s="109" t="s">
        <v>59</v>
      </c>
      <c r="D112" s="70">
        <f t="shared" si="10"/>
        <v>3.7815126050420166E-2</v>
      </c>
      <c r="E112" s="110">
        <v>23.11</v>
      </c>
      <c r="F112" s="111">
        <v>9.6639999999999997</v>
      </c>
      <c r="G112" s="107">
        <f t="shared" si="8"/>
        <v>32.774000000000001</v>
      </c>
      <c r="H112" s="108">
        <v>2.81</v>
      </c>
      <c r="I112" s="109" t="s">
        <v>60</v>
      </c>
      <c r="J112" s="71">
        <f t="shared" si="11"/>
        <v>2.81</v>
      </c>
      <c r="K112" s="108">
        <v>1586</v>
      </c>
      <c r="L112" s="109" t="s">
        <v>58</v>
      </c>
      <c r="M112" s="70">
        <f t="shared" si="5"/>
        <v>0.15860000000000002</v>
      </c>
      <c r="N112" s="108">
        <v>1541</v>
      </c>
      <c r="O112" s="109" t="s">
        <v>58</v>
      </c>
      <c r="P112" s="70">
        <f t="shared" si="6"/>
        <v>0.15409999999999999</v>
      </c>
    </row>
    <row r="113" spans="1:16">
      <c r="B113" s="108">
        <v>10</v>
      </c>
      <c r="C113" s="109" t="s">
        <v>59</v>
      </c>
      <c r="D113" s="70">
        <f t="shared" si="10"/>
        <v>4.2016806722689079E-2</v>
      </c>
      <c r="E113" s="110">
        <v>23.8</v>
      </c>
      <c r="F113" s="111">
        <v>9.1449999999999996</v>
      </c>
      <c r="G113" s="107">
        <f t="shared" si="8"/>
        <v>32.945</v>
      </c>
      <c r="H113" s="108">
        <v>3.1</v>
      </c>
      <c r="I113" s="109" t="s">
        <v>60</v>
      </c>
      <c r="J113" s="71">
        <f t="shared" si="11"/>
        <v>3.1</v>
      </c>
      <c r="K113" s="108">
        <v>1711</v>
      </c>
      <c r="L113" s="109" t="s">
        <v>58</v>
      </c>
      <c r="M113" s="70">
        <f t="shared" si="5"/>
        <v>0.1711</v>
      </c>
      <c r="N113" s="108">
        <v>1667</v>
      </c>
      <c r="O113" s="109" t="s">
        <v>58</v>
      </c>
      <c r="P113" s="70">
        <f t="shared" si="6"/>
        <v>0.16670000000000001</v>
      </c>
    </row>
    <row r="114" spans="1:16">
      <c r="B114" s="108">
        <v>11</v>
      </c>
      <c r="C114" s="109" t="s">
        <v>59</v>
      </c>
      <c r="D114" s="70">
        <f t="shared" si="10"/>
        <v>4.6218487394957986E-2</v>
      </c>
      <c r="E114" s="110">
        <v>24.38</v>
      </c>
      <c r="F114" s="111">
        <v>8.6880000000000006</v>
      </c>
      <c r="G114" s="107">
        <f t="shared" si="8"/>
        <v>33.067999999999998</v>
      </c>
      <c r="H114" s="108">
        <v>3.4</v>
      </c>
      <c r="I114" s="109" t="s">
        <v>60</v>
      </c>
      <c r="J114" s="71">
        <f t="shared" si="11"/>
        <v>3.4</v>
      </c>
      <c r="K114" s="108">
        <v>1828</v>
      </c>
      <c r="L114" s="109" t="s">
        <v>58</v>
      </c>
      <c r="M114" s="70">
        <f t="shared" si="5"/>
        <v>0.18280000000000002</v>
      </c>
      <c r="N114" s="108">
        <v>1787</v>
      </c>
      <c r="O114" s="109" t="s">
        <v>58</v>
      </c>
      <c r="P114" s="70">
        <f t="shared" si="6"/>
        <v>0.1787</v>
      </c>
    </row>
    <row r="115" spans="1:16">
      <c r="B115" s="108">
        <v>12</v>
      </c>
      <c r="C115" s="109" t="s">
        <v>59</v>
      </c>
      <c r="D115" s="70">
        <f t="shared" si="10"/>
        <v>5.0420168067226892E-2</v>
      </c>
      <c r="E115" s="110">
        <v>24.87</v>
      </c>
      <c r="F115" s="111">
        <v>8.2810000000000006</v>
      </c>
      <c r="G115" s="107">
        <f t="shared" si="8"/>
        <v>33.151000000000003</v>
      </c>
      <c r="H115" s="108">
        <v>3.69</v>
      </c>
      <c r="I115" s="109" t="s">
        <v>60</v>
      </c>
      <c r="J115" s="71">
        <f t="shared" si="11"/>
        <v>3.69</v>
      </c>
      <c r="K115" s="108">
        <v>1938</v>
      </c>
      <c r="L115" s="109" t="s">
        <v>58</v>
      </c>
      <c r="M115" s="70">
        <f t="shared" si="5"/>
        <v>0.1938</v>
      </c>
      <c r="N115" s="108">
        <v>1904</v>
      </c>
      <c r="O115" s="109" t="s">
        <v>58</v>
      </c>
      <c r="P115" s="70">
        <f t="shared" si="6"/>
        <v>0.19039999999999999</v>
      </c>
    </row>
    <row r="116" spans="1:16">
      <c r="B116" s="108">
        <v>13</v>
      </c>
      <c r="C116" s="109" t="s">
        <v>59</v>
      </c>
      <c r="D116" s="70">
        <f t="shared" si="10"/>
        <v>5.4621848739495799E-2</v>
      </c>
      <c r="E116" s="110">
        <v>25.3</v>
      </c>
      <c r="F116" s="111">
        <v>7.9169999999999998</v>
      </c>
      <c r="G116" s="107">
        <f t="shared" si="8"/>
        <v>33.216999999999999</v>
      </c>
      <c r="H116" s="108">
        <v>3.99</v>
      </c>
      <c r="I116" s="109" t="s">
        <v>60</v>
      </c>
      <c r="J116" s="71">
        <f t="shared" si="11"/>
        <v>3.99</v>
      </c>
      <c r="K116" s="108">
        <v>2042</v>
      </c>
      <c r="L116" s="109" t="s">
        <v>58</v>
      </c>
      <c r="M116" s="70">
        <f t="shared" si="5"/>
        <v>0.20419999999999999</v>
      </c>
      <c r="N116" s="108">
        <v>2018</v>
      </c>
      <c r="O116" s="109" t="s">
        <v>58</v>
      </c>
      <c r="P116" s="70">
        <f t="shared" si="6"/>
        <v>0.20179999999999998</v>
      </c>
    </row>
    <row r="117" spans="1:16">
      <c r="B117" s="108">
        <v>14</v>
      </c>
      <c r="C117" s="109" t="s">
        <v>59</v>
      </c>
      <c r="D117" s="70">
        <f t="shared" si="10"/>
        <v>5.8823529411764705E-2</v>
      </c>
      <c r="E117" s="110">
        <v>25.68</v>
      </c>
      <c r="F117" s="111">
        <v>7.5880000000000001</v>
      </c>
      <c r="G117" s="107">
        <f t="shared" si="8"/>
        <v>33.268000000000001</v>
      </c>
      <c r="H117" s="108">
        <v>4.28</v>
      </c>
      <c r="I117" s="109" t="s">
        <v>60</v>
      </c>
      <c r="J117" s="71">
        <f t="shared" si="11"/>
        <v>4.28</v>
      </c>
      <c r="K117" s="108">
        <v>2142</v>
      </c>
      <c r="L117" s="109" t="s">
        <v>58</v>
      </c>
      <c r="M117" s="70">
        <f t="shared" si="5"/>
        <v>0.2142</v>
      </c>
      <c r="N117" s="108">
        <v>2129</v>
      </c>
      <c r="O117" s="109" t="s">
        <v>58</v>
      </c>
      <c r="P117" s="70">
        <f t="shared" si="6"/>
        <v>0.21290000000000001</v>
      </c>
    </row>
    <row r="118" spans="1:16">
      <c r="B118" s="108">
        <v>15</v>
      </c>
      <c r="C118" s="109" t="s">
        <v>59</v>
      </c>
      <c r="D118" s="70">
        <f t="shared" si="10"/>
        <v>6.3025210084033612E-2</v>
      </c>
      <c r="E118" s="110">
        <v>26.04</v>
      </c>
      <c r="F118" s="111">
        <v>7.29</v>
      </c>
      <c r="G118" s="107">
        <f t="shared" si="8"/>
        <v>33.33</v>
      </c>
      <c r="H118" s="108">
        <v>4.57</v>
      </c>
      <c r="I118" s="109" t="s">
        <v>60</v>
      </c>
      <c r="J118" s="71">
        <f t="shared" si="11"/>
        <v>4.57</v>
      </c>
      <c r="K118" s="108">
        <v>2237</v>
      </c>
      <c r="L118" s="109" t="s">
        <v>58</v>
      </c>
      <c r="M118" s="70">
        <f t="shared" si="5"/>
        <v>0.22370000000000001</v>
      </c>
      <c r="N118" s="108">
        <v>2237</v>
      </c>
      <c r="O118" s="109" t="s">
        <v>58</v>
      </c>
      <c r="P118" s="70">
        <f t="shared" si="6"/>
        <v>0.22370000000000001</v>
      </c>
    </row>
    <row r="119" spans="1:16">
      <c r="B119" s="108">
        <v>16</v>
      </c>
      <c r="C119" s="109" t="s">
        <v>59</v>
      </c>
      <c r="D119" s="70">
        <f t="shared" si="10"/>
        <v>6.7226890756302518E-2</v>
      </c>
      <c r="E119" s="110">
        <v>26.39</v>
      </c>
      <c r="F119" s="111">
        <v>7.0170000000000003</v>
      </c>
      <c r="G119" s="107">
        <f t="shared" si="8"/>
        <v>33.407000000000004</v>
      </c>
      <c r="H119" s="108">
        <v>4.8600000000000003</v>
      </c>
      <c r="I119" s="109" t="s">
        <v>60</v>
      </c>
      <c r="J119" s="71">
        <f t="shared" si="11"/>
        <v>4.8600000000000003</v>
      </c>
      <c r="K119" s="108">
        <v>2328</v>
      </c>
      <c r="L119" s="109" t="s">
        <v>58</v>
      </c>
      <c r="M119" s="70">
        <f t="shared" si="5"/>
        <v>0.23279999999999998</v>
      </c>
      <c r="N119" s="108">
        <v>2342</v>
      </c>
      <c r="O119" s="109" t="s">
        <v>58</v>
      </c>
      <c r="P119" s="70">
        <f t="shared" si="6"/>
        <v>0.23420000000000002</v>
      </c>
    </row>
    <row r="120" spans="1:16">
      <c r="B120" s="108">
        <v>17</v>
      </c>
      <c r="C120" s="109" t="s">
        <v>59</v>
      </c>
      <c r="D120" s="70">
        <f t="shared" si="10"/>
        <v>7.1428571428571425E-2</v>
      </c>
      <c r="E120" s="110">
        <v>26.73</v>
      </c>
      <c r="F120" s="111">
        <v>6.7679999999999998</v>
      </c>
      <c r="G120" s="107">
        <f t="shared" si="8"/>
        <v>33.497999999999998</v>
      </c>
      <c r="H120" s="108">
        <v>5.15</v>
      </c>
      <c r="I120" s="109" t="s">
        <v>60</v>
      </c>
      <c r="J120" s="71">
        <f t="shared" si="11"/>
        <v>5.15</v>
      </c>
      <c r="K120" s="108">
        <v>2415</v>
      </c>
      <c r="L120" s="109" t="s">
        <v>58</v>
      </c>
      <c r="M120" s="70">
        <f t="shared" si="5"/>
        <v>0.24149999999999999</v>
      </c>
      <c r="N120" s="108">
        <v>2445</v>
      </c>
      <c r="O120" s="109" t="s">
        <v>58</v>
      </c>
      <c r="P120" s="70">
        <f t="shared" si="6"/>
        <v>0.2445</v>
      </c>
    </row>
    <row r="121" spans="1:16">
      <c r="B121" s="108">
        <v>18</v>
      </c>
      <c r="C121" s="109" t="s">
        <v>59</v>
      </c>
      <c r="D121" s="70">
        <f t="shared" si="10"/>
        <v>7.5630252100840331E-2</v>
      </c>
      <c r="E121" s="110">
        <v>27.08</v>
      </c>
      <c r="F121" s="111">
        <v>6.5380000000000003</v>
      </c>
      <c r="G121" s="107">
        <f t="shared" si="8"/>
        <v>33.617999999999995</v>
      </c>
      <c r="H121" s="108">
        <v>5.44</v>
      </c>
      <c r="I121" s="109" t="s">
        <v>60</v>
      </c>
      <c r="J121" s="71">
        <f t="shared" si="11"/>
        <v>5.44</v>
      </c>
      <c r="K121" s="108">
        <v>2499</v>
      </c>
      <c r="L121" s="109" t="s">
        <v>58</v>
      </c>
      <c r="M121" s="70">
        <f t="shared" si="5"/>
        <v>0.24990000000000001</v>
      </c>
      <c r="N121" s="108">
        <v>2546</v>
      </c>
      <c r="O121" s="109" t="s">
        <v>58</v>
      </c>
      <c r="P121" s="70">
        <f t="shared" si="6"/>
        <v>0.25459999999999999</v>
      </c>
    </row>
    <row r="122" spans="1:16">
      <c r="B122" s="108">
        <v>20</v>
      </c>
      <c r="C122" s="109" t="s">
        <v>59</v>
      </c>
      <c r="D122" s="70">
        <f t="shared" si="10"/>
        <v>8.4033613445378158E-2</v>
      </c>
      <c r="E122" s="110">
        <v>27.82</v>
      </c>
      <c r="F122" s="111">
        <v>6.1280000000000001</v>
      </c>
      <c r="G122" s="107">
        <f t="shared" si="8"/>
        <v>33.948</v>
      </c>
      <c r="H122" s="108">
        <v>6.02</v>
      </c>
      <c r="I122" s="109" t="s">
        <v>60</v>
      </c>
      <c r="J122" s="71">
        <f t="shared" si="11"/>
        <v>6.02</v>
      </c>
      <c r="K122" s="108">
        <v>2720</v>
      </c>
      <c r="L122" s="109" t="s">
        <v>58</v>
      </c>
      <c r="M122" s="70">
        <f t="shared" si="5"/>
        <v>0.27200000000000002</v>
      </c>
      <c r="N122" s="108">
        <v>2740</v>
      </c>
      <c r="O122" s="109" t="s">
        <v>58</v>
      </c>
      <c r="P122" s="70">
        <f t="shared" si="6"/>
        <v>0.27400000000000002</v>
      </c>
    </row>
    <row r="123" spans="1:16">
      <c r="B123" s="108">
        <v>22.5</v>
      </c>
      <c r="C123" s="109" t="s">
        <v>59</v>
      </c>
      <c r="D123" s="70">
        <f t="shared" si="10"/>
        <v>9.4537815126050417E-2</v>
      </c>
      <c r="E123" s="110">
        <v>28.87</v>
      </c>
      <c r="F123" s="111">
        <v>5.6920000000000002</v>
      </c>
      <c r="G123" s="107">
        <f t="shared" si="8"/>
        <v>34.561999999999998</v>
      </c>
      <c r="H123" s="108">
        <v>6.73</v>
      </c>
      <c r="I123" s="109" t="s">
        <v>60</v>
      </c>
      <c r="J123" s="71">
        <f t="shared" si="11"/>
        <v>6.73</v>
      </c>
      <c r="K123" s="108">
        <v>3001</v>
      </c>
      <c r="L123" s="109" t="s">
        <v>58</v>
      </c>
      <c r="M123" s="70">
        <f t="shared" si="5"/>
        <v>0.30009999999999998</v>
      </c>
      <c r="N123" s="108">
        <v>2971</v>
      </c>
      <c r="O123" s="109" t="s">
        <v>58</v>
      </c>
      <c r="P123" s="70">
        <f t="shared" si="6"/>
        <v>0.29710000000000003</v>
      </c>
    </row>
    <row r="124" spans="1:16">
      <c r="B124" s="108">
        <v>25</v>
      </c>
      <c r="C124" s="109" t="s">
        <v>59</v>
      </c>
      <c r="D124" s="70">
        <f t="shared" si="10"/>
        <v>0.10504201680672269</v>
      </c>
      <c r="E124" s="110">
        <v>30.09</v>
      </c>
      <c r="F124" s="111">
        <v>5.3220000000000001</v>
      </c>
      <c r="G124" s="107">
        <f t="shared" si="8"/>
        <v>35.411999999999999</v>
      </c>
      <c r="H124" s="108">
        <v>7.43</v>
      </c>
      <c r="I124" s="109" t="s">
        <v>60</v>
      </c>
      <c r="J124" s="71">
        <f t="shared" si="11"/>
        <v>7.43</v>
      </c>
      <c r="K124" s="108">
        <v>3250</v>
      </c>
      <c r="L124" s="109" t="s">
        <v>58</v>
      </c>
      <c r="M124" s="70">
        <f t="shared" si="5"/>
        <v>0.32500000000000001</v>
      </c>
      <c r="N124" s="108">
        <v>3187</v>
      </c>
      <c r="O124" s="109" t="s">
        <v>58</v>
      </c>
      <c r="P124" s="70">
        <f t="shared" si="6"/>
        <v>0.31869999999999998</v>
      </c>
    </row>
    <row r="125" spans="1:16">
      <c r="B125" s="72">
        <v>27.5</v>
      </c>
      <c r="C125" s="74" t="s">
        <v>59</v>
      </c>
      <c r="D125" s="70">
        <f t="shared" si="10"/>
        <v>0.11554621848739496</v>
      </c>
      <c r="E125" s="110">
        <v>31.49</v>
      </c>
      <c r="F125" s="111">
        <v>5.0030000000000001</v>
      </c>
      <c r="G125" s="107">
        <f t="shared" si="8"/>
        <v>36.492999999999995</v>
      </c>
      <c r="H125" s="108">
        <v>8.1</v>
      </c>
      <c r="I125" s="109" t="s">
        <v>60</v>
      </c>
      <c r="J125" s="71">
        <f t="shared" si="11"/>
        <v>8.1</v>
      </c>
      <c r="K125" s="108">
        <v>3470</v>
      </c>
      <c r="L125" s="109" t="s">
        <v>58</v>
      </c>
      <c r="M125" s="70">
        <f t="shared" si="5"/>
        <v>0.34700000000000003</v>
      </c>
      <c r="N125" s="108">
        <v>3390</v>
      </c>
      <c r="O125" s="109" t="s">
        <v>58</v>
      </c>
      <c r="P125" s="70">
        <f t="shared" si="6"/>
        <v>0.33900000000000002</v>
      </c>
    </row>
    <row r="126" spans="1:16">
      <c r="B126" s="72">
        <v>30</v>
      </c>
      <c r="C126" s="74" t="s">
        <v>59</v>
      </c>
      <c r="D126" s="70">
        <f t="shared" si="10"/>
        <v>0.12605042016806722</v>
      </c>
      <c r="E126" s="110">
        <v>33.06</v>
      </c>
      <c r="F126" s="111">
        <v>4.7249999999999996</v>
      </c>
      <c r="G126" s="107">
        <f t="shared" si="8"/>
        <v>37.785000000000004</v>
      </c>
      <c r="H126" s="72">
        <v>8.76</v>
      </c>
      <c r="I126" s="74" t="s">
        <v>60</v>
      </c>
      <c r="J126" s="71">
        <f t="shared" si="11"/>
        <v>8.76</v>
      </c>
      <c r="K126" s="72">
        <v>3666</v>
      </c>
      <c r="L126" s="74" t="s">
        <v>58</v>
      </c>
      <c r="M126" s="70">
        <f t="shared" si="5"/>
        <v>0.36659999999999998</v>
      </c>
      <c r="N126" s="72">
        <v>3579</v>
      </c>
      <c r="O126" s="74" t="s">
        <v>58</v>
      </c>
      <c r="P126" s="70">
        <f t="shared" si="6"/>
        <v>0.3579</v>
      </c>
    </row>
    <row r="127" spans="1:16">
      <c r="B127" s="72">
        <v>32.5</v>
      </c>
      <c r="C127" s="74" t="s">
        <v>59</v>
      </c>
      <c r="D127" s="70">
        <f t="shared" si="10"/>
        <v>0.13655462184873948</v>
      </c>
      <c r="E127" s="110">
        <v>34.78</v>
      </c>
      <c r="F127" s="111">
        <v>4.4800000000000004</v>
      </c>
      <c r="G127" s="107">
        <f t="shared" si="8"/>
        <v>39.260000000000005</v>
      </c>
      <c r="H127" s="72">
        <v>9.39</v>
      </c>
      <c r="I127" s="74" t="s">
        <v>60</v>
      </c>
      <c r="J127" s="71">
        <f t="shared" si="11"/>
        <v>9.39</v>
      </c>
      <c r="K127" s="72">
        <v>3841</v>
      </c>
      <c r="L127" s="74" t="s">
        <v>58</v>
      </c>
      <c r="M127" s="70">
        <f t="shared" si="5"/>
        <v>0.3841</v>
      </c>
      <c r="N127" s="72">
        <v>3755</v>
      </c>
      <c r="O127" s="74" t="s">
        <v>58</v>
      </c>
      <c r="P127" s="70">
        <f t="shared" si="6"/>
        <v>0.3755</v>
      </c>
    </row>
    <row r="128" spans="1:16">
      <c r="A128" s="112"/>
      <c r="B128" s="108">
        <v>35</v>
      </c>
      <c r="C128" s="109" t="s">
        <v>59</v>
      </c>
      <c r="D128" s="70">
        <f t="shared" si="10"/>
        <v>0.14705882352941177</v>
      </c>
      <c r="E128" s="110">
        <v>36.64</v>
      </c>
      <c r="F128" s="111">
        <v>4.2619999999999996</v>
      </c>
      <c r="G128" s="107">
        <f t="shared" si="8"/>
        <v>40.902000000000001</v>
      </c>
      <c r="H128" s="108">
        <v>10</v>
      </c>
      <c r="I128" s="109" t="s">
        <v>60</v>
      </c>
      <c r="J128" s="71">
        <f t="shared" si="11"/>
        <v>10</v>
      </c>
      <c r="K128" s="72">
        <v>3997</v>
      </c>
      <c r="L128" s="74" t="s">
        <v>58</v>
      </c>
      <c r="M128" s="70">
        <f t="shared" si="5"/>
        <v>0.3997</v>
      </c>
      <c r="N128" s="72">
        <v>3918</v>
      </c>
      <c r="O128" s="74" t="s">
        <v>58</v>
      </c>
      <c r="P128" s="70">
        <f t="shared" si="6"/>
        <v>0.39180000000000004</v>
      </c>
    </row>
    <row r="129" spans="1:16">
      <c r="A129" s="112"/>
      <c r="B129" s="108">
        <v>37.5</v>
      </c>
      <c r="C129" s="109" t="s">
        <v>59</v>
      </c>
      <c r="D129" s="70">
        <f t="shared" si="10"/>
        <v>0.15756302521008403</v>
      </c>
      <c r="E129" s="110">
        <v>38.619999999999997</v>
      </c>
      <c r="F129" s="111">
        <v>4.0670000000000002</v>
      </c>
      <c r="G129" s="107">
        <f t="shared" si="8"/>
        <v>42.686999999999998</v>
      </c>
      <c r="H129" s="108">
        <v>10.58</v>
      </c>
      <c r="I129" s="109" t="s">
        <v>60</v>
      </c>
      <c r="J129" s="71">
        <f t="shared" si="11"/>
        <v>10.58</v>
      </c>
      <c r="K129" s="72">
        <v>4136</v>
      </c>
      <c r="L129" s="74" t="s">
        <v>58</v>
      </c>
      <c r="M129" s="70">
        <f t="shared" si="5"/>
        <v>0.41360000000000002</v>
      </c>
      <c r="N129" s="72">
        <v>4068</v>
      </c>
      <c r="O129" s="74" t="s">
        <v>58</v>
      </c>
      <c r="P129" s="70">
        <f t="shared" si="6"/>
        <v>0.40679999999999994</v>
      </c>
    </row>
    <row r="130" spans="1:16">
      <c r="A130" s="112"/>
      <c r="B130" s="108">
        <v>40</v>
      </c>
      <c r="C130" s="109" t="s">
        <v>59</v>
      </c>
      <c r="D130" s="70">
        <f t="shared" si="10"/>
        <v>0.16806722689075632</v>
      </c>
      <c r="E130" s="110">
        <v>40.69</v>
      </c>
      <c r="F130" s="111">
        <v>3.891</v>
      </c>
      <c r="G130" s="107">
        <f t="shared" si="8"/>
        <v>44.580999999999996</v>
      </c>
      <c r="H130" s="108">
        <v>11.14</v>
      </c>
      <c r="I130" s="109" t="s">
        <v>60</v>
      </c>
      <c r="J130" s="71">
        <f t="shared" si="11"/>
        <v>11.14</v>
      </c>
      <c r="K130" s="72">
        <v>4260</v>
      </c>
      <c r="L130" s="74" t="s">
        <v>58</v>
      </c>
      <c r="M130" s="70">
        <f t="shared" si="5"/>
        <v>0.42599999999999999</v>
      </c>
      <c r="N130" s="72">
        <v>4207</v>
      </c>
      <c r="O130" s="74" t="s">
        <v>58</v>
      </c>
      <c r="P130" s="70">
        <f t="shared" si="6"/>
        <v>0.42069999999999996</v>
      </c>
    </row>
    <row r="131" spans="1:16">
      <c r="A131" s="112"/>
      <c r="B131" s="108">
        <v>45</v>
      </c>
      <c r="C131" s="109" t="s">
        <v>59</v>
      </c>
      <c r="D131" s="70">
        <f t="shared" si="10"/>
        <v>0.18907563025210083</v>
      </c>
      <c r="E131" s="110">
        <v>45.05</v>
      </c>
      <c r="F131" s="111">
        <v>3.5859999999999999</v>
      </c>
      <c r="G131" s="107">
        <f t="shared" si="8"/>
        <v>48.635999999999996</v>
      </c>
      <c r="H131" s="108">
        <v>12.19</v>
      </c>
      <c r="I131" s="109" t="s">
        <v>60</v>
      </c>
      <c r="J131" s="71">
        <f t="shared" si="11"/>
        <v>12.19</v>
      </c>
      <c r="K131" s="72">
        <v>4593</v>
      </c>
      <c r="L131" s="74" t="s">
        <v>58</v>
      </c>
      <c r="M131" s="70">
        <f t="shared" si="5"/>
        <v>0.45929999999999999</v>
      </c>
      <c r="N131" s="72">
        <v>4454</v>
      </c>
      <c r="O131" s="74" t="s">
        <v>58</v>
      </c>
      <c r="P131" s="70">
        <f t="shared" si="6"/>
        <v>0.44539999999999996</v>
      </c>
    </row>
    <row r="132" spans="1:16">
      <c r="A132" s="112"/>
      <c r="B132" s="108">
        <v>50</v>
      </c>
      <c r="C132" s="109" t="s">
        <v>59</v>
      </c>
      <c r="D132" s="70">
        <f t="shared" si="10"/>
        <v>0.21008403361344538</v>
      </c>
      <c r="E132" s="110">
        <v>49.57</v>
      </c>
      <c r="F132" s="111">
        <v>3.331</v>
      </c>
      <c r="G132" s="107">
        <f t="shared" si="8"/>
        <v>52.901000000000003</v>
      </c>
      <c r="H132" s="108">
        <v>13.15</v>
      </c>
      <c r="I132" s="109" t="s">
        <v>60</v>
      </c>
      <c r="J132" s="71">
        <f t="shared" si="11"/>
        <v>13.15</v>
      </c>
      <c r="K132" s="72">
        <v>4857</v>
      </c>
      <c r="L132" s="74" t="s">
        <v>58</v>
      </c>
      <c r="M132" s="70">
        <f t="shared" si="5"/>
        <v>0.48570000000000002</v>
      </c>
      <c r="N132" s="72">
        <v>4666</v>
      </c>
      <c r="O132" s="74" t="s">
        <v>58</v>
      </c>
      <c r="P132" s="70">
        <f t="shared" si="6"/>
        <v>0.46660000000000001</v>
      </c>
    </row>
    <row r="133" spans="1:16">
      <c r="A133" s="112"/>
      <c r="B133" s="108">
        <v>55</v>
      </c>
      <c r="C133" s="109" t="s">
        <v>59</v>
      </c>
      <c r="D133" s="70">
        <f t="shared" si="10"/>
        <v>0.23109243697478993</v>
      </c>
      <c r="E133" s="110">
        <v>54.15</v>
      </c>
      <c r="F133" s="111">
        <v>3.113</v>
      </c>
      <c r="G133" s="107">
        <f t="shared" si="8"/>
        <v>57.262999999999998</v>
      </c>
      <c r="H133" s="108">
        <v>14.04</v>
      </c>
      <c r="I133" s="109" t="s">
        <v>60</v>
      </c>
      <c r="J133" s="71">
        <f t="shared" si="11"/>
        <v>14.04</v>
      </c>
      <c r="K133" s="72">
        <v>5072</v>
      </c>
      <c r="L133" s="74" t="s">
        <v>58</v>
      </c>
      <c r="M133" s="70">
        <f t="shared" si="5"/>
        <v>0.50719999999999998</v>
      </c>
      <c r="N133" s="72">
        <v>4849</v>
      </c>
      <c r="O133" s="74" t="s">
        <v>58</v>
      </c>
      <c r="P133" s="70">
        <f t="shared" si="6"/>
        <v>0.4849</v>
      </c>
    </row>
    <row r="134" spans="1:16">
      <c r="A134" s="112"/>
      <c r="B134" s="108">
        <v>60</v>
      </c>
      <c r="C134" s="109" t="s">
        <v>59</v>
      </c>
      <c r="D134" s="70">
        <f t="shared" si="10"/>
        <v>0.25210084033613445</v>
      </c>
      <c r="E134" s="110">
        <v>58.71</v>
      </c>
      <c r="F134" s="111">
        <v>2.9249999999999998</v>
      </c>
      <c r="G134" s="107">
        <f t="shared" si="8"/>
        <v>61.634999999999998</v>
      </c>
      <c r="H134" s="108">
        <v>14.86</v>
      </c>
      <c r="I134" s="109" t="s">
        <v>60</v>
      </c>
      <c r="J134" s="71">
        <f t="shared" si="11"/>
        <v>14.86</v>
      </c>
      <c r="K134" s="72">
        <v>5251</v>
      </c>
      <c r="L134" s="74" t="s">
        <v>58</v>
      </c>
      <c r="M134" s="70">
        <f t="shared" si="5"/>
        <v>0.52510000000000001</v>
      </c>
      <c r="N134" s="72">
        <v>5007</v>
      </c>
      <c r="O134" s="74" t="s">
        <v>58</v>
      </c>
      <c r="P134" s="70">
        <f t="shared" si="6"/>
        <v>0.50069999999999992</v>
      </c>
    </row>
    <row r="135" spans="1:16">
      <c r="A135" s="112"/>
      <c r="B135" s="108">
        <v>65</v>
      </c>
      <c r="C135" s="109" t="s">
        <v>59</v>
      </c>
      <c r="D135" s="70">
        <f t="shared" si="10"/>
        <v>0.27310924369747897</v>
      </c>
      <c r="E135" s="110">
        <v>63.19</v>
      </c>
      <c r="F135" s="111">
        <v>2.7610000000000001</v>
      </c>
      <c r="G135" s="107">
        <f t="shared" si="8"/>
        <v>65.950999999999993</v>
      </c>
      <c r="H135" s="108">
        <v>15.62</v>
      </c>
      <c r="I135" s="109" t="s">
        <v>60</v>
      </c>
      <c r="J135" s="71">
        <f t="shared" si="11"/>
        <v>15.62</v>
      </c>
      <c r="K135" s="72">
        <v>5401</v>
      </c>
      <c r="L135" s="74" t="s">
        <v>58</v>
      </c>
      <c r="M135" s="70">
        <f t="shared" si="5"/>
        <v>0.54010000000000002</v>
      </c>
      <c r="N135" s="72">
        <v>5146</v>
      </c>
      <c r="O135" s="74" t="s">
        <v>58</v>
      </c>
      <c r="P135" s="70">
        <f t="shared" si="6"/>
        <v>0.51459999999999995</v>
      </c>
    </row>
    <row r="136" spans="1:16">
      <c r="A136" s="112"/>
      <c r="B136" s="108">
        <v>70</v>
      </c>
      <c r="C136" s="109" t="s">
        <v>59</v>
      </c>
      <c r="D136" s="70">
        <f t="shared" si="10"/>
        <v>0.29411764705882354</v>
      </c>
      <c r="E136" s="110">
        <v>67.56</v>
      </c>
      <c r="F136" s="111">
        <v>2.6160000000000001</v>
      </c>
      <c r="G136" s="107">
        <f t="shared" si="8"/>
        <v>70.176000000000002</v>
      </c>
      <c r="H136" s="108">
        <v>16.34</v>
      </c>
      <c r="I136" s="109" t="s">
        <v>60</v>
      </c>
      <c r="J136" s="71">
        <f t="shared" si="11"/>
        <v>16.34</v>
      </c>
      <c r="K136" s="72">
        <v>5530</v>
      </c>
      <c r="L136" s="74" t="s">
        <v>58</v>
      </c>
      <c r="M136" s="70">
        <f t="shared" si="5"/>
        <v>0.55300000000000005</v>
      </c>
      <c r="N136" s="72">
        <v>5268</v>
      </c>
      <c r="O136" s="74" t="s">
        <v>58</v>
      </c>
      <c r="P136" s="70">
        <f t="shared" si="6"/>
        <v>0.52679999999999993</v>
      </c>
    </row>
    <row r="137" spans="1:16">
      <c r="A137" s="112"/>
      <c r="B137" s="108">
        <v>80</v>
      </c>
      <c r="C137" s="109" t="s">
        <v>59</v>
      </c>
      <c r="D137" s="70">
        <f t="shared" si="10"/>
        <v>0.33613445378151263</v>
      </c>
      <c r="E137" s="110">
        <v>75.86</v>
      </c>
      <c r="F137" s="111">
        <v>2.3719999999999999</v>
      </c>
      <c r="G137" s="107">
        <f t="shared" si="8"/>
        <v>78.231999999999999</v>
      </c>
      <c r="H137" s="108">
        <v>17.649999999999999</v>
      </c>
      <c r="I137" s="109" t="s">
        <v>60</v>
      </c>
      <c r="J137" s="71">
        <f t="shared" si="11"/>
        <v>17.649999999999999</v>
      </c>
      <c r="K137" s="72">
        <v>5889</v>
      </c>
      <c r="L137" s="74" t="s">
        <v>58</v>
      </c>
      <c r="M137" s="70">
        <f t="shared" si="5"/>
        <v>0.58889999999999998</v>
      </c>
      <c r="N137" s="72">
        <v>5475</v>
      </c>
      <c r="O137" s="74" t="s">
        <v>58</v>
      </c>
      <c r="P137" s="70">
        <f t="shared" si="6"/>
        <v>0.54749999999999999</v>
      </c>
    </row>
    <row r="138" spans="1:16">
      <c r="A138" s="112"/>
      <c r="B138" s="108">
        <v>90</v>
      </c>
      <c r="C138" s="109" t="s">
        <v>59</v>
      </c>
      <c r="D138" s="70">
        <f t="shared" si="10"/>
        <v>0.37815126050420167</v>
      </c>
      <c r="E138" s="110">
        <v>83.51</v>
      </c>
      <c r="F138" s="111">
        <v>2.1739999999999999</v>
      </c>
      <c r="G138" s="107">
        <f t="shared" si="8"/>
        <v>85.684000000000012</v>
      </c>
      <c r="H138" s="108">
        <v>18.850000000000001</v>
      </c>
      <c r="I138" s="109" t="s">
        <v>60</v>
      </c>
      <c r="J138" s="71">
        <f t="shared" si="11"/>
        <v>18.850000000000001</v>
      </c>
      <c r="K138" s="72">
        <v>6168</v>
      </c>
      <c r="L138" s="74" t="s">
        <v>58</v>
      </c>
      <c r="M138" s="70">
        <f t="shared" si="5"/>
        <v>0.61680000000000001</v>
      </c>
      <c r="N138" s="72">
        <v>5643</v>
      </c>
      <c r="O138" s="74" t="s">
        <v>58</v>
      </c>
      <c r="P138" s="70">
        <f t="shared" si="6"/>
        <v>0.56430000000000002</v>
      </c>
    </row>
    <row r="139" spans="1:16">
      <c r="A139" s="112"/>
      <c r="B139" s="108">
        <v>100</v>
      </c>
      <c r="C139" s="109" t="s">
        <v>59</v>
      </c>
      <c r="D139" s="70">
        <f t="shared" si="10"/>
        <v>0.42016806722689076</v>
      </c>
      <c r="E139" s="110">
        <v>90.48</v>
      </c>
      <c r="F139" s="111">
        <v>2.0089999999999999</v>
      </c>
      <c r="G139" s="107">
        <f t="shared" si="8"/>
        <v>92.489000000000004</v>
      </c>
      <c r="H139" s="108">
        <v>19.940000000000001</v>
      </c>
      <c r="I139" s="109" t="s">
        <v>60</v>
      </c>
      <c r="J139" s="71">
        <f t="shared" si="11"/>
        <v>19.940000000000001</v>
      </c>
      <c r="K139" s="72">
        <v>6394</v>
      </c>
      <c r="L139" s="74" t="s">
        <v>58</v>
      </c>
      <c r="M139" s="70">
        <f t="shared" si="5"/>
        <v>0.63939999999999997</v>
      </c>
      <c r="N139" s="72">
        <v>5784</v>
      </c>
      <c r="O139" s="74" t="s">
        <v>58</v>
      </c>
      <c r="P139" s="70">
        <f t="shared" si="6"/>
        <v>0.57840000000000003</v>
      </c>
    </row>
    <row r="140" spans="1:16">
      <c r="A140" s="112"/>
      <c r="B140" s="108">
        <v>110</v>
      </c>
      <c r="C140" s="113" t="s">
        <v>59</v>
      </c>
      <c r="D140" s="70">
        <f t="shared" si="10"/>
        <v>0.46218487394957986</v>
      </c>
      <c r="E140" s="110">
        <v>96.79</v>
      </c>
      <c r="F140" s="111">
        <v>1.869</v>
      </c>
      <c r="G140" s="107">
        <f t="shared" si="8"/>
        <v>98.659000000000006</v>
      </c>
      <c r="H140" s="108">
        <v>20.96</v>
      </c>
      <c r="I140" s="109" t="s">
        <v>60</v>
      </c>
      <c r="J140" s="71">
        <f t="shared" si="11"/>
        <v>20.96</v>
      </c>
      <c r="K140" s="72">
        <v>6583</v>
      </c>
      <c r="L140" s="74" t="s">
        <v>58</v>
      </c>
      <c r="M140" s="70">
        <f t="shared" si="5"/>
        <v>0.6583</v>
      </c>
      <c r="N140" s="72">
        <v>5904</v>
      </c>
      <c r="O140" s="74" t="s">
        <v>58</v>
      </c>
      <c r="P140" s="70">
        <f t="shared" si="6"/>
        <v>0.59040000000000004</v>
      </c>
    </row>
    <row r="141" spans="1:16">
      <c r="B141" s="108">
        <v>120</v>
      </c>
      <c r="C141" s="74" t="s">
        <v>59</v>
      </c>
      <c r="D141" s="70">
        <f t="shared" si="10"/>
        <v>0.50420168067226889</v>
      </c>
      <c r="E141" s="110">
        <v>102.5</v>
      </c>
      <c r="F141" s="111">
        <v>1.75</v>
      </c>
      <c r="G141" s="107">
        <f t="shared" si="8"/>
        <v>104.25</v>
      </c>
      <c r="H141" s="72">
        <v>21.93</v>
      </c>
      <c r="I141" s="74" t="s">
        <v>60</v>
      </c>
      <c r="J141" s="71">
        <f t="shared" si="11"/>
        <v>21.93</v>
      </c>
      <c r="K141" s="72">
        <v>6746</v>
      </c>
      <c r="L141" s="74" t="s">
        <v>58</v>
      </c>
      <c r="M141" s="70">
        <f t="shared" si="5"/>
        <v>0.67460000000000009</v>
      </c>
      <c r="N141" s="72">
        <v>6008</v>
      </c>
      <c r="O141" s="74" t="s">
        <v>58</v>
      </c>
      <c r="P141" s="70">
        <f t="shared" si="6"/>
        <v>0.6008</v>
      </c>
    </row>
    <row r="142" spans="1:16">
      <c r="B142" s="108">
        <v>130</v>
      </c>
      <c r="C142" s="74" t="s">
        <v>59</v>
      </c>
      <c r="D142" s="70">
        <f t="shared" si="10"/>
        <v>0.54621848739495793</v>
      </c>
      <c r="E142" s="110">
        <v>107.6</v>
      </c>
      <c r="F142" s="111">
        <v>1.6459999999999999</v>
      </c>
      <c r="G142" s="107">
        <f t="shared" si="8"/>
        <v>109.246</v>
      </c>
      <c r="H142" s="72">
        <v>22.84</v>
      </c>
      <c r="I142" s="74" t="s">
        <v>60</v>
      </c>
      <c r="J142" s="71">
        <f t="shared" si="11"/>
        <v>22.84</v>
      </c>
      <c r="K142" s="72">
        <v>6889</v>
      </c>
      <c r="L142" s="74" t="s">
        <v>58</v>
      </c>
      <c r="M142" s="70">
        <f t="shared" si="5"/>
        <v>0.68890000000000007</v>
      </c>
      <c r="N142" s="72">
        <v>6099</v>
      </c>
      <c r="O142" s="74" t="s">
        <v>58</v>
      </c>
      <c r="P142" s="70">
        <f t="shared" si="6"/>
        <v>0.6099</v>
      </c>
    </row>
    <row r="143" spans="1:16">
      <c r="B143" s="108">
        <v>140</v>
      </c>
      <c r="C143" s="74" t="s">
        <v>59</v>
      </c>
      <c r="D143" s="70">
        <f t="shared" si="10"/>
        <v>0.58823529411764708</v>
      </c>
      <c r="E143" s="110">
        <v>112.1</v>
      </c>
      <c r="F143" s="111">
        <v>1.5549999999999999</v>
      </c>
      <c r="G143" s="107">
        <f t="shared" si="8"/>
        <v>113.655</v>
      </c>
      <c r="H143" s="72">
        <v>23.72</v>
      </c>
      <c r="I143" s="74" t="s">
        <v>60</v>
      </c>
      <c r="J143" s="71">
        <f t="shared" si="11"/>
        <v>23.72</v>
      </c>
      <c r="K143" s="72">
        <v>7017</v>
      </c>
      <c r="L143" s="74" t="s">
        <v>58</v>
      </c>
      <c r="M143" s="70">
        <f t="shared" si="5"/>
        <v>0.70169999999999999</v>
      </c>
      <c r="N143" s="72">
        <v>6181</v>
      </c>
      <c r="O143" s="74" t="s">
        <v>58</v>
      </c>
      <c r="P143" s="70">
        <f t="shared" si="6"/>
        <v>0.61809999999999998</v>
      </c>
    </row>
    <row r="144" spans="1:16">
      <c r="B144" s="108">
        <v>150</v>
      </c>
      <c r="C144" s="74" t="s">
        <v>59</v>
      </c>
      <c r="D144" s="70">
        <f t="shared" si="10"/>
        <v>0.63025210084033612</v>
      </c>
      <c r="E144" s="110">
        <v>116.2</v>
      </c>
      <c r="F144" s="111">
        <v>1.474</v>
      </c>
      <c r="G144" s="107">
        <f t="shared" si="8"/>
        <v>117.67400000000001</v>
      </c>
      <c r="H144" s="72">
        <v>24.56</v>
      </c>
      <c r="I144" s="74" t="s">
        <v>60</v>
      </c>
      <c r="J144" s="71">
        <f t="shared" si="11"/>
        <v>24.56</v>
      </c>
      <c r="K144" s="72">
        <v>7134</v>
      </c>
      <c r="L144" s="74" t="s">
        <v>58</v>
      </c>
      <c r="M144" s="70">
        <f t="shared" si="5"/>
        <v>0.71340000000000003</v>
      </c>
      <c r="N144" s="72">
        <v>6255</v>
      </c>
      <c r="O144" s="74" t="s">
        <v>58</v>
      </c>
      <c r="P144" s="70">
        <f t="shared" si="6"/>
        <v>0.62549999999999994</v>
      </c>
    </row>
    <row r="145" spans="2:16">
      <c r="B145" s="108">
        <v>160</v>
      </c>
      <c r="C145" s="74" t="s">
        <v>59</v>
      </c>
      <c r="D145" s="70">
        <f t="shared" si="10"/>
        <v>0.67226890756302526</v>
      </c>
      <c r="E145" s="110">
        <v>119.8</v>
      </c>
      <c r="F145" s="111">
        <v>1.4019999999999999</v>
      </c>
      <c r="G145" s="107">
        <f t="shared" si="8"/>
        <v>121.202</v>
      </c>
      <c r="H145" s="72">
        <v>25.38</v>
      </c>
      <c r="I145" s="74" t="s">
        <v>60</v>
      </c>
      <c r="J145" s="71">
        <f t="shared" si="11"/>
        <v>25.38</v>
      </c>
      <c r="K145" s="72">
        <v>7241</v>
      </c>
      <c r="L145" s="74" t="s">
        <v>58</v>
      </c>
      <c r="M145" s="70">
        <f t="shared" si="5"/>
        <v>0.72409999999999997</v>
      </c>
      <c r="N145" s="72">
        <v>6322</v>
      </c>
      <c r="O145" s="74" t="s">
        <v>58</v>
      </c>
      <c r="P145" s="70">
        <f t="shared" si="6"/>
        <v>0.63219999999999998</v>
      </c>
    </row>
    <row r="146" spans="2:16">
      <c r="B146" s="108">
        <v>170</v>
      </c>
      <c r="C146" s="74" t="s">
        <v>59</v>
      </c>
      <c r="D146" s="70">
        <f t="shared" si="10"/>
        <v>0.7142857142857143</v>
      </c>
      <c r="E146" s="110">
        <v>123.1</v>
      </c>
      <c r="F146" s="111">
        <v>1.3380000000000001</v>
      </c>
      <c r="G146" s="107">
        <f t="shared" si="8"/>
        <v>124.43799999999999</v>
      </c>
      <c r="H146" s="72">
        <v>26.17</v>
      </c>
      <c r="I146" s="74" t="s">
        <v>60</v>
      </c>
      <c r="J146" s="71">
        <f t="shared" si="11"/>
        <v>26.17</v>
      </c>
      <c r="K146" s="72">
        <v>7340</v>
      </c>
      <c r="L146" s="74" t="s">
        <v>58</v>
      </c>
      <c r="M146" s="70">
        <f t="shared" si="5"/>
        <v>0.73399999999999999</v>
      </c>
      <c r="N146" s="72">
        <v>6384</v>
      </c>
      <c r="O146" s="74" t="s">
        <v>58</v>
      </c>
      <c r="P146" s="70">
        <f t="shared" si="6"/>
        <v>0.63840000000000008</v>
      </c>
    </row>
    <row r="147" spans="2:16">
      <c r="B147" s="108">
        <v>180</v>
      </c>
      <c r="C147" s="74" t="s">
        <v>59</v>
      </c>
      <c r="D147" s="70">
        <f t="shared" si="10"/>
        <v>0.75630252100840334</v>
      </c>
      <c r="E147" s="110">
        <v>126</v>
      </c>
      <c r="F147" s="111">
        <v>1.2789999999999999</v>
      </c>
      <c r="G147" s="107">
        <f t="shared" si="8"/>
        <v>127.279</v>
      </c>
      <c r="H147" s="72">
        <v>26.95</v>
      </c>
      <c r="I147" s="74" t="s">
        <v>60</v>
      </c>
      <c r="J147" s="71">
        <f t="shared" si="11"/>
        <v>26.95</v>
      </c>
      <c r="K147" s="72">
        <v>7433</v>
      </c>
      <c r="L147" s="74" t="s">
        <v>58</v>
      </c>
      <c r="M147" s="70">
        <f t="shared" si="5"/>
        <v>0.74329999999999996</v>
      </c>
      <c r="N147" s="72">
        <v>6441</v>
      </c>
      <c r="O147" s="74" t="s">
        <v>58</v>
      </c>
      <c r="P147" s="70">
        <f t="shared" si="6"/>
        <v>0.64410000000000001</v>
      </c>
    </row>
    <row r="148" spans="2:16">
      <c r="B148" s="108">
        <v>200</v>
      </c>
      <c r="C148" s="74" t="s">
        <v>59</v>
      </c>
      <c r="D148" s="70">
        <f t="shared" si="10"/>
        <v>0.84033613445378152</v>
      </c>
      <c r="E148" s="110">
        <v>131</v>
      </c>
      <c r="F148" s="111">
        <v>1.1779999999999999</v>
      </c>
      <c r="G148" s="107">
        <f t="shared" si="8"/>
        <v>132.178</v>
      </c>
      <c r="H148" s="72">
        <v>28.46</v>
      </c>
      <c r="I148" s="74" t="s">
        <v>60</v>
      </c>
      <c r="J148" s="71">
        <f t="shared" si="11"/>
        <v>28.46</v>
      </c>
      <c r="K148" s="72">
        <v>7752</v>
      </c>
      <c r="L148" s="74" t="s">
        <v>58</v>
      </c>
      <c r="M148" s="70">
        <f t="shared" ref="M148:M154" si="12">K148/1000/10</f>
        <v>0.7752</v>
      </c>
      <c r="N148" s="72">
        <v>6545</v>
      </c>
      <c r="O148" s="74" t="s">
        <v>58</v>
      </c>
      <c r="P148" s="70">
        <f t="shared" ref="P148:P176" si="13">N148/1000/10</f>
        <v>0.65449999999999997</v>
      </c>
    </row>
    <row r="149" spans="2:16">
      <c r="B149" s="108">
        <v>225</v>
      </c>
      <c r="C149" s="74" t="s">
        <v>59</v>
      </c>
      <c r="D149" s="70">
        <f t="shared" si="10"/>
        <v>0.94537815126050417</v>
      </c>
      <c r="E149" s="110">
        <v>135.9</v>
      </c>
      <c r="F149" s="111">
        <v>1.073</v>
      </c>
      <c r="G149" s="107">
        <f t="shared" ref="G149:G212" si="14">E149+F149</f>
        <v>136.97300000000001</v>
      </c>
      <c r="H149" s="72">
        <v>30.27</v>
      </c>
      <c r="I149" s="74" t="s">
        <v>60</v>
      </c>
      <c r="J149" s="71">
        <f t="shared" si="11"/>
        <v>30.27</v>
      </c>
      <c r="K149" s="72">
        <v>8186</v>
      </c>
      <c r="L149" s="74" t="s">
        <v>58</v>
      </c>
      <c r="M149" s="70">
        <f t="shared" si="12"/>
        <v>0.81859999999999999</v>
      </c>
      <c r="N149" s="72">
        <v>6657</v>
      </c>
      <c r="O149" s="74" t="s">
        <v>58</v>
      </c>
      <c r="P149" s="70">
        <f t="shared" si="13"/>
        <v>0.66569999999999996</v>
      </c>
    </row>
    <row r="150" spans="2:16">
      <c r="B150" s="108">
        <v>250</v>
      </c>
      <c r="C150" s="74" t="s">
        <v>59</v>
      </c>
      <c r="D150" s="70">
        <f t="shared" si="10"/>
        <v>1.0504201680672269</v>
      </c>
      <c r="E150" s="110">
        <v>139.69999999999999</v>
      </c>
      <c r="F150" s="111">
        <v>0.98699999999999999</v>
      </c>
      <c r="G150" s="107">
        <f t="shared" si="14"/>
        <v>140.68699999999998</v>
      </c>
      <c r="H150" s="72">
        <v>32.03</v>
      </c>
      <c r="I150" s="74" t="s">
        <v>60</v>
      </c>
      <c r="J150" s="71">
        <f t="shared" si="11"/>
        <v>32.03</v>
      </c>
      <c r="K150" s="72">
        <v>8573</v>
      </c>
      <c r="L150" s="74" t="s">
        <v>58</v>
      </c>
      <c r="M150" s="70">
        <f t="shared" si="12"/>
        <v>0.85730000000000006</v>
      </c>
      <c r="N150" s="72">
        <v>6757</v>
      </c>
      <c r="O150" s="74" t="s">
        <v>58</v>
      </c>
      <c r="P150" s="70">
        <f t="shared" si="13"/>
        <v>0.67569999999999997</v>
      </c>
    </row>
    <row r="151" spans="2:16">
      <c r="B151" s="108">
        <v>275</v>
      </c>
      <c r="C151" s="74" t="s">
        <v>59</v>
      </c>
      <c r="D151" s="70">
        <f t="shared" ref="D151:D164" si="15">B151/$C$5</f>
        <v>1.1554621848739495</v>
      </c>
      <c r="E151" s="110">
        <v>142.80000000000001</v>
      </c>
      <c r="F151" s="111">
        <v>0.91459999999999997</v>
      </c>
      <c r="G151" s="107">
        <f t="shared" si="14"/>
        <v>143.71460000000002</v>
      </c>
      <c r="H151" s="72">
        <v>33.75</v>
      </c>
      <c r="I151" s="74" t="s">
        <v>60</v>
      </c>
      <c r="J151" s="71">
        <f t="shared" si="11"/>
        <v>33.75</v>
      </c>
      <c r="K151" s="72">
        <v>8925</v>
      </c>
      <c r="L151" s="74" t="s">
        <v>58</v>
      </c>
      <c r="M151" s="70">
        <f t="shared" si="12"/>
        <v>0.89250000000000007</v>
      </c>
      <c r="N151" s="72">
        <v>6846</v>
      </c>
      <c r="O151" s="74" t="s">
        <v>58</v>
      </c>
      <c r="P151" s="70">
        <f t="shared" si="13"/>
        <v>0.68459999999999999</v>
      </c>
    </row>
    <row r="152" spans="2:16">
      <c r="B152" s="108">
        <v>300</v>
      </c>
      <c r="C152" s="74" t="s">
        <v>59</v>
      </c>
      <c r="D152" s="70">
        <f t="shared" si="15"/>
        <v>1.2605042016806722</v>
      </c>
      <c r="E152" s="110">
        <v>145.30000000000001</v>
      </c>
      <c r="F152" s="111">
        <v>0.85299999999999998</v>
      </c>
      <c r="G152" s="107">
        <f t="shared" si="14"/>
        <v>146.15300000000002</v>
      </c>
      <c r="H152" s="72">
        <v>35.44</v>
      </c>
      <c r="I152" s="74" t="s">
        <v>60</v>
      </c>
      <c r="J152" s="71">
        <f t="shared" si="11"/>
        <v>35.44</v>
      </c>
      <c r="K152" s="72">
        <v>9250</v>
      </c>
      <c r="L152" s="74" t="s">
        <v>58</v>
      </c>
      <c r="M152" s="70">
        <f t="shared" si="12"/>
        <v>0.92500000000000004</v>
      </c>
      <c r="N152" s="72">
        <v>6927</v>
      </c>
      <c r="O152" s="74" t="s">
        <v>58</v>
      </c>
      <c r="P152" s="70">
        <f t="shared" si="13"/>
        <v>0.69269999999999998</v>
      </c>
    </row>
    <row r="153" spans="2:16">
      <c r="B153" s="108">
        <v>325</v>
      </c>
      <c r="C153" s="74" t="s">
        <v>59</v>
      </c>
      <c r="D153" s="70">
        <f t="shared" si="15"/>
        <v>1.365546218487395</v>
      </c>
      <c r="E153" s="110">
        <v>147.30000000000001</v>
      </c>
      <c r="F153" s="111">
        <v>0.79969999999999997</v>
      </c>
      <c r="G153" s="107">
        <f t="shared" si="14"/>
        <v>148.09970000000001</v>
      </c>
      <c r="H153" s="72">
        <v>37.1</v>
      </c>
      <c r="I153" s="74" t="s">
        <v>60</v>
      </c>
      <c r="J153" s="71">
        <f t="shared" si="11"/>
        <v>37.1</v>
      </c>
      <c r="K153" s="72">
        <v>9555</v>
      </c>
      <c r="L153" s="74" t="s">
        <v>58</v>
      </c>
      <c r="M153" s="70">
        <f t="shared" si="12"/>
        <v>0.95550000000000002</v>
      </c>
      <c r="N153" s="72">
        <v>7002</v>
      </c>
      <c r="O153" s="74" t="s">
        <v>58</v>
      </c>
      <c r="P153" s="70">
        <f t="shared" si="13"/>
        <v>0.70019999999999993</v>
      </c>
    </row>
    <row r="154" spans="2:16">
      <c r="B154" s="108">
        <v>350</v>
      </c>
      <c r="C154" s="74" t="s">
        <v>59</v>
      </c>
      <c r="D154" s="70">
        <f t="shared" si="15"/>
        <v>1.4705882352941178</v>
      </c>
      <c r="E154" s="110">
        <v>148.9</v>
      </c>
      <c r="F154" s="111">
        <v>0.75319999999999998</v>
      </c>
      <c r="G154" s="107">
        <f t="shared" si="14"/>
        <v>149.6532</v>
      </c>
      <c r="H154" s="72">
        <v>38.74</v>
      </c>
      <c r="I154" s="74" t="s">
        <v>60</v>
      </c>
      <c r="J154" s="71">
        <f t="shared" si="11"/>
        <v>38.74</v>
      </c>
      <c r="K154" s="72">
        <v>9843</v>
      </c>
      <c r="L154" s="74" t="s">
        <v>58</v>
      </c>
      <c r="M154" s="70">
        <f t="shared" si="12"/>
        <v>0.98429999999999995</v>
      </c>
      <c r="N154" s="72">
        <v>7072</v>
      </c>
      <c r="O154" s="74" t="s">
        <v>58</v>
      </c>
      <c r="P154" s="70">
        <f t="shared" si="13"/>
        <v>0.70720000000000005</v>
      </c>
    </row>
    <row r="155" spans="2:16">
      <c r="B155" s="108">
        <v>375</v>
      </c>
      <c r="C155" s="74" t="s">
        <v>59</v>
      </c>
      <c r="D155" s="70">
        <f t="shared" si="15"/>
        <v>1.5756302521008403</v>
      </c>
      <c r="E155" s="110">
        <v>150.30000000000001</v>
      </c>
      <c r="F155" s="111">
        <v>0.71230000000000004</v>
      </c>
      <c r="G155" s="107">
        <f t="shared" si="14"/>
        <v>151.01230000000001</v>
      </c>
      <c r="H155" s="72">
        <v>40.36</v>
      </c>
      <c r="I155" s="74" t="s">
        <v>60</v>
      </c>
      <c r="J155" s="71">
        <f t="shared" si="11"/>
        <v>40.36</v>
      </c>
      <c r="K155" s="72">
        <v>1.01</v>
      </c>
      <c r="L155" s="73" t="s">
        <v>60</v>
      </c>
      <c r="M155" s="71">
        <f t="shared" ref="M155:M157" si="16">K155</f>
        <v>1.01</v>
      </c>
      <c r="N155" s="72">
        <v>7137</v>
      </c>
      <c r="O155" s="74" t="s">
        <v>58</v>
      </c>
      <c r="P155" s="70">
        <f t="shared" si="13"/>
        <v>0.7137</v>
      </c>
    </row>
    <row r="156" spans="2:16">
      <c r="B156" s="108">
        <v>400</v>
      </c>
      <c r="C156" s="74" t="s">
        <v>59</v>
      </c>
      <c r="D156" s="70">
        <f t="shared" si="15"/>
        <v>1.680672268907563</v>
      </c>
      <c r="E156" s="110">
        <v>151.4</v>
      </c>
      <c r="F156" s="111">
        <v>0.67579999999999996</v>
      </c>
      <c r="G156" s="107">
        <f t="shared" si="14"/>
        <v>152.07580000000002</v>
      </c>
      <c r="H156" s="72">
        <v>41.98</v>
      </c>
      <c r="I156" s="74" t="s">
        <v>60</v>
      </c>
      <c r="J156" s="71">
        <f t="shared" si="11"/>
        <v>41.98</v>
      </c>
      <c r="K156" s="72">
        <v>1.04</v>
      </c>
      <c r="L156" s="74" t="s">
        <v>60</v>
      </c>
      <c r="M156" s="71">
        <f t="shared" si="16"/>
        <v>1.04</v>
      </c>
      <c r="N156" s="72">
        <v>7199</v>
      </c>
      <c r="O156" s="74" t="s">
        <v>58</v>
      </c>
      <c r="P156" s="70">
        <f t="shared" si="13"/>
        <v>0.71989999999999998</v>
      </c>
    </row>
    <row r="157" spans="2:16">
      <c r="B157" s="108">
        <v>450</v>
      </c>
      <c r="C157" s="74" t="s">
        <v>59</v>
      </c>
      <c r="D157" s="70">
        <f t="shared" si="15"/>
        <v>1.8907563025210083</v>
      </c>
      <c r="E157" s="110">
        <v>153.19999999999999</v>
      </c>
      <c r="F157" s="111">
        <v>0.6139</v>
      </c>
      <c r="G157" s="107">
        <f t="shared" si="14"/>
        <v>153.81389999999999</v>
      </c>
      <c r="H157" s="72">
        <v>45.17</v>
      </c>
      <c r="I157" s="74" t="s">
        <v>60</v>
      </c>
      <c r="J157" s="71">
        <f t="shared" si="11"/>
        <v>45.17</v>
      </c>
      <c r="K157" s="72">
        <v>1.1299999999999999</v>
      </c>
      <c r="L157" s="74" t="s">
        <v>60</v>
      </c>
      <c r="M157" s="71">
        <f t="shared" si="16"/>
        <v>1.1299999999999999</v>
      </c>
      <c r="N157" s="72">
        <v>7313</v>
      </c>
      <c r="O157" s="74" t="s">
        <v>58</v>
      </c>
      <c r="P157" s="70">
        <f t="shared" si="13"/>
        <v>0.73129999999999995</v>
      </c>
    </row>
    <row r="158" spans="2:16">
      <c r="B158" s="108">
        <v>500</v>
      </c>
      <c r="C158" s="74" t="s">
        <v>59</v>
      </c>
      <c r="D158" s="70">
        <f t="shared" si="15"/>
        <v>2.1008403361344539</v>
      </c>
      <c r="E158" s="110">
        <v>156</v>
      </c>
      <c r="F158" s="111">
        <v>0.56310000000000004</v>
      </c>
      <c r="G158" s="107">
        <f t="shared" si="14"/>
        <v>156.56309999999999</v>
      </c>
      <c r="H158" s="72">
        <v>48.32</v>
      </c>
      <c r="I158" s="74" t="s">
        <v>60</v>
      </c>
      <c r="J158" s="71">
        <f t="shared" si="11"/>
        <v>48.32</v>
      </c>
      <c r="K158" s="72">
        <v>1.22</v>
      </c>
      <c r="L158" s="74" t="s">
        <v>60</v>
      </c>
      <c r="M158" s="71">
        <f t="shared" ref="M158:M216" si="17">K158</f>
        <v>1.22</v>
      </c>
      <c r="N158" s="72">
        <v>7418</v>
      </c>
      <c r="O158" s="74" t="s">
        <v>58</v>
      </c>
      <c r="P158" s="70">
        <f t="shared" si="13"/>
        <v>0.74180000000000001</v>
      </c>
    </row>
    <row r="159" spans="2:16">
      <c r="B159" s="108">
        <v>550</v>
      </c>
      <c r="C159" s="74" t="s">
        <v>59</v>
      </c>
      <c r="D159" s="70">
        <f t="shared" si="15"/>
        <v>2.3109243697478989</v>
      </c>
      <c r="E159" s="110">
        <v>158.6</v>
      </c>
      <c r="F159" s="111">
        <v>0.52059999999999995</v>
      </c>
      <c r="G159" s="107">
        <f t="shared" si="14"/>
        <v>159.1206</v>
      </c>
      <c r="H159" s="72">
        <v>51.41</v>
      </c>
      <c r="I159" s="74" t="s">
        <v>60</v>
      </c>
      <c r="J159" s="71">
        <f t="shared" si="11"/>
        <v>51.41</v>
      </c>
      <c r="K159" s="72">
        <v>1.3</v>
      </c>
      <c r="L159" s="74" t="s">
        <v>60</v>
      </c>
      <c r="M159" s="71">
        <f t="shared" si="17"/>
        <v>1.3</v>
      </c>
      <c r="N159" s="72">
        <v>7515</v>
      </c>
      <c r="O159" s="74" t="s">
        <v>58</v>
      </c>
      <c r="P159" s="70">
        <f t="shared" si="13"/>
        <v>0.75149999999999995</v>
      </c>
    </row>
    <row r="160" spans="2:16">
      <c r="B160" s="108">
        <v>600</v>
      </c>
      <c r="C160" s="74" t="s">
        <v>59</v>
      </c>
      <c r="D160" s="70">
        <f t="shared" si="15"/>
        <v>2.5210084033613445</v>
      </c>
      <c r="E160" s="110">
        <v>159.6</v>
      </c>
      <c r="F160" s="111">
        <v>0.48449999999999999</v>
      </c>
      <c r="G160" s="107">
        <f t="shared" si="14"/>
        <v>160.08449999999999</v>
      </c>
      <c r="H160" s="72">
        <v>54.47</v>
      </c>
      <c r="I160" s="74" t="s">
        <v>60</v>
      </c>
      <c r="J160" s="71">
        <f t="shared" si="11"/>
        <v>54.47</v>
      </c>
      <c r="K160" s="72">
        <v>1.37</v>
      </c>
      <c r="L160" s="74" t="s">
        <v>60</v>
      </c>
      <c r="M160" s="71">
        <f t="shared" si="17"/>
        <v>1.37</v>
      </c>
      <c r="N160" s="72">
        <v>7605</v>
      </c>
      <c r="O160" s="74" t="s">
        <v>58</v>
      </c>
      <c r="P160" s="70">
        <f t="shared" si="13"/>
        <v>0.76050000000000006</v>
      </c>
    </row>
    <row r="161" spans="2:16">
      <c r="B161" s="108">
        <v>650</v>
      </c>
      <c r="C161" s="74" t="s">
        <v>59</v>
      </c>
      <c r="D161" s="70">
        <f t="shared" si="15"/>
        <v>2.73109243697479</v>
      </c>
      <c r="E161" s="110">
        <v>160.30000000000001</v>
      </c>
      <c r="F161" s="111">
        <v>0.45340000000000003</v>
      </c>
      <c r="G161" s="107">
        <f t="shared" si="14"/>
        <v>160.7534</v>
      </c>
      <c r="H161" s="72">
        <v>57.52</v>
      </c>
      <c r="I161" s="74" t="s">
        <v>60</v>
      </c>
      <c r="J161" s="71">
        <f t="shared" si="11"/>
        <v>57.52</v>
      </c>
      <c r="K161" s="72">
        <v>1.43</v>
      </c>
      <c r="L161" s="74" t="s">
        <v>60</v>
      </c>
      <c r="M161" s="71">
        <f t="shared" si="17"/>
        <v>1.43</v>
      </c>
      <c r="N161" s="72">
        <v>7690</v>
      </c>
      <c r="O161" s="74" t="s">
        <v>58</v>
      </c>
      <c r="P161" s="70">
        <f t="shared" si="13"/>
        <v>0.76900000000000002</v>
      </c>
    </row>
    <row r="162" spans="2:16">
      <c r="B162" s="108">
        <v>700</v>
      </c>
      <c r="C162" s="74" t="s">
        <v>59</v>
      </c>
      <c r="D162" s="70">
        <f t="shared" si="15"/>
        <v>2.9411764705882355</v>
      </c>
      <c r="E162" s="110">
        <v>160.80000000000001</v>
      </c>
      <c r="F162" s="111">
        <v>0.42630000000000001</v>
      </c>
      <c r="G162" s="107">
        <f t="shared" si="14"/>
        <v>161.22630000000001</v>
      </c>
      <c r="H162" s="72">
        <v>60.56</v>
      </c>
      <c r="I162" s="74" t="s">
        <v>60</v>
      </c>
      <c r="J162" s="71">
        <f t="shared" si="11"/>
        <v>60.56</v>
      </c>
      <c r="K162" s="72">
        <v>1.5</v>
      </c>
      <c r="L162" s="74" t="s">
        <v>60</v>
      </c>
      <c r="M162" s="71">
        <f t="shared" si="17"/>
        <v>1.5</v>
      </c>
      <c r="N162" s="72">
        <v>7771</v>
      </c>
      <c r="O162" s="74" t="s">
        <v>58</v>
      </c>
      <c r="P162" s="70">
        <f t="shared" si="13"/>
        <v>0.77710000000000001</v>
      </c>
    </row>
    <row r="163" spans="2:16">
      <c r="B163" s="108">
        <v>800</v>
      </c>
      <c r="C163" s="74" t="s">
        <v>59</v>
      </c>
      <c r="D163" s="70">
        <f t="shared" si="15"/>
        <v>3.3613445378151261</v>
      </c>
      <c r="E163" s="110">
        <v>161.5</v>
      </c>
      <c r="F163" s="111">
        <v>0.38140000000000002</v>
      </c>
      <c r="G163" s="107">
        <f t="shared" si="14"/>
        <v>161.88140000000001</v>
      </c>
      <c r="H163" s="72">
        <v>66.61</v>
      </c>
      <c r="I163" s="74" t="s">
        <v>60</v>
      </c>
      <c r="J163" s="71">
        <f t="shared" si="11"/>
        <v>66.61</v>
      </c>
      <c r="K163" s="72">
        <v>1.73</v>
      </c>
      <c r="L163" s="74" t="s">
        <v>60</v>
      </c>
      <c r="M163" s="71">
        <f t="shared" si="17"/>
        <v>1.73</v>
      </c>
      <c r="N163" s="72">
        <v>7923</v>
      </c>
      <c r="O163" s="74" t="s">
        <v>58</v>
      </c>
      <c r="P163" s="70">
        <f t="shared" si="13"/>
        <v>0.7923</v>
      </c>
    </row>
    <row r="164" spans="2:16">
      <c r="B164" s="108">
        <v>900</v>
      </c>
      <c r="C164" s="74" t="s">
        <v>59</v>
      </c>
      <c r="D164" s="70">
        <f t="shared" si="15"/>
        <v>3.7815126050420167</v>
      </c>
      <c r="E164" s="110">
        <v>161.80000000000001</v>
      </c>
      <c r="F164" s="111">
        <v>0.34560000000000002</v>
      </c>
      <c r="G164" s="107">
        <f t="shared" si="14"/>
        <v>162.1456</v>
      </c>
      <c r="H164" s="72">
        <v>72.64</v>
      </c>
      <c r="I164" s="74" t="s">
        <v>60</v>
      </c>
      <c r="J164" s="71">
        <f t="shared" si="11"/>
        <v>72.64</v>
      </c>
      <c r="K164" s="72">
        <v>1.93</v>
      </c>
      <c r="L164" s="74" t="s">
        <v>60</v>
      </c>
      <c r="M164" s="71">
        <f t="shared" si="17"/>
        <v>1.93</v>
      </c>
      <c r="N164" s="72">
        <v>8065</v>
      </c>
      <c r="O164" s="74" t="s">
        <v>58</v>
      </c>
      <c r="P164" s="70">
        <f t="shared" si="13"/>
        <v>0.80649999999999999</v>
      </c>
    </row>
    <row r="165" spans="2:16">
      <c r="B165" s="108">
        <v>1</v>
      </c>
      <c r="C165" s="73" t="s">
        <v>61</v>
      </c>
      <c r="D165" s="70">
        <f t="shared" ref="D165:D228" si="18">B165*1000/$C$5</f>
        <v>4.2016806722689077</v>
      </c>
      <c r="E165" s="110">
        <v>161.9</v>
      </c>
      <c r="F165" s="111">
        <v>0.31630000000000003</v>
      </c>
      <c r="G165" s="107">
        <f t="shared" si="14"/>
        <v>162.21630000000002</v>
      </c>
      <c r="H165" s="72">
        <v>78.67</v>
      </c>
      <c r="I165" s="74" t="s">
        <v>60</v>
      </c>
      <c r="J165" s="71">
        <f t="shared" ref="J165:J192" si="19">H165</f>
        <v>78.67</v>
      </c>
      <c r="K165" s="72">
        <v>2.11</v>
      </c>
      <c r="L165" s="74" t="s">
        <v>60</v>
      </c>
      <c r="M165" s="71">
        <f t="shared" si="17"/>
        <v>2.11</v>
      </c>
      <c r="N165" s="72">
        <v>8200</v>
      </c>
      <c r="O165" s="74" t="s">
        <v>58</v>
      </c>
      <c r="P165" s="70">
        <f t="shared" si="13"/>
        <v>0.82</v>
      </c>
    </row>
    <row r="166" spans="2:16">
      <c r="B166" s="108">
        <v>1.1000000000000001</v>
      </c>
      <c r="C166" s="74" t="s">
        <v>61</v>
      </c>
      <c r="D166" s="70">
        <f t="shared" si="18"/>
        <v>4.6218487394957979</v>
      </c>
      <c r="E166" s="110">
        <v>161.69999999999999</v>
      </c>
      <c r="F166" s="111">
        <v>0.29189999999999999</v>
      </c>
      <c r="G166" s="107">
        <f t="shared" si="14"/>
        <v>161.99189999999999</v>
      </c>
      <c r="H166" s="72">
        <v>84.7</v>
      </c>
      <c r="I166" s="74" t="s">
        <v>60</v>
      </c>
      <c r="J166" s="71">
        <f t="shared" si="19"/>
        <v>84.7</v>
      </c>
      <c r="K166" s="72">
        <v>2.27</v>
      </c>
      <c r="L166" s="74" t="s">
        <v>60</v>
      </c>
      <c r="M166" s="71">
        <f t="shared" si="17"/>
        <v>2.27</v>
      </c>
      <c r="N166" s="72">
        <v>8328</v>
      </c>
      <c r="O166" s="74" t="s">
        <v>58</v>
      </c>
      <c r="P166" s="70">
        <f t="shared" si="13"/>
        <v>0.83279999999999998</v>
      </c>
    </row>
    <row r="167" spans="2:16">
      <c r="B167" s="108">
        <v>1.2</v>
      </c>
      <c r="C167" s="74" t="s">
        <v>61</v>
      </c>
      <c r="D167" s="70">
        <f t="shared" si="18"/>
        <v>5.0420168067226889</v>
      </c>
      <c r="E167" s="110">
        <v>161.30000000000001</v>
      </c>
      <c r="F167" s="111">
        <v>0.2712</v>
      </c>
      <c r="G167" s="107">
        <f t="shared" si="14"/>
        <v>161.5712</v>
      </c>
      <c r="H167" s="72">
        <v>90.75</v>
      </c>
      <c r="I167" s="74" t="s">
        <v>60</v>
      </c>
      <c r="J167" s="71">
        <f t="shared" si="19"/>
        <v>90.75</v>
      </c>
      <c r="K167" s="72">
        <v>2.4300000000000002</v>
      </c>
      <c r="L167" s="74" t="s">
        <v>60</v>
      </c>
      <c r="M167" s="71">
        <f t="shared" si="17"/>
        <v>2.4300000000000002</v>
      </c>
      <c r="N167" s="72">
        <v>8452</v>
      </c>
      <c r="O167" s="74" t="s">
        <v>58</v>
      </c>
      <c r="P167" s="70">
        <f t="shared" si="13"/>
        <v>0.84519999999999995</v>
      </c>
    </row>
    <row r="168" spans="2:16">
      <c r="B168" s="108">
        <v>1.3</v>
      </c>
      <c r="C168" s="74" t="s">
        <v>61</v>
      </c>
      <c r="D168" s="70">
        <f t="shared" si="18"/>
        <v>5.46218487394958</v>
      </c>
      <c r="E168" s="110">
        <v>160.69999999999999</v>
      </c>
      <c r="F168" s="111">
        <v>0.25340000000000001</v>
      </c>
      <c r="G168" s="107">
        <f t="shared" si="14"/>
        <v>160.95339999999999</v>
      </c>
      <c r="H168" s="72">
        <v>96.81</v>
      </c>
      <c r="I168" s="74" t="s">
        <v>60</v>
      </c>
      <c r="J168" s="71">
        <f t="shared" si="19"/>
        <v>96.81</v>
      </c>
      <c r="K168" s="72">
        <v>2.58</v>
      </c>
      <c r="L168" s="74" t="s">
        <v>60</v>
      </c>
      <c r="M168" s="71">
        <f t="shared" si="17"/>
        <v>2.58</v>
      </c>
      <c r="N168" s="72">
        <v>8571</v>
      </c>
      <c r="O168" s="74" t="s">
        <v>58</v>
      </c>
      <c r="P168" s="70">
        <f t="shared" si="13"/>
        <v>0.85709999999999997</v>
      </c>
    </row>
    <row r="169" spans="2:16">
      <c r="B169" s="108">
        <v>1.4</v>
      </c>
      <c r="C169" s="74" t="s">
        <v>61</v>
      </c>
      <c r="D169" s="70">
        <f t="shared" si="18"/>
        <v>5.882352941176471</v>
      </c>
      <c r="E169" s="110">
        <v>160</v>
      </c>
      <c r="F169" s="111">
        <v>0.23799999999999999</v>
      </c>
      <c r="G169" s="107">
        <f t="shared" si="14"/>
        <v>160.238</v>
      </c>
      <c r="H169" s="72">
        <v>102.9</v>
      </c>
      <c r="I169" s="74" t="s">
        <v>60</v>
      </c>
      <c r="J169" s="71">
        <f t="shared" si="19"/>
        <v>102.9</v>
      </c>
      <c r="K169" s="72">
        <v>2.72</v>
      </c>
      <c r="L169" s="74" t="s">
        <v>60</v>
      </c>
      <c r="M169" s="71">
        <f t="shared" si="17"/>
        <v>2.72</v>
      </c>
      <c r="N169" s="72">
        <v>8688</v>
      </c>
      <c r="O169" s="74" t="s">
        <v>58</v>
      </c>
      <c r="P169" s="70">
        <f t="shared" si="13"/>
        <v>0.86880000000000002</v>
      </c>
    </row>
    <row r="170" spans="2:16">
      <c r="B170" s="108">
        <v>1.5</v>
      </c>
      <c r="C170" s="74" t="s">
        <v>61</v>
      </c>
      <c r="D170" s="70">
        <f t="shared" si="18"/>
        <v>6.3025210084033612</v>
      </c>
      <c r="E170" s="110">
        <v>159.1</v>
      </c>
      <c r="F170" s="111">
        <v>0.22439999999999999</v>
      </c>
      <c r="G170" s="107">
        <f t="shared" si="14"/>
        <v>159.3244</v>
      </c>
      <c r="H170" s="72">
        <v>109.01</v>
      </c>
      <c r="I170" s="74" t="s">
        <v>60</v>
      </c>
      <c r="J170" s="71">
        <f t="shared" si="19"/>
        <v>109.01</v>
      </c>
      <c r="K170" s="72">
        <v>2.85</v>
      </c>
      <c r="L170" s="74" t="s">
        <v>60</v>
      </c>
      <c r="M170" s="71">
        <f t="shared" si="17"/>
        <v>2.85</v>
      </c>
      <c r="N170" s="72">
        <v>8802</v>
      </c>
      <c r="O170" s="74" t="s">
        <v>58</v>
      </c>
      <c r="P170" s="70">
        <f t="shared" si="13"/>
        <v>0.88019999999999998</v>
      </c>
    </row>
    <row r="171" spans="2:16">
      <c r="B171" s="108">
        <v>1.6</v>
      </c>
      <c r="C171" s="74" t="s">
        <v>61</v>
      </c>
      <c r="D171" s="70">
        <f t="shared" si="18"/>
        <v>6.7226890756302522</v>
      </c>
      <c r="E171" s="110">
        <v>158.1</v>
      </c>
      <c r="F171" s="111">
        <v>0.21240000000000001</v>
      </c>
      <c r="G171" s="107">
        <f t="shared" si="14"/>
        <v>158.3124</v>
      </c>
      <c r="H171" s="72">
        <v>115.17</v>
      </c>
      <c r="I171" s="74" t="s">
        <v>60</v>
      </c>
      <c r="J171" s="71">
        <f t="shared" si="19"/>
        <v>115.17</v>
      </c>
      <c r="K171" s="72">
        <v>2.98</v>
      </c>
      <c r="L171" s="74" t="s">
        <v>60</v>
      </c>
      <c r="M171" s="71">
        <f t="shared" si="17"/>
        <v>2.98</v>
      </c>
      <c r="N171" s="72">
        <v>8915</v>
      </c>
      <c r="O171" s="74" t="s">
        <v>58</v>
      </c>
      <c r="P171" s="70">
        <f t="shared" si="13"/>
        <v>0.89149999999999996</v>
      </c>
    </row>
    <row r="172" spans="2:16">
      <c r="B172" s="108">
        <v>1.7</v>
      </c>
      <c r="C172" s="74" t="s">
        <v>61</v>
      </c>
      <c r="D172" s="70">
        <f t="shared" si="18"/>
        <v>7.1428571428571432</v>
      </c>
      <c r="E172" s="110">
        <v>157.1</v>
      </c>
      <c r="F172" s="111">
        <v>0.20169999999999999</v>
      </c>
      <c r="G172" s="107">
        <f t="shared" si="14"/>
        <v>157.30169999999998</v>
      </c>
      <c r="H172" s="72">
        <v>121.36</v>
      </c>
      <c r="I172" s="74" t="s">
        <v>60</v>
      </c>
      <c r="J172" s="71">
        <f t="shared" si="19"/>
        <v>121.36</v>
      </c>
      <c r="K172" s="72">
        <v>3.11</v>
      </c>
      <c r="L172" s="74" t="s">
        <v>60</v>
      </c>
      <c r="M172" s="71">
        <f t="shared" si="17"/>
        <v>3.11</v>
      </c>
      <c r="N172" s="72">
        <v>9025</v>
      </c>
      <c r="O172" s="74" t="s">
        <v>58</v>
      </c>
      <c r="P172" s="70">
        <f t="shared" si="13"/>
        <v>0.90250000000000008</v>
      </c>
    </row>
    <row r="173" spans="2:16">
      <c r="B173" s="108">
        <v>1.8</v>
      </c>
      <c r="C173" s="74" t="s">
        <v>61</v>
      </c>
      <c r="D173" s="70">
        <f t="shared" si="18"/>
        <v>7.5630252100840334</v>
      </c>
      <c r="E173" s="110">
        <v>156</v>
      </c>
      <c r="F173" s="111">
        <v>0.19209999999999999</v>
      </c>
      <c r="G173" s="107">
        <f t="shared" si="14"/>
        <v>156.19210000000001</v>
      </c>
      <c r="H173" s="72">
        <v>127.6</v>
      </c>
      <c r="I173" s="74" t="s">
        <v>60</v>
      </c>
      <c r="J173" s="71">
        <f t="shared" si="19"/>
        <v>127.6</v>
      </c>
      <c r="K173" s="72">
        <v>3.23</v>
      </c>
      <c r="L173" s="74" t="s">
        <v>60</v>
      </c>
      <c r="M173" s="71">
        <f t="shared" si="17"/>
        <v>3.23</v>
      </c>
      <c r="N173" s="72">
        <v>9135</v>
      </c>
      <c r="O173" s="74" t="s">
        <v>58</v>
      </c>
      <c r="P173" s="71">
        <f t="shared" si="13"/>
        <v>0.91349999999999998</v>
      </c>
    </row>
    <row r="174" spans="2:16">
      <c r="B174" s="108">
        <v>2</v>
      </c>
      <c r="C174" s="74" t="s">
        <v>61</v>
      </c>
      <c r="D174" s="70">
        <f t="shared" si="18"/>
        <v>8.4033613445378155</v>
      </c>
      <c r="E174" s="110">
        <v>153.5</v>
      </c>
      <c r="F174" s="111">
        <v>0.17549999999999999</v>
      </c>
      <c r="G174" s="107">
        <f t="shared" si="14"/>
        <v>153.6755</v>
      </c>
      <c r="H174" s="72">
        <v>140.22</v>
      </c>
      <c r="I174" s="74" t="s">
        <v>60</v>
      </c>
      <c r="J174" s="71">
        <f t="shared" si="19"/>
        <v>140.22</v>
      </c>
      <c r="K174" s="72">
        <v>3.69</v>
      </c>
      <c r="L174" s="74" t="s">
        <v>60</v>
      </c>
      <c r="M174" s="71">
        <f t="shared" si="17"/>
        <v>3.69</v>
      </c>
      <c r="N174" s="72">
        <v>9351</v>
      </c>
      <c r="O174" s="74" t="s">
        <v>58</v>
      </c>
      <c r="P174" s="71">
        <f t="shared" si="13"/>
        <v>0.93510000000000004</v>
      </c>
    </row>
    <row r="175" spans="2:16">
      <c r="B175" s="108">
        <v>2.25</v>
      </c>
      <c r="C175" s="74" t="s">
        <v>61</v>
      </c>
      <c r="D175" s="70">
        <f t="shared" si="18"/>
        <v>9.4537815126050422</v>
      </c>
      <c r="E175" s="110">
        <v>150.30000000000001</v>
      </c>
      <c r="F175" s="111">
        <v>0.15859999999999999</v>
      </c>
      <c r="G175" s="107">
        <f t="shared" si="14"/>
        <v>150.45860000000002</v>
      </c>
      <c r="H175" s="72">
        <v>156.29</v>
      </c>
      <c r="I175" s="74" t="s">
        <v>60</v>
      </c>
      <c r="J175" s="71">
        <f t="shared" si="19"/>
        <v>156.29</v>
      </c>
      <c r="K175" s="72">
        <v>4.34</v>
      </c>
      <c r="L175" s="74" t="s">
        <v>60</v>
      </c>
      <c r="M175" s="71">
        <f t="shared" si="17"/>
        <v>4.34</v>
      </c>
      <c r="N175" s="72">
        <v>9618</v>
      </c>
      <c r="O175" s="74" t="s">
        <v>58</v>
      </c>
      <c r="P175" s="71">
        <f t="shared" si="13"/>
        <v>0.96179999999999999</v>
      </c>
    </row>
    <row r="176" spans="2:16">
      <c r="B176" s="108">
        <v>2.5</v>
      </c>
      <c r="C176" s="74" t="s">
        <v>61</v>
      </c>
      <c r="D176" s="70">
        <f t="shared" si="18"/>
        <v>10.504201680672269</v>
      </c>
      <c r="E176" s="110">
        <v>147</v>
      </c>
      <c r="F176" s="111">
        <v>0.14480000000000001</v>
      </c>
      <c r="G176" s="107">
        <f t="shared" si="14"/>
        <v>147.1448</v>
      </c>
      <c r="H176" s="72">
        <v>172.72</v>
      </c>
      <c r="I176" s="74" t="s">
        <v>60</v>
      </c>
      <c r="J176" s="71">
        <f t="shared" si="19"/>
        <v>172.72</v>
      </c>
      <c r="K176" s="72">
        <v>4.92</v>
      </c>
      <c r="L176" s="74" t="s">
        <v>60</v>
      </c>
      <c r="M176" s="71">
        <f t="shared" si="17"/>
        <v>4.92</v>
      </c>
      <c r="N176" s="72">
        <v>9883</v>
      </c>
      <c r="O176" s="74" t="s">
        <v>58</v>
      </c>
      <c r="P176" s="71">
        <f t="shared" si="13"/>
        <v>0.98829999999999996</v>
      </c>
    </row>
    <row r="177" spans="1:16">
      <c r="A177" s="4"/>
      <c r="B177" s="108">
        <v>2.75</v>
      </c>
      <c r="C177" s="74" t="s">
        <v>61</v>
      </c>
      <c r="D177" s="70">
        <f t="shared" si="18"/>
        <v>11.554621848739496</v>
      </c>
      <c r="E177" s="110">
        <v>143.6</v>
      </c>
      <c r="F177" s="111">
        <v>0.13339999999999999</v>
      </c>
      <c r="G177" s="107">
        <f t="shared" si="14"/>
        <v>143.73339999999999</v>
      </c>
      <c r="H177" s="72">
        <v>189.52</v>
      </c>
      <c r="I177" s="74" t="s">
        <v>60</v>
      </c>
      <c r="J177" s="71">
        <f t="shared" si="19"/>
        <v>189.52</v>
      </c>
      <c r="K177" s="72">
        <v>5.47</v>
      </c>
      <c r="L177" s="74" t="s">
        <v>60</v>
      </c>
      <c r="M177" s="71">
        <f t="shared" si="17"/>
        <v>5.47</v>
      </c>
      <c r="N177" s="72">
        <v>1.01</v>
      </c>
      <c r="O177" s="73" t="s">
        <v>60</v>
      </c>
      <c r="P177" s="71">
        <f t="shared" ref="P177:P179" si="20">N177</f>
        <v>1.01</v>
      </c>
    </row>
    <row r="178" spans="1:16">
      <c r="B178" s="72">
        <v>3</v>
      </c>
      <c r="C178" s="74" t="s">
        <v>61</v>
      </c>
      <c r="D178" s="70">
        <f t="shared" si="18"/>
        <v>12.605042016806722</v>
      </c>
      <c r="E178" s="110">
        <v>140.30000000000001</v>
      </c>
      <c r="F178" s="111">
        <v>0.1237</v>
      </c>
      <c r="G178" s="107">
        <f t="shared" si="14"/>
        <v>140.42370000000003</v>
      </c>
      <c r="H178" s="72">
        <v>206.72</v>
      </c>
      <c r="I178" s="74" t="s">
        <v>60</v>
      </c>
      <c r="J178" s="71">
        <f t="shared" si="19"/>
        <v>206.72</v>
      </c>
      <c r="K178" s="72">
        <v>5.98</v>
      </c>
      <c r="L178" s="74" t="s">
        <v>60</v>
      </c>
      <c r="M178" s="71">
        <f t="shared" si="17"/>
        <v>5.98</v>
      </c>
      <c r="N178" s="72">
        <v>1.04</v>
      </c>
      <c r="O178" s="74" t="s">
        <v>60</v>
      </c>
      <c r="P178" s="71">
        <f t="shared" si="20"/>
        <v>1.04</v>
      </c>
    </row>
    <row r="179" spans="1:16">
      <c r="B179" s="108">
        <v>3.25</v>
      </c>
      <c r="C179" s="109" t="s">
        <v>61</v>
      </c>
      <c r="D179" s="70">
        <f t="shared" si="18"/>
        <v>13.655462184873949</v>
      </c>
      <c r="E179" s="110">
        <v>137.1</v>
      </c>
      <c r="F179" s="111">
        <v>0.1154</v>
      </c>
      <c r="G179" s="107">
        <f t="shared" si="14"/>
        <v>137.21539999999999</v>
      </c>
      <c r="H179" s="72">
        <v>224.33</v>
      </c>
      <c r="I179" s="74" t="s">
        <v>60</v>
      </c>
      <c r="J179" s="71">
        <f t="shared" si="19"/>
        <v>224.33</v>
      </c>
      <c r="K179" s="72">
        <v>6.48</v>
      </c>
      <c r="L179" s="74" t="s">
        <v>60</v>
      </c>
      <c r="M179" s="71">
        <f t="shared" si="17"/>
        <v>6.48</v>
      </c>
      <c r="N179" s="72">
        <v>1.07</v>
      </c>
      <c r="O179" s="74" t="s">
        <v>60</v>
      </c>
      <c r="P179" s="71">
        <f t="shared" si="20"/>
        <v>1.07</v>
      </c>
    </row>
    <row r="180" spans="1:16">
      <c r="B180" s="108">
        <v>3.5</v>
      </c>
      <c r="C180" s="109" t="s">
        <v>61</v>
      </c>
      <c r="D180" s="70">
        <f t="shared" si="18"/>
        <v>14.705882352941176</v>
      </c>
      <c r="E180" s="110">
        <v>134</v>
      </c>
      <c r="F180" s="111">
        <v>0.10829999999999999</v>
      </c>
      <c r="G180" s="107">
        <f t="shared" si="14"/>
        <v>134.10830000000001</v>
      </c>
      <c r="H180" s="72">
        <v>242.35</v>
      </c>
      <c r="I180" s="74" t="s">
        <v>60</v>
      </c>
      <c r="J180" s="71">
        <f t="shared" si="19"/>
        <v>242.35</v>
      </c>
      <c r="K180" s="72">
        <v>6.97</v>
      </c>
      <c r="L180" s="74" t="s">
        <v>60</v>
      </c>
      <c r="M180" s="71">
        <f t="shared" si="17"/>
        <v>6.97</v>
      </c>
      <c r="N180" s="72">
        <v>1.1000000000000001</v>
      </c>
      <c r="O180" s="74" t="s">
        <v>60</v>
      </c>
      <c r="P180" s="71">
        <f t="shared" ref="P180:P228" si="21">N180</f>
        <v>1.1000000000000001</v>
      </c>
    </row>
    <row r="181" spans="1:16">
      <c r="B181" s="108">
        <v>3.75</v>
      </c>
      <c r="C181" s="109" t="s">
        <v>61</v>
      </c>
      <c r="D181" s="70">
        <f t="shared" si="18"/>
        <v>15.756302521008404</v>
      </c>
      <c r="E181" s="110">
        <v>130.9</v>
      </c>
      <c r="F181" s="111">
        <v>0.10199999999999999</v>
      </c>
      <c r="G181" s="107">
        <f t="shared" si="14"/>
        <v>131.00200000000001</v>
      </c>
      <c r="H181" s="72">
        <v>260.79000000000002</v>
      </c>
      <c r="I181" s="74" t="s">
        <v>60</v>
      </c>
      <c r="J181" s="71">
        <f t="shared" si="19"/>
        <v>260.79000000000002</v>
      </c>
      <c r="K181" s="72">
        <v>7.44</v>
      </c>
      <c r="L181" s="74" t="s">
        <v>60</v>
      </c>
      <c r="M181" s="71">
        <f t="shared" si="17"/>
        <v>7.44</v>
      </c>
      <c r="N181" s="72">
        <v>1.1200000000000001</v>
      </c>
      <c r="O181" s="74" t="s">
        <v>60</v>
      </c>
      <c r="P181" s="71">
        <f t="shared" si="21"/>
        <v>1.1200000000000001</v>
      </c>
    </row>
    <row r="182" spans="1:16">
      <c r="B182" s="108">
        <v>4</v>
      </c>
      <c r="C182" s="109" t="s">
        <v>61</v>
      </c>
      <c r="D182" s="70">
        <f t="shared" si="18"/>
        <v>16.806722689075631</v>
      </c>
      <c r="E182" s="110">
        <v>128.1</v>
      </c>
      <c r="F182" s="111">
        <v>9.6390000000000003E-2</v>
      </c>
      <c r="G182" s="107">
        <f t="shared" si="14"/>
        <v>128.19639000000001</v>
      </c>
      <c r="H182" s="72">
        <v>279.64999999999998</v>
      </c>
      <c r="I182" s="74" t="s">
        <v>60</v>
      </c>
      <c r="J182" s="71">
        <f t="shared" si="19"/>
        <v>279.64999999999998</v>
      </c>
      <c r="K182" s="72">
        <v>7.9</v>
      </c>
      <c r="L182" s="74" t="s">
        <v>60</v>
      </c>
      <c r="M182" s="71">
        <f t="shared" si="17"/>
        <v>7.9</v>
      </c>
      <c r="N182" s="72">
        <v>1.1499999999999999</v>
      </c>
      <c r="O182" s="74" t="s">
        <v>60</v>
      </c>
      <c r="P182" s="71">
        <f t="shared" si="21"/>
        <v>1.1499999999999999</v>
      </c>
    </row>
    <row r="183" spans="1:16">
      <c r="B183" s="108">
        <v>4.5</v>
      </c>
      <c r="C183" s="109" t="s">
        <v>61</v>
      </c>
      <c r="D183" s="70">
        <f t="shared" si="18"/>
        <v>18.907563025210084</v>
      </c>
      <c r="E183" s="110">
        <v>122.7</v>
      </c>
      <c r="F183" s="111">
        <v>8.6980000000000002E-2</v>
      </c>
      <c r="G183" s="107">
        <f t="shared" si="14"/>
        <v>122.78698</v>
      </c>
      <c r="H183" s="72">
        <v>318.63</v>
      </c>
      <c r="I183" s="74" t="s">
        <v>60</v>
      </c>
      <c r="J183" s="71">
        <f t="shared" si="19"/>
        <v>318.63</v>
      </c>
      <c r="K183" s="72">
        <v>9.64</v>
      </c>
      <c r="L183" s="74" t="s">
        <v>60</v>
      </c>
      <c r="M183" s="71">
        <f t="shared" si="17"/>
        <v>9.64</v>
      </c>
      <c r="N183" s="72">
        <v>1.21</v>
      </c>
      <c r="O183" s="74" t="s">
        <v>60</v>
      </c>
      <c r="P183" s="71">
        <f t="shared" si="21"/>
        <v>1.21</v>
      </c>
    </row>
    <row r="184" spans="1:16">
      <c r="B184" s="108">
        <v>5</v>
      </c>
      <c r="C184" s="109" t="s">
        <v>61</v>
      </c>
      <c r="D184" s="70">
        <f t="shared" si="18"/>
        <v>21.008403361344538</v>
      </c>
      <c r="E184" s="110">
        <v>117.8</v>
      </c>
      <c r="F184" s="111">
        <v>7.9329999999999998E-2</v>
      </c>
      <c r="G184" s="107">
        <f t="shared" si="14"/>
        <v>117.87933</v>
      </c>
      <c r="H184" s="72">
        <v>359.26</v>
      </c>
      <c r="I184" s="74" t="s">
        <v>60</v>
      </c>
      <c r="J184" s="71">
        <f t="shared" si="19"/>
        <v>359.26</v>
      </c>
      <c r="K184" s="72">
        <v>11.22</v>
      </c>
      <c r="L184" s="74" t="s">
        <v>60</v>
      </c>
      <c r="M184" s="71">
        <f t="shared" si="17"/>
        <v>11.22</v>
      </c>
      <c r="N184" s="72">
        <v>1.27</v>
      </c>
      <c r="O184" s="74" t="s">
        <v>60</v>
      </c>
      <c r="P184" s="71">
        <f t="shared" si="21"/>
        <v>1.27</v>
      </c>
    </row>
    <row r="185" spans="1:16">
      <c r="B185" s="108">
        <v>5.5</v>
      </c>
      <c r="C185" s="109" t="s">
        <v>61</v>
      </c>
      <c r="D185" s="70">
        <f t="shared" si="18"/>
        <v>23.109243697478991</v>
      </c>
      <c r="E185" s="110">
        <v>113.5</v>
      </c>
      <c r="F185" s="111">
        <v>7.2989999999999999E-2</v>
      </c>
      <c r="G185" s="107">
        <f t="shared" si="14"/>
        <v>113.57299</v>
      </c>
      <c r="H185" s="72">
        <v>401.51</v>
      </c>
      <c r="I185" s="74" t="s">
        <v>60</v>
      </c>
      <c r="J185" s="71">
        <f t="shared" si="19"/>
        <v>401.51</v>
      </c>
      <c r="K185" s="72">
        <v>12.71</v>
      </c>
      <c r="L185" s="74" t="s">
        <v>60</v>
      </c>
      <c r="M185" s="71">
        <f t="shared" si="17"/>
        <v>12.71</v>
      </c>
      <c r="N185" s="72">
        <v>1.33</v>
      </c>
      <c r="O185" s="74" t="s">
        <v>60</v>
      </c>
      <c r="P185" s="71">
        <f t="shared" si="21"/>
        <v>1.33</v>
      </c>
    </row>
    <row r="186" spans="1:16">
      <c r="B186" s="108">
        <v>6</v>
      </c>
      <c r="C186" s="109" t="s">
        <v>61</v>
      </c>
      <c r="D186" s="70">
        <f t="shared" si="18"/>
        <v>25.210084033613445</v>
      </c>
      <c r="E186" s="110">
        <v>109.6</v>
      </c>
      <c r="F186" s="111">
        <v>6.762E-2</v>
      </c>
      <c r="G186" s="107">
        <f t="shared" si="14"/>
        <v>109.66762</v>
      </c>
      <c r="H186" s="72">
        <v>445.31</v>
      </c>
      <c r="I186" s="74" t="s">
        <v>60</v>
      </c>
      <c r="J186" s="71">
        <f t="shared" si="19"/>
        <v>445.31</v>
      </c>
      <c r="K186" s="72">
        <v>14.14</v>
      </c>
      <c r="L186" s="74" t="s">
        <v>60</v>
      </c>
      <c r="M186" s="71">
        <f t="shared" si="17"/>
        <v>14.14</v>
      </c>
      <c r="N186" s="72">
        <v>1.4</v>
      </c>
      <c r="O186" s="74" t="s">
        <v>60</v>
      </c>
      <c r="P186" s="71">
        <f t="shared" si="21"/>
        <v>1.4</v>
      </c>
    </row>
    <row r="187" spans="1:16">
      <c r="B187" s="108">
        <v>6.5</v>
      </c>
      <c r="C187" s="109" t="s">
        <v>61</v>
      </c>
      <c r="D187" s="70">
        <f t="shared" si="18"/>
        <v>27.310924369747898</v>
      </c>
      <c r="E187" s="110">
        <v>106.1</v>
      </c>
      <c r="F187" s="111">
        <v>6.3039999999999999E-2</v>
      </c>
      <c r="G187" s="107">
        <f t="shared" si="14"/>
        <v>106.16304</v>
      </c>
      <c r="H187" s="72">
        <v>490.61</v>
      </c>
      <c r="I187" s="74" t="s">
        <v>60</v>
      </c>
      <c r="J187" s="71">
        <f t="shared" si="19"/>
        <v>490.61</v>
      </c>
      <c r="K187" s="72">
        <v>15.53</v>
      </c>
      <c r="L187" s="74" t="s">
        <v>60</v>
      </c>
      <c r="M187" s="71">
        <f t="shared" si="17"/>
        <v>15.53</v>
      </c>
      <c r="N187" s="72">
        <v>1.46</v>
      </c>
      <c r="O187" s="74" t="s">
        <v>60</v>
      </c>
      <c r="P187" s="71">
        <f t="shared" si="21"/>
        <v>1.46</v>
      </c>
    </row>
    <row r="188" spans="1:16">
      <c r="B188" s="108">
        <v>7</v>
      </c>
      <c r="C188" s="109" t="s">
        <v>61</v>
      </c>
      <c r="D188" s="70">
        <f t="shared" si="18"/>
        <v>29.411764705882351</v>
      </c>
      <c r="E188" s="110">
        <v>103</v>
      </c>
      <c r="F188" s="111">
        <v>5.9060000000000001E-2</v>
      </c>
      <c r="G188" s="107">
        <f t="shared" si="14"/>
        <v>103.05906</v>
      </c>
      <c r="H188" s="72">
        <v>537.35</v>
      </c>
      <c r="I188" s="74" t="s">
        <v>60</v>
      </c>
      <c r="J188" s="71">
        <f t="shared" si="19"/>
        <v>537.35</v>
      </c>
      <c r="K188" s="72">
        <v>16.88</v>
      </c>
      <c r="L188" s="74" t="s">
        <v>60</v>
      </c>
      <c r="M188" s="71">
        <f t="shared" si="17"/>
        <v>16.88</v>
      </c>
      <c r="N188" s="72">
        <v>1.53</v>
      </c>
      <c r="O188" s="74" t="s">
        <v>60</v>
      </c>
      <c r="P188" s="71">
        <f t="shared" si="21"/>
        <v>1.53</v>
      </c>
    </row>
    <row r="189" spans="1:16">
      <c r="B189" s="108">
        <v>8</v>
      </c>
      <c r="C189" s="109" t="s">
        <v>61</v>
      </c>
      <c r="D189" s="70">
        <f t="shared" si="18"/>
        <v>33.613445378151262</v>
      </c>
      <c r="E189" s="110">
        <v>96.56</v>
      </c>
      <c r="F189" s="111">
        <v>5.2510000000000001E-2</v>
      </c>
      <c r="G189" s="107">
        <f t="shared" si="14"/>
        <v>96.61251</v>
      </c>
      <c r="H189" s="72">
        <v>635.37</v>
      </c>
      <c r="I189" s="74" t="s">
        <v>60</v>
      </c>
      <c r="J189" s="71">
        <f t="shared" si="19"/>
        <v>635.37</v>
      </c>
      <c r="K189" s="72">
        <v>21.84</v>
      </c>
      <c r="L189" s="74" t="s">
        <v>60</v>
      </c>
      <c r="M189" s="71">
        <f t="shared" si="17"/>
        <v>21.84</v>
      </c>
      <c r="N189" s="72">
        <v>1.67</v>
      </c>
      <c r="O189" s="74" t="s">
        <v>60</v>
      </c>
      <c r="P189" s="71">
        <f t="shared" si="21"/>
        <v>1.67</v>
      </c>
    </row>
    <row r="190" spans="1:16">
      <c r="B190" s="108">
        <v>9</v>
      </c>
      <c r="C190" s="109" t="s">
        <v>61</v>
      </c>
      <c r="D190" s="70">
        <f t="shared" si="18"/>
        <v>37.815126050420169</v>
      </c>
      <c r="E190" s="110">
        <v>90.87</v>
      </c>
      <c r="F190" s="111">
        <v>4.7320000000000001E-2</v>
      </c>
      <c r="G190" s="107">
        <f t="shared" si="14"/>
        <v>90.917320000000004</v>
      </c>
      <c r="H190" s="72">
        <v>739.71</v>
      </c>
      <c r="I190" s="74" t="s">
        <v>60</v>
      </c>
      <c r="J190" s="71">
        <f t="shared" si="19"/>
        <v>739.71</v>
      </c>
      <c r="K190" s="72">
        <v>26.36</v>
      </c>
      <c r="L190" s="74" t="s">
        <v>60</v>
      </c>
      <c r="M190" s="71">
        <f t="shared" si="17"/>
        <v>26.36</v>
      </c>
      <c r="N190" s="72">
        <v>1.83</v>
      </c>
      <c r="O190" s="74" t="s">
        <v>60</v>
      </c>
      <c r="P190" s="71">
        <f t="shared" si="21"/>
        <v>1.83</v>
      </c>
    </row>
    <row r="191" spans="1:16">
      <c r="B191" s="108">
        <v>10</v>
      </c>
      <c r="C191" s="109" t="s">
        <v>61</v>
      </c>
      <c r="D191" s="70">
        <f t="shared" si="18"/>
        <v>42.016806722689076</v>
      </c>
      <c r="E191" s="110">
        <v>85.92</v>
      </c>
      <c r="F191" s="111">
        <v>4.3119999999999999E-2</v>
      </c>
      <c r="G191" s="107">
        <f t="shared" si="14"/>
        <v>85.963120000000004</v>
      </c>
      <c r="H191" s="72">
        <v>850.33</v>
      </c>
      <c r="I191" s="74" t="s">
        <v>60</v>
      </c>
      <c r="J191" s="71">
        <f t="shared" si="19"/>
        <v>850.33</v>
      </c>
      <c r="K191" s="72">
        <v>30.66</v>
      </c>
      <c r="L191" s="74" t="s">
        <v>60</v>
      </c>
      <c r="M191" s="71">
        <f t="shared" si="17"/>
        <v>30.66</v>
      </c>
      <c r="N191" s="72">
        <v>1.99</v>
      </c>
      <c r="O191" s="74" t="s">
        <v>60</v>
      </c>
      <c r="P191" s="71">
        <f t="shared" si="21"/>
        <v>1.99</v>
      </c>
    </row>
    <row r="192" spans="1:16">
      <c r="B192" s="108">
        <v>11</v>
      </c>
      <c r="C192" s="109" t="s">
        <v>61</v>
      </c>
      <c r="D192" s="70">
        <f t="shared" si="18"/>
        <v>46.218487394957982</v>
      </c>
      <c r="E192" s="110">
        <v>81.569999999999993</v>
      </c>
      <c r="F192" s="111">
        <v>3.9629999999999999E-2</v>
      </c>
      <c r="G192" s="107">
        <f t="shared" si="14"/>
        <v>81.609629999999996</v>
      </c>
      <c r="H192" s="72">
        <v>967.08</v>
      </c>
      <c r="I192" s="74" t="s">
        <v>60</v>
      </c>
      <c r="J192" s="75">
        <f t="shared" si="19"/>
        <v>967.08</v>
      </c>
      <c r="K192" s="72">
        <v>34.82</v>
      </c>
      <c r="L192" s="74" t="s">
        <v>60</v>
      </c>
      <c r="M192" s="71">
        <f t="shared" si="17"/>
        <v>34.82</v>
      </c>
      <c r="N192" s="72">
        <v>2.15</v>
      </c>
      <c r="O192" s="74" t="s">
        <v>60</v>
      </c>
      <c r="P192" s="71">
        <f t="shared" si="21"/>
        <v>2.15</v>
      </c>
    </row>
    <row r="193" spans="2:16">
      <c r="B193" s="108">
        <v>12</v>
      </c>
      <c r="C193" s="109" t="s">
        <v>61</v>
      </c>
      <c r="D193" s="70">
        <f t="shared" si="18"/>
        <v>50.420168067226889</v>
      </c>
      <c r="E193" s="110">
        <v>77.7</v>
      </c>
      <c r="F193" s="111">
        <v>3.6679999999999997E-2</v>
      </c>
      <c r="G193" s="107">
        <f t="shared" si="14"/>
        <v>77.736680000000007</v>
      </c>
      <c r="H193" s="72">
        <v>1.0900000000000001</v>
      </c>
      <c r="I193" s="73" t="s">
        <v>12</v>
      </c>
      <c r="J193" s="75">
        <f t="shared" ref="J193:J228" si="22">H193*1000</f>
        <v>1090</v>
      </c>
      <c r="K193" s="72">
        <v>38.909999999999997</v>
      </c>
      <c r="L193" s="74" t="s">
        <v>60</v>
      </c>
      <c r="M193" s="71">
        <f t="shared" si="17"/>
        <v>38.909999999999997</v>
      </c>
      <c r="N193" s="72">
        <v>2.33</v>
      </c>
      <c r="O193" s="74" t="s">
        <v>60</v>
      </c>
      <c r="P193" s="71">
        <f t="shared" si="21"/>
        <v>2.33</v>
      </c>
    </row>
    <row r="194" spans="2:16">
      <c r="B194" s="108">
        <v>13</v>
      </c>
      <c r="C194" s="109" t="s">
        <v>61</v>
      </c>
      <c r="D194" s="70">
        <f t="shared" si="18"/>
        <v>54.621848739495796</v>
      </c>
      <c r="E194" s="110">
        <v>74.260000000000005</v>
      </c>
      <c r="F194" s="111">
        <v>3.4169999999999999E-2</v>
      </c>
      <c r="G194" s="107">
        <f t="shared" si="14"/>
        <v>74.294170000000008</v>
      </c>
      <c r="H194" s="72">
        <v>1.22</v>
      </c>
      <c r="I194" s="74" t="s">
        <v>12</v>
      </c>
      <c r="J194" s="75">
        <f t="shared" si="22"/>
        <v>1220</v>
      </c>
      <c r="K194" s="72">
        <v>42.96</v>
      </c>
      <c r="L194" s="74" t="s">
        <v>60</v>
      </c>
      <c r="M194" s="71">
        <f t="shared" si="17"/>
        <v>42.96</v>
      </c>
      <c r="N194" s="72">
        <v>2.5099999999999998</v>
      </c>
      <c r="O194" s="74" t="s">
        <v>60</v>
      </c>
      <c r="P194" s="71">
        <f t="shared" si="21"/>
        <v>2.5099999999999998</v>
      </c>
    </row>
    <row r="195" spans="2:16">
      <c r="B195" s="108">
        <v>14</v>
      </c>
      <c r="C195" s="109" t="s">
        <v>61</v>
      </c>
      <c r="D195" s="70">
        <f t="shared" si="18"/>
        <v>58.823529411764703</v>
      </c>
      <c r="E195" s="110">
        <v>71.16</v>
      </c>
      <c r="F195" s="111">
        <v>3.1989999999999998E-2</v>
      </c>
      <c r="G195" s="107">
        <f t="shared" si="14"/>
        <v>71.19198999999999</v>
      </c>
      <c r="H195" s="72">
        <v>1.35</v>
      </c>
      <c r="I195" s="74" t="s">
        <v>12</v>
      </c>
      <c r="J195" s="75">
        <f t="shared" si="22"/>
        <v>1350</v>
      </c>
      <c r="K195" s="72">
        <v>46.98</v>
      </c>
      <c r="L195" s="74" t="s">
        <v>60</v>
      </c>
      <c r="M195" s="71">
        <f t="shared" si="17"/>
        <v>46.98</v>
      </c>
      <c r="N195" s="72">
        <v>2.71</v>
      </c>
      <c r="O195" s="74" t="s">
        <v>60</v>
      </c>
      <c r="P195" s="71">
        <f t="shared" si="21"/>
        <v>2.71</v>
      </c>
    </row>
    <row r="196" spans="2:16">
      <c r="B196" s="108">
        <v>15</v>
      </c>
      <c r="C196" s="109" t="s">
        <v>61</v>
      </c>
      <c r="D196" s="70">
        <f t="shared" si="18"/>
        <v>63.025210084033617</v>
      </c>
      <c r="E196" s="110">
        <v>68.36</v>
      </c>
      <c r="F196" s="111">
        <v>3.0089999999999999E-2</v>
      </c>
      <c r="G196" s="107">
        <f t="shared" si="14"/>
        <v>68.390090000000001</v>
      </c>
      <c r="H196" s="72">
        <v>1.49</v>
      </c>
      <c r="I196" s="74" t="s">
        <v>12</v>
      </c>
      <c r="J196" s="75">
        <f t="shared" si="22"/>
        <v>1490</v>
      </c>
      <c r="K196" s="72">
        <v>50.99</v>
      </c>
      <c r="L196" s="74" t="s">
        <v>60</v>
      </c>
      <c r="M196" s="71">
        <f t="shared" si="17"/>
        <v>50.99</v>
      </c>
      <c r="N196" s="72">
        <v>2.9</v>
      </c>
      <c r="O196" s="74" t="s">
        <v>60</v>
      </c>
      <c r="P196" s="71">
        <f t="shared" si="21"/>
        <v>2.9</v>
      </c>
    </row>
    <row r="197" spans="2:16">
      <c r="B197" s="108">
        <v>16</v>
      </c>
      <c r="C197" s="109" t="s">
        <v>61</v>
      </c>
      <c r="D197" s="70">
        <f t="shared" si="18"/>
        <v>67.226890756302524</v>
      </c>
      <c r="E197" s="110">
        <v>65.819999999999993</v>
      </c>
      <c r="F197" s="111">
        <v>2.8410000000000001E-2</v>
      </c>
      <c r="G197" s="107">
        <f t="shared" si="14"/>
        <v>65.848409999999987</v>
      </c>
      <c r="H197" s="72">
        <v>1.64</v>
      </c>
      <c r="I197" s="74" t="s">
        <v>12</v>
      </c>
      <c r="J197" s="75">
        <f t="shared" si="22"/>
        <v>1640</v>
      </c>
      <c r="K197" s="72">
        <v>55</v>
      </c>
      <c r="L197" s="74" t="s">
        <v>60</v>
      </c>
      <c r="M197" s="71">
        <f t="shared" si="17"/>
        <v>55</v>
      </c>
      <c r="N197" s="72">
        <v>3.11</v>
      </c>
      <c r="O197" s="74" t="s">
        <v>60</v>
      </c>
      <c r="P197" s="71">
        <f t="shared" si="21"/>
        <v>3.11</v>
      </c>
    </row>
    <row r="198" spans="2:16">
      <c r="B198" s="108">
        <v>17</v>
      </c>
      <c r="C198" s="109" t="s">
        <v>61</v>
      </c>
      <c r="D198" s="70">
        <f t="shared" si="18"/>
        <v>71.428571428571431</v>
      </c>
      <c r="E198" s="110">
        <v>63.5</v>
      </c>
      <c r="F198" s="111">
        <v>2.691E-2</v>
      </c>
      <c r="G198" s="107">
        <f t="shared" si="14"/>
        <v>63.526910000000001</v>
      </c>
      <c r="H198" s="72">
        <v>1.79</v>
      </c>
      <c r="I198" s="74" t="s">
        <v>12</v>
      </c>
      <c r="J198" s="75">
        <f t="shared" si="22"/>
        <v>1790</v>
      </c>
      <c r="K198" s="72">
        <v>59.01</v>
      </c>
      <c r="L198" s="74" t="s">
        <v>60</v>
      </c>
      <c r="M198" s="71">
        <f t="shared" si="17"/>
        <v>59.01</v>
      </c>
      <c r="N198" s="72">
        <v>3.32</v>
      </c>
      <c r="O198" s="74" t="s">
        <v>60</v>
      </c>
      <c r="P198" s="71">
        <f t="shared" si="21"/>
        <v>3.32</v>
      </c>
    </row>
    <row r="199" spans="2:16">
      <c r="B199" s="108">
        <v>18</v>
      </c>
      <c r="C199" s="109" t="s">
        <v>61</v>
      </c>
      <c r="D199" s="70">
        <f t="shared" si="18"/>
        <v>75.630252100840337</v>
      </c>
      <c r="E199" s="110">
        <v>61.38</v>
      </c>
      <c r="F199" s="111">
        <v>2.5569999999999999E-2</v>
      </c>
      <c r="G199" s="107">
        <f t="shared" si="14"/>
        <v>61.405570000000004</v>
      </c>
      <c r="H199" s="72">
        <v>1.95</v>
      </c>
      <c r="I199" s="74" t="s">
        <v>12</v>
      </c>
      <c r="J199" s="75">
        <f t="shared" si="22"/>
        <v>1950</v>
      </c>
      <c r="K199" s="72">
        <v>63.03</v>
      </c>
      <c r="L199" s="74" t="s">
        <v>60</v>
      </c>
      <c r="M199" s="71">
        <f t="shared" si="17"/>
        <v>63.03</v>
      </c>
      <c r="N199" s="72">
        <v>3.54</v>
      </c>
      <c r="O199" s="74" t="s">
        <v>60</v>
      </c>
      <c r="P199" s="71">
        <f t="shared" si="21"/>
        <v>3.54</v>
      </c>
    </row>
    <row r="200" spans="2:16">
      <c r="B200" s="108">
        <v>20</v>
      </c>
      <c r="C200" s="109" t="s">
        <v>61</v>
      </c>
      <c r="D200" s="70">
        <f t="shared" si="18"/>
        <v>84.033613445378151</v>
      </c>
      <c r="E200" s="110">
        <v>57.62</v>
      </c>
      <c r="F200" s="111">
        <v>2.3279999999999999E-2</v>
      </c>
      <c r="G200" s="107">
        <f t="shared" si="14"/>
        <v>57.643279999999997</v>
      </c>
      <c r="H200" s="72">
        <v>2.2799999999999998</v>
      </c>
      <c r="I200" s="74" t="s">
        <v>12</v>
      </c>
      <c r="J200" s="75">
        <f t="shared" si="22"/>
        <v>2280</v>
      </c>
      <c r="K200" s="72">
        <v>78.33</v>
      </c>
      <c r="L200" s="74" t="s">
        <v>60</v>
      </c>
      <c r="M200" s="71">
        <f t="shared" si="17"/>
        <v>78.33</v>
      </c>
      <c r="N200" s="72">
        <v>4</v>
      </c>
      <c r="O200" s="74" t="s">
        <v>60</v>
      </c>
      <c r="P200" s="71">
        <f t="shared" si="21"/>
        <v>4</v>
      </c>
    </row>
    <row r="201" spans="2:16">
      <c r="B201" s="108">
        <v>22.5</v>
      </c>
      <c r="C201" s="109" t="s">
        <v>61</v>
      </c>
      <c r="D201" s="70">
        <f t="shared" si="18"/>
        <v>94.537815126050418</v>
      </c>
      <c r="E201" s="110">
        <v>53.67</v>
      </c>
      <c r="F201" s="111">
        <v>2.095E-2</v>
      </c>
      <c r="G201" s="107">
        <f t="shared" si="14"/>
        <v>53.690950000000001</v>
      </c>
      <c r="H201" s="72">
        <v>2.71</v>
      </c>
      <c r="I201" s="74" t="s">
        <v>12</v>
      </c>
      <c r="J201" s="75">
        <f t="shared" si="22"/>
        <v>2710</v>
      </c>
      <c r="K201" s="72">
        <v>100.01</v>
      </c>
      <c r="L201" s="74" t="s">
        <v>60</v>
      </c>
      <c r="M201" s="71">
        <f t="shared" si="17"/>
        <v>100.01</v>
      </c>
      <c r="N201" s="72">
        <v>4.6100000000000003</v>
      </c>
      <c r="O201" s="74" t="s">
        <v>60</v>
      </c>
      <c r="P201" s="71">
        <f t="shared" si="21"/>
        <v>4.6100000000000003</v>
      </c>
    </row>
    <row r="202" spans="2:16">
      <c r="B202" s="108">
        <v>25</v>
      </c>
      <c r="C202" s="109" t="s">
        <v>61</v>
      </c>
      <c r="D202" s="70">
        <f t="shared" si="18"/>
        <v>105.04201680672269</v>
      </c>
      <c r="E202" s="110">
        <v>50.35</v>
      </c>
      <c r="F202" s="111">
        <v>1.907E-2</v>
      </c>
      <c r="G202" s="107">
        <f t="shared" si="14"/>
        <v>50.369070000000001</v>
      </c>
      <c r="H202" s="72">
        <v>3.18</v>
      </c>
      <c r="I202" s="74" t="s">
        <v>12</v>
      </c>
      <c r="J202" s="75">
        <f t="shared" si="22"/>
        <v>3180</v>
      </c>
      <c r="K202" s="72">
        <v>120.1</v>
      </c>
      <c r="L202" s="74" t="s">
        <v>60</v>
      </c>
      <c r="M202" s="71">
        <f t="shared" si="17"/>
        <v>120.1</v>
      </c>
      <c r="N202" s="72">
        <v>5.25</v>
      </c>
      <c r="O202" s="74" t="s">
        <v>60</v>
      </c>
      <c r="P202" s="71">
        <f t="shared" si="21"/>
        <v>5.25</v>
      </c>
    </row>
    <row r="203" spans="2:16">
      <c r="B203" s="108">
        <v>27.5</v>
      </c>
      <c r="C203" s="109" t="s">
        <v>61</v>
      </c>
      <c r="D203" s="70">
        <f t="shared" si="18"/>
        <v>115.54621848739495</v>
      </c>
      <c r="E203" s="110">
        <v>47.53</v>
      </c>
      <c r="F203" s="111">
        <v>1.7500000000000002E-2</v>
      </c>
      <c r="G203" s="107">
        <f t="shared" si="14"/>
        <v>47.547499999999999</v>
      </c>
      <c r="H203" s="72">
        <v>3.68</v>
      </c>
      <c r="I203" s="74" t="s">
        <v>12</v>
      </c>
      <c r="J203" s="75">
        <f t="shared" si="22"/>
        <v>3680</v>
      </c>
      <c r="K203" s="72">
        <v>139.35</v>
      </c>
      <c r="L203" s="74" t="s">
        <v>60</v>
      </c>
      <c r="M203" s="71">
        <f t="shared" si="17"/>
        <v>139.35</v>
      </c>
      <c r="N203" s="72">
        <v>5.92</v>
      </c>
      <c r="O203" s="74" t="s">
        <v>60</v>
      </c>
      <c r="P203" s="71">
        <f t="shared" si="21"/>
        <v>5.92</v>
      </c>
    </row>
    <row r="204" spans="2:16">
      <c r="B204" s="108">
        <v>30</v>
      </c>
      <c r="C204" s="109" t="s">
        <v>61</v>
      </c>
      <c r="D204" s="70">
        <f t="shared" si="18"/>
        <v>126.05042016806723</v>
      </c>
      <c r="E204" s="110">
        <v>45.1</v>
      </c>
      <c r="F204" s="111">
        <v>1.619E-2</v>
      </c>
      <c r="G204" s="107">
        <f t="shared" si="14"/>
        <v>45.116190000000003</v>
      </c>
      <c r="H204" s="72">
        <v>4.21</v>
      </c>
      <c r="I204" s="74" t="s">
        <v>12</v>
      </c>
      <c r="J204" s="75">
        <f t="shared" si="22"/>
        <v>4210</v>
      </c>
      <c r="K204" s="72">
        <v>158.09</v>
      </c>
      <c r="L204" s="74" t="s">
        <v>60</v>
      </c>
      <c r="M204" s="71">
        <f t="shared" si="17"/>
        <v>158.09</v>
      </c>
      <c r="N204" s="72">
        <v>6.63</v>
      </c>
      <c r="O204" s="74" t="s">
        <v>60</v>
      </c>
      <c r="P204" s="71">
        <f t="shared" si="21"/>
        <v>6.63</v>
      </c>
    </row>
    <row r="205" spans="2:16">
      <c r="B205" s="108">
        <v>32.5</v>
      </c>
      <c r="C205" s="109" t="s">
        <v>61</v>
      </c>
      <c r="D205" s="70">
        <f t="shared" si="18"/>
        <v>136.55462184873949</v>
      </c>
      <c r="E205" s="110">
        <v>42.98</v>
      </c>
      <c r="F205" s="111">
        <v>1.507E-2</v>
      </c>
      <c r="G205" s="107">
        <f t="shared" si="14"/>
        <v>42.995069999999998</v>
      </c>
      <c r="H205" s="72">
        <v>4.7699999999999996</v>
      </c>
      <c r="I205" s="74" t="s">
        <v>12</v>
      </c>
      <c r="J205" s="75">
        <f t="shared" si="22"/>
        <v>4770</v>
      </c>
      <c r="K205" s="72">
        <v>176.51</v>
      </c>
      <c r="L205" s="74" t="s">
        <v>60</v>
      </c>
      <c r="M205" s="71">
        <f t="shared" si="17"/>
        <v>176.51</v>
      </c>
      <c r="N205" s="72">
        <v>7.36</v>
      </c>
      <c r="O205" s="74" t="s">
        <v>60</v>
      </c>
      <c r="P205" s="71">
        <f t="shared" si="21"/>
        <v>7.36</v>
      </c>
    </row>
    <row r="206" spans="2:16">
      <c r="B206" s="108">
        <v>35</v>
      </c>
      <c r="C206" s="109" t="s">
        <v>61</v>
      </c>
      <c r="D206" s="70">
        <f t="shared" si="18"/>
        <v>147.05882352941177</v>
      </c>
      <c r="E206" s="110">
        <v>41.13</v>
      </c>
      <c r="F206" s="111">
        <v>1.409E-2</v>
      </c>
      <c r="G206" s="107">
        <f t="shared" si="14"/>
        <v>41.144090000000006</v>
      </c>
      <c r="H206" s="72">
        <v>5.35</v>
      </c>
      <c r="I206" s="74" t="s">
        <v>12</v>
      </c>
      <c r="J206" s="75">
        <f t="shared" si="22"/>
        <v>5350</v>
      </c>
      <c r="K206" s="72">
        <v>194.72</v>
      </c>
      <c r="L206" s="74" t="s">
        <v>60</v>
      </c>
      <c r="M206" s="71">
        <f t="shared" si="17"/>
        <v>194.72</v>
      </c>
      <c r="N206" s="72">
        <v>8.1300000000000008</v>
      </c>
      <c r="O206" s="74" t="s">
        <v>60</v>
      </c>
      <c r="P206" s="71">
        <f t="shared" si="21"/>
        <v>8.1300000000000008</v>
      </c>
    </row>
    <row r="207" spans="2:16">
      <c r="B207" s="108">
        <v>37.5</v>
      </c>
      <c r="C207" s="109" t="s">
        <v>61</v>
      </c>
      <c r="D207" s="70">
        <f t="shared" si="18"/>
        <v>157.56302521008402</v>
      </c>
      <c r="E207" s="110">
        <v>39.479999999999997</v>
      </c>
      <c r="F207" s="111">
        <v>1.325E-2</v>
      </c>
      <c r="G207" s="107">
        <f t="shared" si="14"/>
        <v>39.493249999999996</v>
      </c>
      <c r="H207" s="72">
        <v>5.96</v>
      </c>
      <c r="I207" s="74" t="s">
        <v>12</v>
      </c>
      <c r="J207" s="75">
        <f t="shared" si="22"/>
        <v>5960</v>
      </c>
      <c r="K207" s="72">
        <v>212.78</v>
      </c>
      <c r="L207" s="74" t="s">
        <v>60</v>
      </c>
      <c r="M207" s="71">
        <f t="shared" si="17"/>
        <v>212.78</v>
      </c>
      <c r="N207" s="72">
        <v>8.92</v>
      </c>
      <c r="O207" s="74" t="s">
        <v>60</v>
      </c>
      <c r="P207" s="71">
        <f t="shared" si="21"/>
        <v>8.92</v>
      </c>
    </row>
    <row r="208" spans="2:16">
      <c r="B208" s="108">
        <v>40</v>
      </c>
      <c r="C208" s="109" t="s">
        <v>61</v>
      </c>
      <c r="D208" s="70">
        <f t="shared" si="18"/>
        <v>168.0672268907563</v>
      </c>
      <c r="E208" s="110">
        <v>38.01</v>
      </c>
      <c r="F208" s="111">
        <v>1.2500000000000001E-2</v>
      </c>
      <c r="G208" s="107">
        <f t="shared" si="14"/>
        <v>38.022500000000001</v>
      </c>
      <c r="H208" s="72">
        <v>6.59</v>
      </c>
      <c r="I208" s="74" t="s">
        <v>12</v>
      </c>
      <c r="J208" s="75">
        <f t="shared" si="22"/>
        <v>6590</v>
      </c>
      <c r="K208" s="72">
        <v>230.73</v>
      </c>
      <c r="L208" s="74" t="s">
        <v>60</v>
      </c>
      <c r="M208" s="71">
        <f t="shared" si="17"/>
        <v>230.73</v>
      </c>
      <c r="N208" s="72">
        <v>9.73</v>
      </c>
      <c r="O208" s="74" t="s">
        <v>60</v>
      </c>
      <c r="P208" s="71">
        <f t="shared" si="21"/>
        <v>9.73</v>
      </c>
    </row>
    <row r="209" spans="2:16">
      <c r="B209" s="108">
        <v>45</v>
      </c>
      <c r="C209" s="109" t="s">
        <v>61</v>
      </c>
      <c r="D209" s="70">
        <f t="shared" si="18"/>
        <v>189.07563025210084</v>
      </c>
      <c r="E209" s="110">
        <v>35.5</v>
      </c>
      <c r="F209" s="111">
        <v>1.124E-2</v>
      </c>
      <c r="G209" s="107">
        <f t="shared" si="14"/>
        <v>35.511240000000001</v>
      </c>
      <c r="H209" s="72">
        <v>7.92</v>
      </c>
      <c r="I209" s="74" t="s">
        <v>12</v>
      </c>
      <c r="J209" s="75">
        <f t="shared" si="22"/>
        <v>7920</v>
      </c>
      <c r="K209" s="72">
        <v>297.77</v>
      </c>
      <c r="L209" s="74" t="s">
        <v>60</v>
      </c>
      <c r="M209" s="71">
        <f t="shared" si="17"/>
        <v>297.77</v>
      </c>
      <c r="N209" s="72">
        <v>11.43</v>
      </c>
      <c r="O209" s="74" t="s">
        <v>60</v>
      </c>
      <c r="P209" s="71">
        <f t="shared" si="21"/>
        <v>11.43</v>
      </c>
    </row>
    <row r="210" spans="2:16">
      <c r="B210" s="108">
        <v>50</v>
      </c>
      <c r="C210" s="109" t="s">
        <v>61</v>
      </c>
      <c r="D210" s="70">
        <f t="shared" si="18"/>
        <v>210.08403361344537</v>
      </c>
      <c r="E210" s="110">
        <v>33.450000000000003</v>
      </c>
      <c r="F210" s="111">
        <v>1.022E-2</v>
      </c>
      <c r="G210" s="107">
        <f t="shared" si="14"/>
        <v>33.46022</v>
      </c>
      <c r="H210" s="72">
        <v>9.34</v>
      </c>
      <c r="I210" s="74" t="s">
        <v>12</v>
      </c>
      <c r="J210" s="75">
        <f t="shared" si="22"/>
        <v>9340</v>
      </c>
      <c r="K210" s="72">
        <v>359.06</v>
      </c>
      <c r="L210" s="74" t="s">
        <v>60</v>
      </c>
      <c r="M210" s="71">
        <f t="shared" si="17"/>
        <v>359.06</v>
      </c>
      <c r="N210" s="72">
        <v>13.21</v>
      </c>
      <c r="O210" s="74" t="s">
        <v>60</v>
      </c>
      <c r="P210" s="71">
        <f t="shared" si="21"/>
        <v>13.21</v>
      </c>
    </row>
    <row r="211" spans="2:16">
      <c r="B211" s="108">
        <v>55</v>
      </c>
      <c r="C211" s="109" t="s">
        <v>61</v>
      </c>
      <c r="D211" s="70">
        <f t="shared" si="18"/>
        <v>231.0924369747899</v>
      </c>
      <c r="E211" s="110">
        <v>31.72</v>
      </c>
      <c r="F211" s="111">
        <v>9.3760000000000007E-3</v>
      </c>
      <c r="G211" s="107">
        <f t="shared" si="14"/>
        <v>31.729375999999998</v>
      </c>
      <c r="H211" s="72">
        <v>10.84</v>
      </c>
      <c r="I211" s="74" t="s">
        <v>12</v>
      </c>
      <c r="J211" s="75">
        <f t="shared" si="22"/>
        <v>10840</v>
      </c>
      <c r="K211" s="72">
        <v>417.11</v>
      </c>
      <c r="L211" s="74" t="s">
        <v>60</v>
      </c>
      <c r="M211" s="71">
        <f t="shared" si="17"/>
        <v>417.11</v>
      </c>
      <c r="N211" s="72">
        <v>15.07</v>
      </c>
      <c r="O211" s="74" t="s">
        <v>60</v>
      </c>
      <c r="P211" s="71">
        <f t="shared" si="21"/>
        <v>15.07</v>
      </c>
    </row>
    <row r="212" spans="2:16">
      <c r="B212" s="108">
        <v>60</v>
      </c>
      <c r="C212" s="109" t="s">
        <v>61</v>
      </c>
      <c r="D212" s="70">
        <f t="shared" si="18"/>
        <v>252.10084033613447</v>
      </c>
      <c r="E212" s="110">
        <v>30.27</v>
      </c>
      <c r="F212" s="111">
        <v>8.6660000000000001E-3</v>
      </c>
      <c r="G212" s="107">
        <f t="shared" si="14"/>
        <v>30.278666000000001</v>
      </c>
      <c r="H212" s="72">
        <v>12.41</v>
      </c>
      <c r="I212" s="74" t="s">
        <v>12</v>
      </c>
      <c r="J212" s="75">
        <f t="shared" si="22"/>
        <v>12410</v>
      </c>
      <c r="K212" s="72">
        <v>473.04</v>
      </c>
      <c r="L212" s="74" t="s">
        <v>60</v>
      </c>
      <c r="M212" s="71">
        <f t="shared" si="17"/>
        <v>473.04</v>
      </c>
      <c r="N212" s="72">
        <v>16.989999999999998</v>
      </c>
      <c r="O212" s="74" t="s">
        <v>60</v>
      </c>
      <c r="P212" s="71">
        <f t="shared" si="21"/>
        <v>16.989999999999998</v>
      </c>
    </row>
    <row r="213" spans="2:16">
      <c r="B213" s="108">
        <v>65</v>
      </c>
      <c r="C213" s="109" t="s">
        <v>61</v>
      </c>
      <c r="D213" s="70">
        <f t="shared" si="18"/>
        <v>273.10924369747897</v>
      </c>
      <c r="E213" s="110">
        <v>29.01</v>
      </c>
      <c r="F213" s="111">
        <v>8.0610000000000005E-3</v>
      </c>
      <c r="G213" s="107">
        <f t="shared" ref="G213:G228" si="23">E213+F213</f>
        <v>29.018061000000003</v>
      </c>
      <c r="H213" s="72">
        <v>14.06</v>
      </c>
      <c r="I213" s="74" t="s">
        <v>12</v>
      </c>
      <c r="J213" s="75">
        <f t="shared" si="22"/>
        <v>14060</v>
      </c>
      <c r="K213" s="72">
        <v>527.44000000000005</v>
      </c>
      <c r="L213" s="74" t="s">
        <v>60</v>
      </c>
      <c r="M213" s="71">
        <f t="shared" si="17"/>
        <v>527.44000000000005</v>
      </c>
      <c r="N213" s="72">
        <v>18.98</v>
      </c>
      <c r="O213" s="74" t="s">
        <v>60</v>
      </c>
      <c r="P213" s="71">
        <f t="shared" si="21"/>
        <v>18.98</v>
      </c>
    </row>
    <row r="214" spans="2:16">
      <c r="B214" s="108">
        <v>70</v>
      </c>
      <c r="C214" s="109" t="s">
        <v>61</v>
      </c>
      <c r="D214" s="70">
        <f t="shared" si="18"/>
        <v>294.11764705882354</v>
      </c>
      <c r="E214" s="110">
        <v>27.93</v>
      </c>
      <c r="F214" s="111">
        <v>7.5370000000000003E-3</v>
      </c>
      <c r="G214" s="107">
        <f t="shared" si="23"/>
        <v>27.937536999999999</v>
      </c>
      <c r="H214" s="72">
        <v>15.78</v>
      </c>
      <c r="I214" s="74" t="s">
        <v>12</v>
      </c>
      <c r="J214" s="75">
        <f t="shared" si="22"/>
        <v>15780</v>
      </c>
      <c r="K214" s="72">
        <v>580.66999999999996</v>
      </c>
      <c r="L214" s="74" t="s">
        <v>60</v>
      </c>
      <c r="M214" s="71">
        <f t="shared" si="17"/>
        <v>580.66999999999996</v>
      </c>
      <c r="N214" s="72">
        <v>21.02</v>
      </c>
      <c r="O214" s="74" t="s">
        <v>60</v>
      </c>
      <c r="P214" s="71">
        <f t="shared" si="21"/>
        <v>21.02</v>
      </c>
    </row>
    <row r="215" spans="2:16">
      <c r="B215" s="108">
        <v>80</v>
      </c>
      <c r="C215" s="109" t="s">
        <v>61</v>
      </c>
      <c r="D215" s="70">
        <f t="shared" si="18"/>
        <v>336.1344537815126</v>
      </c>
      <c r="E215" s="110">
        <v>26.14</v>
      </c>
      <c r="F215" s="111">
        <v>6.6779999999999999E-3</v>
      </c>
      <c r="G215" s="107">
        <f t="shared" si="23"/>
        <v>26.146678000000001</v>
      </c>
      <c r="H215" s="72">
        <v>19.399999999999999</v>
      </c>
      <c r="I215" s="74" t="s">
        <v>12</v>
      </c>
      <c r="J215" s="75">
        <f t="shared" si="22"/>
        <v>19400</v>
      </c>
      <c r="K215" s="72">
        <v>774.07</v>
      </c>
      <c r="L215" s="74" t="s">
        <v>60</v>
      </c>
      <c r="M215" s="71">
        <f t="shared" si="17"/>
        <v>774.07</v>
      </c>
      <c r="N215" s="72">
        <v>25.24</v>
      </c>
      <c r="O215" s="74" t="s">
        <v>60</v>
      </c>
      <c r="P215" s="71">
        <f t="shared" si="21"/>
        <v>25.24</v>
      </c>
    </row>
    <row r="216" spans="2:16">
      <c r="B216" s="108">
        <v>90</v>
      </c>
      <c r="C216" s="109" t="s">
        <v>61</v>
      </c>
      <c r="D216" s="70">
        <f t="shared" si="18"/>
        <v>378.15126050420167</v>
      </c>
      <c r="E216" s="110">
        <v>24.73</v>
      </c>
      <c r="F216" s="111">
        <v>6.0000000000000001E-3</v>
      </c>
      <c r="G216" s="107">
        <f t="shared" si="23"/>
        <v>24.736000000000001</v>
      </c>
      <c r="H216" s="72">
        <v>23.24</v>
      </c>
      <c r="I216" s="74" t="s">
        <v>12</v>
      </c>
      <c r="J216" s="75">
        <f t="shared" si="22"/>
        <v>23240</v>
      </c>
      <c r="K216" s="72">
        <v>946.05</v>
      </c>
      <c r="L216" s="74" t="s">
        <v>60</v>
      </c>
      <c r="M216" s="71">
        <f t="shared" si="17"/>
        <v>946.05</v>
      </c>
      <c r="N216" s="72">
        <v>29.63</v>
      </c>
      <c r="O216" s="74" t="s">
        <v>60</v>
      </c>
      <c r="P216" s="71">
        <f t="shared" si="21"/>
        <v>29.63</v>
      </c>
    </row>
    <row r="217" spans="2:16">
      <c r="B217" s="108">
        <v>100</v>
      </c>
      <c r="C217" s="109" t="s">
        <v>61</v>
      </c>
      <c r="D217" s="70">
        <f t="shared" si="18"/>
        <v>420.16806722689074</v>
      </c>
      <c r="E217" s="110">
        <v>23.6</v>
      </c>
      <c r="F217" s="111">
        <v>5.4530000000000004E-3</v>
      </c>
      <c r="G217" s="107">
        <f t="shared" si="23"/>
        <v>23.605453000000001</v>
      </c>
      <c r="H217" s="72">
        <v>27.29</v>
      </c>
      <c r="I217" s="74" t="s">
        <v>12</v>
      </c>
      <c r="J217" s="75">
        <f t="shared" si="22"/>
        <v>27290</v>
      </c>
      <c r="K217" s="72">
        <v>1.1100000000000001</v>
      </c>
      <c r="L217" s="73" t="s">
        <v>12</v>
      </c>
      <c r="M217" s="75">
        <f t="shared" ref="M217:M228" si="24">K217*1000</f>
        <v>1110</v>
      </c>
      <c r="N217" s="72">
        <v>34.15</v>
      </c>
      <c r="O217" s="74" t="s">
        <v>60</v>
      </c>
      <c r="P217" s="71">
        <f t="shared" si="21"/>
        <v>34.15</v>
      </c>
    </row>
    <row r="218" spans="2:16">
      <c r="B218" s="108">
        <v>110</v>
      </c>
      <c r="C218" s="109" t="s">
        <v>61</v>
      </c>
      <c r="D218" s="70">
        <f t="shared" si="18"/>
        <v>462.18487394957981</v>
      </c>
      <c r="E218" s="110">
        <v>22.67</v>
      </c>
      <c r="F218" s="111">
        <v>5.0000000000000001E-3</v>
      </c>
      <c r="G218" s="107">
        <f t="shared" si="23"/>
        <v>22.675000000000001</v>
      </c>
      <c r="H218" s="72">
        <v>31.52</v>
      </c>
      <c r="I218" s="74" t="s">
        <v>12</v>
      </c>
      <c r="J218" s="75">
        <f t="shared" si="22"/>
        <v>31520</v>
      </c>
      <c r="K218" s="72">
        <v>1.26</v>
      </c>
      <c r="L218" s="74" t="s">
        <v>12</v>
      </c>
      <c r="M218" s="75">
        <f t="shared" si="24"/>
        <v>1260</v>
      </c>
      <c r="N218" s="72">
        <v>38.770000000000003</v>
      </c>
      <c r="O218" s="74" t="s">
        <v>60</v>
      </c>
      <c r="P218" s="71">
        <f t="shared" si="21"/>
        <v>38.770000000000003</v>
      </c>
    </row>
    <row r="219" spans="2:16">
      <c r="B219" s="108">
        <v>120</v>
      </c>
      <c r="C219" s="109" t="s">
        <v>61</v>
      </c>
      <c r="D219" s="70">
        <f t="shared" si="18"/>
        <v>504.20168067226894</v>
      </c>
      <c r="E219" s="110">
        <v>21.89</v>
      </c>
      <c r="F219" s="111">
        <v>4.6189999999999998E-3</v>
      </c>
      <c r="G219" s="107">
        <f t="shared" si="23"/>
        <v>21.894619000000002</v>
      </c>
      <c r="H219" s="72">
        <v>35.909999999999997</v>
      </c>
      <c r="I219" s="74" t="s">
        <v>12</v>
      </c>
      <c r="J219" s="75">
        <f t="shared" si="22"/>
        <v>35910</v>
      </c>
      <c r="K219" s="72">
        <v>1.4</v>
      </c>
      <c r="L219" s="74" t="s">
        <v>12</v>
      </c>
      <c r="M219" s="75">
        <f t="shared" si="24"/>
        <v>1400</v>
      </c>
      <c r="N219" s="72">
        <v>43.47</v>
      </c>
      <c r="O219" s="74" t="s">
        <v>60</v>
      </c>
      <c r="P219" s="71">
        <f t="shared" si="21"/>
        <v>43.47</v>
      </c>
    </row>
    <row r="220" spans="2:16">
      <c r="B220" s="108">
        <v>130</v>
      </c>
      <c r="C220" s="109" t="s">
        <v>61</v>
      </c>
      <c r="D220" s="70">
        <f t="shared" si="18"/>
        <v>546.21848739495795</v>
      </c>
      <c r="E220" s="110">
        <v>21.24</v>
      </c>
      <c r="F220" s="111">
        <v>4.2940000000000001E-3</v>
      </c>
      <c r="G220" s="107">
        <f t="shared" si="23"/>
        <v>21.244294</v>
      </c>
      <c r="H220" s="72">
        <v>40.44</v>
      </c>
      <c r="I220" s="74" t="s">
        <v>12</v>
      </c>
      <c r="J220" s="75">
        <f t="shared" si="22"/>
        <v>40440</v>
      </c>
      <c r="K220" s="72">
        <v>1.54</v>
      </c>
      <c r="L220" s="74" t="s">
        <v>12</v>
      </c>
      <c r="M220" s="75">
        <f t="shared" si="24"/>
        <v>1540</v>
      </c>
      <c r="N220" s="72">
        <v>48.23</v>
      </c>
      <c r="O220" s="74" t="s">
        <v>60</v>
      </c>
      <c r="P220" s="71">
        <f t="shared" si="21"/>
        <v>48.23</v>
      </c>
    </row>
    <row r="221" spans="2:16">
      <c r="B221" s="108">
        <v>140</v>
      </c>
      <c r="C221" s="109" t="s">
        <v>61</v>
      </c>
      <c r="D221" s="70">
        <f t="shared" si="18"/>
        <v>588.23529411764707</v>
      </c>
      <c r="E221" s="110">
        <v>20.68</v>
      </c>
      <c r="F221" s="111">
        <v>4.0130000000000001E-3</v>
      </c>
      <c r="G221" s="107">
        <f t="shared" si="23"/>
        <v>20.684013</v>
      </c>
      <c r="H221" s="72">
        <v>45.1</v>
      </c>
      <c r="I221" s="74" t="s">
        <v>12</v>
      </c>
      <c r="J221" s="75">
        <f t="shared" si="22"/>
        <v>45100</v>
      </c>
      <c r="K221" s="72">
        <v>1.68</v>
      </c>
      <c r="L221" s="74" t="s">
        <v>12</v>
      </c>
      <c r="M221" s="75">
        <f t="shared" si="24"/>
        <v>1680</v>
      </c>
      <c r="N221" s="72">
        <v>53.05</v>
      </c>
      <c r="O221" s="74" t="s">
        <v>60</v>
      </c>
      <c r="P221" s="71">
        <f t="shared" si="21"/>
        <v>53.05</v>
      </c>
    </row>
    <row r="222" spans="2:16">
      <c r="B222" s="108">
        <v>150</v>
      </c>
      <c r="C222" s="109" t="s">
        <v>61</v>
      </c>
      <c r="D222" s="70">
        <f t="shared" si="18"/>
        <v>630.25210084033608</v>
      </c>
      <c r="E222" s="110">
        <v>20.21</v>
      </c>
      <c r="F222" s="111">
        <v>3.7690000000000002E-3</v>
      </c>
      <c r="G222" s="107">
        <f t="shared" si="23"/>
        <v>20.213768999999999</v>
      </c>
      <c r="H222" s="72">
        <v>49.89</v>
      </c>
      <c r="I222" s="74" t="s">
        <v>12</v>
      </c>
      <c r="J222" s="75">
        <f t="shared" si="22"/>
        <v>49890</v>
      </c>
      <c r="K222" s="72">
        <v>1.81</v>
      </c>
      <c r="L222" s="74" t="s">
        <v>12</v>
      </c>
      <c r="M222" s="75">
        <f t="shared" si="24"/>
        <v>1810</v>
      </c>
      <c r="N222" s="72">
        <v>57.89</v>
      </c>
      <c r="O222" s="74" t="s">
        <v>60</v>
      </c>
      <c r="P222" s="71">
        <f t="shared" si="21"/>
        <v>57.89</v>
      </c>
    </row>
    <row r="223" spans="2:16">
      <c r="B223" s="108">
        <v>160</v>
      </c>
      <c r="C223" s="109" t="s">
        <v>61</v>
      </c>
      <c r="D223" s="70">
        <f t="shared" si="18"/>
        <v>672.26890756302521</v>
      </c>
      <c r="E223" s="110">
        <v>19.79</v>
      </c>
      <c r="F223" s="111">
        <v>3.5530000000000002E-3</v>
      </c>
      <c r="G223" s="107">
        <f t="shared" si="23"/>
        <v>19.793552999999999</v>
      </c>
      <c r="H223" s="72">
        <v>54.77</v>
      </c>
      <c r="I223" s="74" t="s">
        <v>12</v>
      </c>
      <c r="J223" s="75">
        <f t="shared" si="22"/>
        <v>54770</v>
      </c>
      <c r="K223" s="72">
        <v>1.94</v>
      </c>
      <c r="L223" s="74" t="s">
        <v>12</v>
      </c>
      <c r="M223" s="75">
        <f t="shared" si="24"/>
        <v>1940</v>
      </c>
      <c r="N223" s="72">
        <v>62.76</v>
      </c>
      <c r="O223" s="74" t="s">
        <v>60</v>
      </c>
      <c r="P223" s="71">
        <f t="shared" si="21"/>
        <v>62.76</v>
      </c>
    </row>
    <row r="224" spans="2:16">
      <c r="B224" s="108">
        <v>170</v>
      </c>
      <c r="C224" s="109" t="s">
        <v>61</v>
      </c>
      <c r="D224" s="70">
        <f t="shared" si="18"/>
        <v>714.28571428571433</v>
      </c>
      <c r="E224" s="110">
        <v>19.43</v>
      </c>
      <c r="F224" s="111">
        <v>3.362E-3</v>
      </c>
      <c r="G224" s="107">
        <f t="shared" si="23"/>
        <v>19.433361999999999</v>
      </c>
      <c r="H224" s="72">
        <v>59.76</v>
      </c>
      <c r="I224" s="74" t="s">
        <v>12</v>
      </c>
      <c r="J224" s="75">
        <f t="shared" si="22"/>
        <v>59760</v>
      </c>
      <c r="K224" s="72">
        <v>2.06</v>
      </c>
      <c r="L224" s="74" t="s">
        <v>12</v>
      </c>
      <c r="M224" s="75">
        <f t="shared" si="24"/>
        <v>2060</v>
      </c>
      <c r="N224" s="72">
        <v>67.650000000000006</v>
      </c>
      <c r="O224" s="74" t="s">
        <v>60</v>
      </c>
      <c r="P224" s="71">
        <f t="shared" si="21"/>
        <v>67.650000000000006</v>
      </c>
    </row>
    <row r="225" spans="1:16">
      <c r="B225" s="108">
        <v>180</v>
      </c>
      <c r="C225" s="109" t="s">
        <v>61</v>
      </c>
      <c r="D225" s="70">
        <f t="shared" si="18"/>
        <v>756.30252100840335</v>
      </c>
      <c r="E225" s="110">
        <v>19.12</v>
      </c>
      <c r="F225" s="111">
        <v>3.1909999999999998E-3</v>
      </c>
      <c r="G225" s="107">
        <f t="shared" si="23"/>
        <v>19.123191000000002</v>
      </c>
      <c r="H225" s="72">
        <v>64.83</v>
      </c>
      <c r="I225" s="74" t="s">
        <v>12</v>
      </c>
      <c r="J225" s="75">
        <f t="shared" si="22"/>
        <v>64830</v>
      </c>
      <c r="K225" s="72">
        <v>2.1800000000000002</v>
      </c>
      <c r="L225" s="74" t="s">
        <v>12</v>
      </c>
      <c r="M225" s="75">
        <f t="shared" si="24"/>
        <v>2180</v>
      </c>
      <c r="N225" s="72">
        <v>72.540000000000006</v>
      </c>
      <c r="O225" s="74" t="s">
        <v>60</v>
      </c>
      <c r="P225" s="71">
        <f t="shared" si="21"/>
        <v>72.540000000000006</v>
      </c>
    </row>
    <row r="226" spans="1:16">
      <c r="B226" s="108">
        <v>200</v>
      </c>
      <c r="C226" s="109" t="s">
        <v>61</v>
      </c>
      <c r="D226" s="70">
        <f t="shared" si="18"/>
        <v>840.33613445378148</v>
      </c>
      <c r="E226" s="110">
        <v>18.59</v>
      </c>
      <c r="F226" s="111">
        <v>2.898E-3</v>
      </c>
      <c r="G226" s="107">
        <f t="shared" si="23"/>
        <v>18.592897999999998</v>
      </c>
      <c r="H226" s="72">
        <v>75.2</v>
      </c>
      <c r="I226" s="74" t="s">
        <v>12</v>
      </c>
      <c r="J226" s="75">
        <f t="shared" si="22"/>
        <v>75200</v>
      </c>
      <c r="K226" s="72">
        <v>2.63</v>
      </c>
      <c r="L226" s="74" t="s">
        <v>12</v>
      </c>
      <c r="M226" s="75">
        <f t="shared" si="24"/>
        <v>2630</v>
      </c>
      <c r="N226" s="72">
        <v>82.31</v>
      </c>
      <c r="O226" s="74" t="s">
        <v>60</v>
      </c>
      <c r="P226" s="71">
        <f t="shared" si="21"/>
        <v>82.31</v>
      </c>
    </row>
    <row r="227" spans="1:16">
      <c r="B227" s="108">
        <v>225</v>
      </c>
      <c r="C227" s="109" t="s">
        <v>61</v>
      </c>
      <c r="D227" s="70">
        <f t="shared" si="18"/>
        <v>945.37815126050418</v>
      </c>
      <c r="E227" s="110">
        <v>18.09</v>
      </c>
      <c r="F227" s="111">
        <v>2.601E-3</v>
      </c>
      <c r="G227" s="107">
        <f t="shared" si="23"/>
        <v>18.092600999999998</v>
      </c>
      <c r="H227" s="72">
        <v>88.52</v>
      </c>
      <c r="I227" s="74" t="s">
        <v>12</v>
      </c>
      <c r="J227" s="75">
        <f t="shared" si="22"/>
        <v>88520</v>
      </c>
      <c r="K227" s="72">
        <v>3.23</v>
      </c>
      <c r="L227" s="74" t="s">
        <v>12</v>
      </c>
      <c r="M227" s="75">
        <f t="shared" si="24"/>
        <v>3230</v>
      </c>
      <c r="N227" s="72">
        <v>94.46</v>
      </c>
      <c r="O227" s="74" t="s">
        <v>60</v>
      </c>
      <c r="P227" s="71">
        <f t="shared" si="21"/>
        <v>94.46</v>
      </c>
    </row>
    <row r="228" spans="1:16">
      <c r="A228" s="4">
        <v>228</v>
      </c>
      <c r="B228" s="108">
        <v>238</v>
      </c>
      <c r="C228" s="109" t="s">
        <v>61</v>
      </c>
      <c r="D228" s="70">
        <f t="shared" si="18"/>
        <v>1000</v>
      </c>
      <c r="E228" s="110">
        <v>17.89</v>
      </c>
      <c r="F228" s="111">
        <v>2.4710000000000001E-3</v>
      </c>
      <c r="G228" s="107">
        <f t="shared" si="23"/>
        <v>17.892471</v>
      </c>
      <c r="H228" s="72">
        <v>95.59</v>
      </c>
      <c r="I228" s="74" t="s">
        <v>12</v>
      </c>
      <c r="J228" s="75">
        <f t="shared" si="22"/>
        <v>95590</v>
      </c>
      <c r="K228" s="72">
        <v>3.39</v>
      </c>
      <c r="L228" s="74" t="s">
        <v>12</v>
      </c>
      <c r="M228" s="75">
        <f t="shared" si="24"/>
        <v>3390</v>
      </c>
      <c r="N228" s="72">
        <v>100.72</v>
      </c>
      <c r="O228" s="74" t="s">
        <v>60</v>
      </c>
      <c r="P228" s="71">
        <f t="shared" si="21"/>
        <v>100.72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srim238U_Si</vt:lpstr>
      <vt:lpstr>srim238U_Al</vt:lpstr>
      <vt:lpstr>srim238U_Au</vt:lpstr>
      <vt:lpstr>srim238U_C</vt:lpstr>
      <vt:lpstr>srim238U_Air</vt:lpstr>
      <vt:lpstr>srim238U_Kapton</vt:lpstr>
      <vt:lpstr>srim238U_Mylar</vt:lpstr>
      <vt:lpstr>srim238U_EJ212</vt:lpstr>
    </vt:vector>
  </TitlesOfParts>
  <Company>RIKEN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2018-09-02T09:33:14Z</dcterms:modified>
</cp:coreProperties>
</file>