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yoshida\Documents\_Today__\_AyLIB\_SRIMfit-AyLIB\170609-SRIMfit LET_R plot\_SRIMwb\RknSRIMwb\"/>
    </mc:Choice>
  </mc:AlternateContent>
  <bookViews>
    <workbookView xWindow="0" yWindow="0" windowWidth="17400" windowHeight="10725" tabRatio="748"/>
  </bookViews>
  <sheets>
    <sheet name="srim86Kr_Si" sheetId="201" r:id="rId1"/>
    <sheet name="srim86Kr_Al" sheetId="202" r:id="rId2"/>
    <sheet name="srim86Kr_Au" sheetId="203" r:id="rId3"/>
    <sheet name="srim86Kr_C" sheetId="208" r:id="rId4"/>
    <sheet name="srim86Kr_Air" sheetId="209" r:id="rId5"/>
    <sheet name="srim86Kr_Kapton" sheetId="205" r:id="rId6"/>
    <sheet name="srim86Kr_Mylar" sheetId="206" r:id="rId7"/>
    <sheet name="srim86Kr_EJ212" sheetId="207" r:id="rId8"/>
  </sheets>
  <calcPr calcId="152511" iterate="1" iterateCount="1000"/>
  <customWorkbookViews>
    <customWorkbookView name="view2" guid="{3AC4C5A4-CC01-4AA2-8975-95BDDCF33CBA}" xWindow="9" yWindow="76" windowWidth="1821" windowHeight="634" activeSheetId="80"/>
    <customWorkbookView name="view1" guid="{8A5D6D5C-C043-4E6B-AB9F-8AB531120421}" xWindow="9" yWindow="76" windowWidth="1821" windowHeight="634" activeSheetId="80"/>
  </customWorkbookViews>
</workbook>
</file>

<file path=xl/calcChain.xml><?xml version="1.0" encoding="utf-8"?>
<calcChain xmlns="http://schemas.openxmlformats.org/spreadsheetml/2006/main">
  <c r="P228" i="209" l="1"/>
  <c r="M228" i="209"/>
  <c r="J228" i="209"/>
  <c r="G228" i="209"/>
  <c r="D228" i="209"/>
  <c r="P227" i="209"/>
  <c r="M227" i="209"/>
  <c r="J227" i="209"/>
  <c r="G227" i="209"/>
  <c r="D227" i="209"/>
  <c r="P226" i="209"/>
  <c r="M226" i="209"/>
  <c r="J226" i="209"/>
  <c r="G226" i="209"/>
  <c r="D226" i="209"/>
  <c r="P225" i="209"/>
  <c r="M225" i="209"/>
  <c r="J225" i="209"/>
  <c r="G225" i="209"/>
  <c r="D225" i="209"/>
  <c r="P224" i="209"/>
  <c r="M224" i="209"/>
  <c r="J224" i="209"/>
  <c r="G224" i="209"/>
  <c r="D224" i="209"/>
  <c r="P223" i="209"/>
  <c r="M223" i="209"/>
  <c r="J223" i="209"/>
  <c r="G223" i="209"/>
  <c r="D223" i="209"/>
  <c r="P222" i="209"/>
  <c r="M222" i="209"/>
  <c r="J222" i="209"/>
  <c r="G222" i="209"/>
  <c r="D222" i="209"/>
  <c r="P221" i="209"/>
  <c r="M221" i="209"/>
  <c r="J221" i="209"/>
  <c r="G221" i="209"/>
  <c r="D221" i="209"/>
  <c r="P220" i="209"/>
  <c r="M220" i="209"/>
  <c r="J220" i="209"/>
  <c r="G220" i="209"/>
  <c r="D220" i="209"/>
  <c r="P219" i="209"/>
  <c r="M219" i="209"/>
  <c r="J219" i="209"/>
  <c r="G219" i="209"/>
  <c r="D219" i="209"/>
  <c r="P218" i="209"/>
  <c r="M218" i="209"/>
  <c r="J218" i="209"/>
  <c r="G218" i="209"/>
  <c r="D218" i="209"/>
  <c r="P217" i="209"/>
  <c r="M217" i="209"/>
  <c r="J217" i="209"/>
  <c r="G217" i="209"/>
  <c r="D217" i="209"/>
  <c r="P216" i="209"/>
  <c r="M216" i="209"/>
  <c r="J216" i="209"/>
  <c r="G216" i="209"/>
  <c r="D216" i="209"/>
  <c r="P215" i="209"/>
  <c r="M215" i="209"/>
  <c r="J215" i="209"/>
  <c r="G215" i="209"/>
  <c r="D215" i="209"/>
  <c r="P214" i="209"/>
  <c r="M214" i="209"/>
  <c r="J214" i="209"/>
  <c r="G214" i="209"/>
  <c r="D214" i="209"/>
  <c r="P213" i="209"/>
  <c r="M213" i="209"/>
  <c r="J213" i="209"/>
  <c r="G213" i="209"/>
  <c r="D213" i="209"/>
  <c r="P212" i="209"/>
  <c r="M212" i="209"/>
  <c r="J212" i="209"/>
  <c r="G212" i="209"/>
  <c r="D212" i="209"/>
  <c r="P211" i="209"/>
  <c r="M211" i="209"/>
  <c r="J211" i="209"/>
  <c r="G211" i="209"/>
  <c r="D211" i="209"/>
  <c r="P210" i="209"/>
  <c r="M210" i="209"/>
  <c r="J210" i="209"/>
  <c r="G210" i="209"/>
  <c r="D210" i="209"/>
  <c r="P209" i="209"/>
  <c r="M209" i="209"/>
  <c r="J209" i="209"/>
  <c r="G209" i="209"/>
  <c r="D209" i="209"/>
  <c r="P208" i="209"/>
  <c r="M208" i="209"/>
  <c r="J208" i="209"/>
  <c r="G208" i="209"/>
  <c r="D208" i="209"/>
  <c r="P207" i="209"/>
  <c r="M207" i="209"/>
  <c r="J207" i="209"/>
  <c r="G207" i="209"/>
  <c r="D207" i="209"/>
  <c r="P206" i="209"/>
  <c r="M206" i="209"/>
  <c r="J206" i="209"/>
  <c r="G206" i="209"/>
  <c r="D206" i="209"/>
  <c r="P205" i="209"/>
  <c r="M205" i="209"/>
  <c r="J205" i="209"/>
  <c r="G205" i="209"/>
  <c r="D205" i="209"/>
  <c r="P204" i="209"/>
  <c r="M204" i="209"/>
  <c r="J204" i="209"/>
  <c r="G204" i="209"/>
  <c r="D204" i="209"/>
  <c r="P203" i="209"/>
  <c r="M203" i="209"/>
  <c r="J203" i="209"/>
  <c r="G203" i="209"/>
  <c r="D203" i="209"/>
  <c r="P202" i="209"/>
  <c r="M202" i="209"/>
  <c r="J202" i="209"/>
  <c r="G202" i="209"/>
  <c r="D202" i="209"/>
  <c r="P201" i="209"/>
  <c r="M201" i="209"/>
  <c r="J201" i="209"/>
  <c r="G201" i="209"/>
  <c r="D201" i="209"/>
  <c r="P200" i="209"/>
  <c r="M200" i="209"/>
  <c r="J200" i="209"/>
  <c r="G200" i="209"/>
  <c r="D200" i="209"/>
  <c r="P199" i="209"/>
  <c r="M199" i="209"/>
  <c r="J199" i="209"/>
  <c r="G199" i="209"/>
  <c r="D199" i="209"/>
  <c r="P198" i="209"/>
  <c r="M198" i="209"/>
  <c r="J198" i="209"/>
  <c r="G198" i="209"/>
  <c r="D198" i="209"/>
  <c r="P197" i="209"/>
  <c r="M197" i="209"/>
  <c r="J197" i="209"/>
  <c r="G197" i="209"/>
  <c r="D197" i="209"/>
  <c r="P196" i="209"/>
  <c r="M196" i="209"/>
  <c r="J196" i="209"/>
  <c r="G196" i="209"/>
  <c r="D196" i="209"/>
  <c r="P195" i="209"/>
  <c r="M195" i="209"/>
  <c r="J195" i="209"/>
  <c r="G195" i="209"/>
  <c r="D195" i="209"/>
  <c r="P194" i="209"/>
  <c r="M194" i="209"/>
  <c r="J194" i="209"/>
  <c r="G194" i="209"/>
  <c r="D194" i="209"/>
  <c r="P193" i="209"/>
  <c r="M193" i="209"/>
  <c r="J193" i="209"/>
  <c r="G193" i="209"/>
  <c r="D193" i="209"/>
  <c r="P192" i="209"/>
  <c r="M192" i="209"/>
  <c r="J192" i="209"/>
  <c r="G192" i="209"/>
  <c r="D192" i="209"/>
  <c r="P191" i="209"/>
  <c r="M191" i="209"/>
  <c r="J191" i="209"/>
  <c r="G191" i="209"/>
  <c r="D191" i="209"/>
  <c r="P190" i="209"/>
  <c r="M190" i="209"/>
  <c r="J190" i="209"/>
  <c r="G190" i="209"/>
  <c r="D190" i="209"/>
  <c r="P189" i="209"/>
  <c r="M189" i="209"/>
  <c r="J189" i="209"/>
  <c r="G189" i="209"/>
  <c r="D189" i="209"/>
  <c r="P188" i="209"/>
  <c r="M188" i="209"/>
  <c r="J188" i="209"/>
  <c r="G188" i="209"/>
  <c r="D188" i="209"/>
  <c r="P187" i="209"/>
  <c r="M187" i="209"/>
  <c r="J187" i="209"/>
  <c r="G187" i="209"/>
  <c r="D187" i="209"/>
  <c r="P186" i="209"/>
  <c r="M186" i="209"/>
  <c r="J186" i="209"/>
  <c r="G186" i="209"/>
  <c r="D186" i="209"/>
  <c r="P185" i="209"/>
  <c r="M185" i="209"/>
  <c r="J185" i="209"/>
  <c r="G185" i="209"/>
  <c r="D185" i="209"/>
  <c r="P184" i="209"/>
  <c r="M184" i="209"/>
  <c r="J184" i="209"/>
  <c r="G184" i="209"/>
  <c r="D184" i="209"/>
  <c r="P183" i="209"/>
  <c r="M183" i="209"/>
  <c r="J183" i="209"/>
  <c r="G183" i="209"/>
  <c r="D183" i="209"/>
  <c r="P182" i="209"/>
  <c r="M182" i="209"/>
  <c r="J182" i="209"/>
  <c r="G182" i="209"/>
  <c r="D182" i="209"/>
  <c r="P181" i="209"/>
  <c r="M181" i="209"/>
  <c r="J181" i="209"/>
  <c r="G181" i="209"/>
  <c r="D181" i="209"/>
  <c r="P180" i="209"/>
  <c r="M180" i="209"/>
  <c r="J180" i="209"/>
  <c r="G180" i="209"/>
  <c r="D180" i="209"/>
  <c r="P179" i="209"/>
  <c r="M179" i="209"/>
  <c r="J179" i="209"/>
  <c r="G179" i="209"/>
  <c r="D179" i="209"/>
  <c r="P178" i="209"/>
  <c r="M178" i="209"/>
  <c r="J178" i="209"/>
  <c r="G178" i="209"/>
  <c r="D178" i="209"/>
  <c r="P177" i="209"/>
  <c r="M177" i="209"/>
  <c r="J177" i="209"/>
  <c r="G177" i="209"/>
  <c r="D177" i="209"/>
  <c r="P176" i="209"/>
  <c r="M176" i="209"/>
  <c r="J176" i="209"/>
  <c r="G176" i="209"/>
  <c r="D176" i="209"/>
  <c r="P175" i="209"/>
  <c r="M175" i="209"/>
  <c r="J175" i="209"/>
  <c r="G175" i="209"/>
  <c r="D175" i="209"/>
  <c r="P174" i="209"/>
  <c r="M174" i="209"/>
  <c r="J174" i="209"/>
  <c r="G174" i="209"/>
  <c r="D174" i="209"/>
  <c r="P173" i="209"/>
  <c r="M173" i="209"/>
  <c r="J173" i="209"/>
  <c r="G173" i="209"/>
  <c r="D173" i="209"/>
  <c r="P172" i="209"/>
  <c r="M172" i="209"/>
  <c r="J172" i="209"/>
  <c r="G172" i="209"/>
  <c r="D172" i="209"/>
  <c r="P171" i="209"/>
  <c r="M171" i="209"/>
  <c r="J171" i="209"/>
  <c r="G171" i="209"/>
  <c r="D171" i="209"/>
  <c r="P170" i="209"/>
  <c r="M170" i="209"/>
  <c r="J170" i="209"/>
  <c r="G170" i="209"/>
  <c r="D170" i="209"/>
  <c r="P169" i="209"/>
  <c r="M169" i="209"/>
  <c r="J169" i="209"/>
  <c r="G169" i="209"/>
  <c r="D169" i="209"/>
  <c r="P168" i="209"/>
  <c r="M168" i="209"/>
  <c r="J168" i="209"/>
  <c r="G168" i="209"/>
  <c r="D168" i="209"/>
  <c r="P167" i="209"/>
  <c r="M167" i="209"/>
  <c r="J167" i="209"/>
  <c r="G167" i="209"/>
  <c r="D167" i="209"/>
  <c r="P166" i="209"/>
  <c r="M166" i="209"/>
  <c r="J166" i="209"/>
  <c r="G166" i="209"/>
  <c r="D166" i="209"/>
  <c r="P165" i="209"/>
  <c r="M165" i="209"/>
  <c r="J165" i="209"/>
  <c r="G165" i="209"/>
  <c r="D165" i="209"/>
  <c r="P164" i="209"/>
  <c r="M164" i="209"/>
  <c r="J164" i="209"/>
  <c r="G164" i="209"/>
  <c r="D164" i="209"/>
  <c r="P163" i="209"/>
  <c r="M163" i="209"/>
  <c r="J163" i="209"/>
  <c r="G163" i="209"/>
  <c r="D163" i="209"/>
  <c r="P162" i="209"/>
  <c r="M162" i="209"/>
  <c r="J162" i="209"/>
  <c r="G162" i="209"/>
  <c r="D162" i="209"/>
  <c r="P161" i="209"/>
  <c r="M161" i="209"/>
  <c r="J161" i="209"/>
  <c r="G161" i="209"/>
  <c r="D161" i="209"/>
  <c r="P160" i="209"/>
  <c r="M160" i="209"/>
  <c r="J160" i="209"/>
  <c r="G160" i="209"/>
  <c r="D160" i="209"/>
  <c r="P159" i="209"/>
  <c r="M159" i="209"/>
  <c r="J159" i="209"/>
  <c r="G159" i="209"/>
  <c r="D159" i="209"/>
  <c r="P158" i="209"/>
  <c r="M158" i="209"/>
  <c r="J158" i="209"/>
  <c r="G158" i="209"/>
  <c r="D158" i="209"/>
  <c r="P157" i="209"/>
  <c r="M157" i="209"/>
  <c r="J157" i="209"/>
  <c r="G157" i="209"/>
  <c r="D157" i="209"/>
  <c r="P156" i="209"/>
  <c r="M156" i="209"/>
  <c r="J156" i="209"/>
  <c r="G156" i="209"/>
  <c r="D156" i="209"/>
  <c r="P155" i="209"/>
  <c r="M155" i="209"/>
  <c r="J155" i="209"/>
  <c r="G155" i="209"/>
  <c r="D155" i="209"/>
  <c r="P154" i="209"/>
  <c r="M154" i="209"/>
  <c r="J154" i="209"/>
  <c r="G154" i="209"/>
  <c r="D154" i="209"/>
  <c r="P153" i="209"/>
  <c r="M153" i="209"/>
  <c r="J153" i="209"/>
  <c r="G153" i="209"/>
  <c r="D153" i="209"/>
  <c r="P152" i="209"/>
  <c r="M152" i="209"/>
  <c r="J152" i="209"/>
  <c r="G152" i="209"/>
  <c r="D152" i="209"/>
  <c r="P151" i="209"/>
  <c r="M151" i="209"/>
  <c r="J151" i="209"/>
  <c r="G151" i="209"/>
  <c r="D151" i="209"/>
  <c r="P150" i="209"/>
  <c r="M150" i="209"/>
  <c r="J150" i="209"/>
  <c r="G150" i="209"/>
  <c r="D150" i="209"/>
  <c r="P149" i="209"/>
  <c r="M149" i="209"/>
  <c r="J149" i="209"/>
  <c r="G149" i="209"/>
  <c r="D149" i="209"/>
  <c r="P148" i="209"/>
  <c r="M148" i="209"/>
  <c r="J148" i="209"/>
  <c r="G148" i="209"/>
  <c r="D148" i="209"/>
  <c r="P147" i="209"/>
  <c r="M147" i="209"/>
  <c r="J147" i="209"/>
  <c r="G147" i="209"/>
  <c r="D147" i="209"/>
  <c r="P146" i="209"/>
  <c r="M146" i="209"/>
  <c r="J146" i="209"/>
  <c r="G146" i="209"/>
  <c r="D146" i="209"/>
  <c r="P145" i="209"/>
  <c r="M145" i="209"/>
  <c r="J145" i="209"/>
  <c r="G145" i="209"/>
  <c r="D145" i="209"/>
  <c r="P144" i="209"/>
  <c r="M144" i="209"/>
  <c r="J144" i="209"/>
  <c r="G144" i="209"/>
  <c r="D144" i="209"/>
  <c r="P143" i="209"/>
  <c r="M143" i="209"/>
  <c r="J143" i="209"/>
  <c r="G143" i="209"/>
  <c r="D143" i="209"/>
  <c r="P142" i="209"/>
  <c r="M142" i="209"/>
  <c r="J142" i="209"/>
  <c r="G142" i="209"/>
  <c r="D142" i="209"/>
  <c r="P141" i="209"/>
  <c r="M141" i="209"/>
  <c r="J141" i="209"/>
  <c r="G141" i="209"/>
  <c r="D141" i="209"/>
  <c r="P140" i="209"/>
  <c r="M140" i="209"/>
  <c r="J140" i="209"/>
  <c r="G140" i="209"/>
  <c r="D140" i="209"/>
  <c r="P139" i="209"/>
  <c r="M139" i="209"/>
  <c r="J139" i="209"/>
  <c r="G139" i="209"/>
  <c r="D139" i="209"/>
  <c r="P138" i="209"/>
  <c r="M138" i="209"/>
  <c r="J138" i="209"/>
  <c r="G138" i="209"/>
  <c r="D138" i="209"/>
  <c r="P137" i="209"/>
  <c r="M137" i="209"/>
  <c r="J137" i="209"/>
  <c r="G137" i="209"/>
  <c r="D137" i="209"/>
  <c r="P136" i="209"/>
  <c r="M136" i="209"/>
  <c r="J136" i="209"/>
  <c r="G136" i="209"/>
  <c r="D136" i="209"/>
  <c r="P135" i="209"/>
  <c r="M135" i="209"/>
  <c r="J135" i="209"/>
  <c r="G135" i="209"/>
  <c r="D135" i="209"/>
  <c r="P134" i="209"/>
  <c r="M134" i="209"/>
  <c r="J134" i="209"/>
  <c r="G134" i="209"/>
  <c r="D134" i="209"/>
  <c r="P133" i="209"/>
  <c r="M133" i="209"/>
  <c r="J133" i="209"/>
  <c r="G133" i="209"/>
  <c r="D133" i="209"/>
  <c r="P132" i="209"/>
  <c r="M132" i="209"/>
  <c r="J132" i="209"/>
  <c r="G132" i="209"/>
  <c r="D132" i="209"/>
  <c r="P131" i="209"/>
  <c r="M131" i="209"/>
  <c r="J131" i="209"/>
  <c r="G131" i="209"/>
  <c r="D131" i="209"/>
  <c r="P130" i="209"/>
  <c r="M130" i="209"/>
  <c r="J130" i="209"/>
  <c r="G130" i="209"/>
  <c r="D130" i="209"/>
  <c r="P129" i="209"/>
  <c r="M129" i="209"/>
  <c r="J129" i="209"/>
  <c r="G129" i="209"/>
  <c r="D129" i="209"/>
  <c r="P128" i="209"/>
  <c r="M128" i="209"/>
  <c r="J128" i="209"/>
  <c r="G128" i="209"/>
  <c r="D128" i="209"/>
  <c r="P127" i="209"/>
  <c r="M127" i="209"/>
  <c r="J127" i="209"/>
  <c r="G127" i="209"/>
  <c r="D127" i="209"/>
  <c r="P126" i="209"/>
  <c r="M126" i="209"/>
  <c r="J126" i="209"/>
  <c r="G126" i="209"/>
  <c r="D126" i="209"/>
  <c r="P125" i="209"/>
  <c r="M125" i="209"/>
  <c r="J125" i="209"/>
  <c r="G125" i="209"/>
  <c r="D125" i="209"/>
  <c r="P124" i="209"/>
  <c r="M124" i="209"/>
  <c r="J124" i="209"/>
  <c r="G124" i="209"/>
  <c r="D124" i="209"/>
  <c r="P123" i="209"/>
  <c r="M123" i="209"/>
  <c r="J123" i="209"/>
  <c r="G123" i="209"/>
  <c r="D123" i="209"/>
  <c r="P122" i="209"/>
  <c r="M122" i="209"/>
  <c r="J122" i="209"/>
  <c r="G122" i="209"/>
  <c r="D122" i="209"/>
  <c r="P121" i="209"/>
  <c r="M121" i="209"/>
  <c r="J121" i="209"/>
  <c r="G121" i="209"/>
  <c r="D121" i="209"/>
  <c r="P120" i="209"/>
  <c r="M120" i="209"/>
  <c r="J120" i="209"/>
  <c r="G120" i="209"/>
  <c r="D120" i="209"/>
  <c r="P119" i="209"/>
  <c r="M119" i="209"/>
  <c r="J119" i="209"/>
  <c r="G119" i="209"/>
  <c r="D119" i="209"/>
  <c r="P118" i="209"/>
  <c r="M118" i="209"/>
  <c r="J118" i="209"/>
  <c r="G118" i="209"/>
  <c r="D118" i="209"/>
  <c r="P117" i="209"/>
  <c r="M117" i="209"/>
  <c r="J117" i="209"/>
  <c r="G117" i="209"/>
  <c r="D117" i="209"/>
  <c r="P116" i="209"/>
  <c r="M116" i="209"/>
  <c r="J116" i="209"/>
  <c r="G116" i="209"/>
  <c r="D116" i="209"/>
  <c r="P115" i="209"/>
  <c r="M115" i="209"/>
  <c r="J115" i="209"/>
  <c r="G115" i="209"/>
  <c r="D115" i="209"/>
  <c r="P114" i="209"/>
  <c r="M114" i="209"/>
  <c r="J114" i="209"/>
  <c r="G114" i="209"/>
  <c r="D114" i="209"/>
  <c r="P113" i="209"/>
  <c r="M113" i="209"/>
  <c r="J113" i="209"/>
  <c r="G113" i="209"/>
  <c r="D113" i="209"/>
  <c r="P112" i="209"/>
  <c r="M112" i="209"/>
  <c r="J112" i="209"/>
  <c r="G112" i="209"/>
  <c r="D112" i="209"/>
  <c r="P111" i="209"/>
  <c r="M111" i="209"/>
  <c r="J111" i="209"/>
  <c r="G111" i="209"/>
  <c r="D111" i="209"/>
  <c r="P110" i="209"/>
  <c r="M110" i="209"/>
  <c r="J110" i="209"/>
  <c r="G110" i="209"/>
  <c r="D110" i="209"/>
  <c r="P109" i="209"/>
  <c r="M109" i="209"/>
  <c r="J109" i="209"/>
  <c r="G109" i="209"/>
  <c r="D109" i="209"/>
  <c r="P108" i="209"/>
  <c r="M108" i="209"/>
  <c r="J108" i="209"/>
  <c r="G108" i="209"/>
  <c r="D108" i="209"/>
  <c r="P107" i="209"/>
  <c r="M107" i="209"/>
  <c r="J107" i="209"/>
  <c r="G107" i="209"/>
  <c r="D107" i="209"/>
  <c r="P106" i="209"/>
  <c r="M106" i="209"/>
  <c r="J106" i="209"/>
  <c r="G106" i="209"/>
  <c r="D106" i="209"/>
  <c r="P105" i="209"/>
  <c r="M105" i="209"/>
  <c r="J105" i="209"/>
  <c r="G105" i="209"/>
  <c r="D105" i="209"/>
  <c r="P104" i="209"/>
  <c r="M104" i="209"/>
  <c r="J104" i="209"/>
  <c r="G104" i="209"/>
  <c r="D104" i="209"/>
  <c r="P103" i="209"/>
  <c r="M103" i="209"/>
  <c r="J103" i="209"/>
  <c r="G103" i="209"/>
  <c r="D103" i="209"/>
  <c r="P102" i="209"/>
  <c r="M102" i="209"/>
  <c r="J102" i="209"/>
  <c r="G102" i="209"/>
  <c r="D102" i="209"/>
  <c r="P101" i="209"/>
  <c r="M101" i="209"/>
  <c r="J101" i="209"/>
  <c r="G101" i="209"/>
  <c r="D101" i="209"/>
  <c r="P100" i="209"/>
  <c r="M100" i="209"/>
  <c r="J100" i="209"/>
  <c r="G100" i="209"/>
  <c r="D100" i="209"/>
  <c r="P99" i="209"/>
  <c r="M99" i="209"/>
  <c r="J99" i="209"/>
  <c r="G99" i="209"/>
  <c r="D99" i="209"/>
  <c r="P98" i="209"/>
  <c r="M98" i="209"/>
  <c r="J98" i="209"/>
  <c r="G98" i="209"/>
  <c r="D98" i="209"/>
  <c r="P97" i="209"/>
  <c r="M97" i="209"/>
  <c r="J97" i="209"/>
  <c r="G97" i="209"/>
  <c r="D97" i="209"/>
  <c r="P96" i="209"/>
  <c r="M96" i="209"/>
  <c r="J96" i="209"/>
  <c r="G96" i="209"/>
  <c r="D96" i="209"/>
  <c r="P95" i="209"/>
  <c r="M95" i="209"/>
  <c r="J95" i="209"/>
  <c r="G95" i="209"/>
  <c r="D95" i="209"/>
  <c r="P94" i="209"/>
  <c r="M94" i="209"/>
  <c r="J94" i="209"/>
  <c r="G94" i="209"/>
  <c r="D94" i="209"/>
  <c r="P93" i="209"/>
  <c r="M93" i="209"/>
  <c r="J93" i="209"/>
  <c r="G93" i="209"/>
  <c r="D93" i="209"/>
  <c r="P92" i="209"/>
  <c r="M92" i="209"/>
  <c r="J92" i="209"/>
  <c r="G92" i="209"/>
  <c r="D92" i="209"/>
  <c r="P91" i="209"/>
  <c r="M91" i="209"/>
  <c r="J91" i="209"/>
  <c r="G91" i="209"/>
  <c r="D91" i="209"/>
  <c r="P90" i="209"/>
  <c r="M90" i="209"/>
  <c r="J90" i="209"/>
  <c r="G90" i="209"/>
  <c r="D90" i="209"/>
  <c r="P89" i="209"/>
  <c r="M89" i="209"/>
  <c r="J89" i="209"/>
  <c r="G89" i="209"/>
  <c r="D89" i="209"/>
  <c r="P88" i="209"/>
  <c r="M88" i="209"/>
  <c r="J88" i="209"/>
  <c r="G88" i="209"/>
  <c r="D88" i="209"/>
  <c r="P87" i="209"/>
  <c r="M87" i="209"/>
  <c r="J87" i="209"/>
  <c r="G87" i="209"/>
  <c r="D87" i="209"/>
  <c r="P86" i="209"/>
  <c r="M86" i="209"/>
  <c r="J86" i="209"/>
  <c r="G86" i="209"/>
  <c r="D86" i="209"/>
  <c r="P85" i="209"/>
  <c r="M85" i="209"/>
  <c r="J85" i="209"/>
  <c r="G85" i="209"/>
  <c r="D85" i="209"/>
  <c r="P84" i="209"/>
  <c r="M84" i="209"/>
  <c r="J84" i="209"/>
  <c r="G84" i="209"/>
  <c r="D84" i="209"/>
  <c r="P83" i="209"/>
  <c r="M83" i="209"/>
  <c r="J83" i="209"/>
  <c r="G83" i="209"/>
  <c r="D83" i="209"/>
  <c r="P82" i="209"/>
  <c r="M82" i="209"/>
  <c r="J82" i="209"/>
  <c r="G82" i="209"/>
  <c r="D82" i="209"/>
  <c r="P81" i="209"/>
  <c r="M81" i="209"/>
  <c r="J81" i="209"/>
  <c r="G81" i="209"/>
  <c r="D81" i="209"/>
  <c r="P80" i="209"/>
  <c r="M80" i="209"/>
  <c r="J80" i="209"/>
  <c r="G80" i="209"/>
  <c r="D80" i="209"/>
  <c r="P79" i="209"/>
  <c r="M79" i="209"/>
  <c r="J79" i="209"/>
  <c r="G79" i="209"/>
  <c r="D79" i="209"/>
  <c r="P78" i="209"/>
  <c r="M78" i="209"/>
  <c r="J78" i="209"/>
  <c r="G78" i="209"/>
  <c r="D78" i="209"/>
  <c r="P77" i="209"/>
  <c r="M77" i="209"/>
  <c r="J77" i="209"/>
  <c r="G77" i="209"/>
  <c r="D77" i="209"/>
  <c r="P76" i="209"/>
  <c r="M76" i="209"/>
  <c r="J76" i="209"/>
  <c r="G76" i="209"/>
  <c r="D76" i="209"/>
  <c r="P75" i="209"/>
  <c r="M75" i="209"/>
  <c r="J75" i="209"/>
  <c r="G75" i="209"/>
  <c r="D75" i="209"/>
  <c r="P74" i="209"/>
  <c r="M74" i="209"/>
  <c r="J74" i="209"/>
  <c r="G74" i="209"/>
  <c r="D74" i="209"/>
  <c r="P73" i="209"/>
  <c r="M73" i="209"/>
  <c r="J73" i="209"/>
  <c r="G73" i="209"/>
  <c r="D73" i="209"/>
  <c r="P72" i="209"/>
  <c r="M72" i="209"/>
  <c r="J72" i="209"/>
  <c r="G72" i="209"/>
  <c r="D72" i="209"/>
  <c r="P71" i="209"/>
  <c r="M71" i="209"/>
  <c r="J71" i="209"/>
  <c r="G71" i="209"/>
  <c r="D71" i="209"/>
  <c r="P70" i="209"/>
  <c r="M70" i="209"/>
  <c r="J70" i="209"/>
  <c r="G70" i="209"/>
  <c r="D70" i="209"/>
  <c r="P69" i="209"/>
  <c r="M69" i="209"/>
  <c r="J69" i="209"/>
  <c r="G69" i="209"/>
  <c r="D69" i="209"/>
  <c r="P68" i="209"/>
  <c r="M68" i="209"/>
  <c r="J68" i="209"/>
  <c r="G68" i="209"/>
  <c r="D68" i="209"/>
  <c r="P67" i="209"/>
  <c r="M67" i="209"/>
  <c r="J67" i="209"/>
  <c r="G67" i="209"/>
  <c r="D67" i="209"/>
  <c r="P66" i="209"/>
  <c r="M66" i="209"/>
  <c r="J66" i="209"/>
  <c r="G66" i="209"/>
  <c r="D66" i="209"/>
  <c r="P65" i="209"/>
  <c r="M65" i="209"/>
  <c r="J65" i="209"/>
  <c r="G65" i="209"/>
  <c r="D65" i="209"/>
  <c r="P64" i="209"/>
  <c r="M64" i="209"/>
  <c r="J64" i="209"/>
  <c r="G64" i="209"/>
  <c r="D64" i="209"/>
  <c r="P63" i="209"/>
  <c r="M63" i="209"/>
  <c r="J63" i="209"/>
  <c r="G63" i="209"/>
  <c r="D63" i="209"/>
  <c r="P62" i="209"/>
  <c r="M62" i="209"/>
  <c r="J62" i="209"/>
  <c r="G62" i="209"/>
  <c r="D62" i="209"/>
  <c r="P61" i="209"/>
  <c r="M61" i="209"/>
  <c r="J61" i="209"/>
  <c r="G61" i="209"/>
  <c r="D61" i="209"/>
  <c r="P60" i="209"/>
  <c r="M60" i="209"/>
  <c r="J60" i="209"/>
  <c r="G60" i="209"/>
  <c r="D60" i="209"/>
  <c r="P59" i="209"/>
  <c r="M59" i="209"/>
  <c r="J59" i="209"/>
  <c r="G59" i="209"/>
  <c r="D59" i="209"/>
  <c r="P58" i="209"/>
  <c r="M58" i="209"/>
  <c r="J58" i="209"/>
  <c r="G58" i="209"/>
  <c r="D58" i="209"/>
  <c r="P57" i="209"/>
  <c r="M57" i="209"/>
  <c r="J57" i="209"/>
  <c r="G57" i="209"/>
  <c r="D57" i="209"/>
  <c r="P56" i="209"/>
  <c r="M56" i="209"/>
  <c r="J56" i="209"/>
  <c r="G56" i="209"/>
  <c r="D56" i="209"/>
  <c r="P55" i="209"/>
  <c r="M55" i="209"/>
  <c r="J55" i="209"/>
  <c r="G55" i="209"/>
  <c r="D55" i="209"/>
  <c r="P54" i="209"/>
  <c r="M54" i="209"/>
  <c r="J54" i="209"/>
  <c r="G54" i="209"/>
  <c r="D54" i="209"/>
  <c r="P53" i="209"/>
  <c r="M53" i="209"/>
  <c r="J53" i="209"/>
  <c r="G53" i="209"/>
  <c r="D53" i="209"/>
  <c r="P52" i="209"/>
  <c r="M52" i="209"/>
  <c r="J52" i="209"/>
  <c r="G52" i="209"/>
  <c r="D52" i="209"/>
  <c r="P51" i="209"/>
  <c r="M51" i="209"/>
  <c r="J51" i="209"/>
  <c r="G51" i="209"/>
  <c r="D51" i="209"/>
  <c r="P50" i="209"/>
  <c r="M50" i="209"/>
  <c r="J50" i="209"/>
  <c r="G50" i="209"/>
  <c r="D50" i="209"/>
  <c r="P49" i="209"/>
  <c r="M49" i="209"/>
  <c r="J49" i="209"/>
  <c r="G49" i="209"/>
  <c r="D49" i="209"/>
  <c r="P48" i="209"/>
  <c r="M48" i="209"/>
  <c r="J48" i="209"/>
  <c r="G48" i="209"/>
  <c r="D48" i="209"/>
  <c r="P47" i="209"/>
  <c r="M47" i="209"/>
  <c r="J47" i="209"/>
  <c r="G47" i="209"/>
  <c r="D47" i="209"/>
  <c r="P46" i="209"/>
  <c r="M46" i="209"/>
  <c r="J46" i="209"/>
  <c r="G46" i="209"/>
  <c r="D46" i="209"/>
  <c r="P45" i="209"/>
  <c r="M45" i="209"/>
  <c r="J45" i="209"/>
  <c r="G45" i="209"/>
  <c r="D45" i="209"/>
  <c r="P44" i="209"/>
  <c r="M44" i="209"/>
  <c r="J44" i="209"/>
  <c r="G44" i="209"/>
  <c r="D44" i="209"/>
  <c r="P43" i="209"/>
  <c r="M43" i="209"/>
  <c r="J43" i="209"/>
  <c r="G43" i="209"/>
  <c r="D43" i="209"/>
  <c r="P42" i="209"/>
  <c r="M42" i="209"/>
  <c r="J42" i="209"/>
  <c r="G42" i="209"/>
  <c r="D42" i="209"/>
  <c r="P41" i="209"/>
  <c r="M41" i="209"/>
  <c r="J41" i="209"/>
  <c r="G41" i="209"/>
  <c r="D41" i="209"/>
  <c r="P40" i="209"/>
  <c r="M40" i="209"/>
  <c r="J40" i="209"/>
  <c r="G40" i="209"/>
  <c r="D40" i="209"/>
  <c r="P39" i="209"/>
  <c r="M39" i="209"/>
  <c r="J39" i="209"/>
  <c r="G39" i="209"/>
  <c r="D39" i="209"/>
  <c r="P38" i="209"/>
  <c r="M38" i="209"/>
  <c r="J38" i="209"/>
  <c r="G38" i="209"/>
  <c r="D38" i="209"/>
  <c r="P37" i="209"/>
  <c r="M37" i="209"/>
  <c r="J37" i="209"/>
  <c r="G37" i="209"/>
  <c r="D37" i="209"/>
  <c r="P36" i="209"/>
  <c r="M36" i="209"/>
  <c r="J36" i="209"/>
  <c r="G36" i="209"/>
  <c r="D36" i="209"/>
  <c r="P35" i="209"/>
  <c r="M35" i="209"/>
  <c r="J35" i="209"/>
  <c r="G35" i="209"/>
  <c r="D35" i="209"/>
  <c r="P34" i="209"/>
  <c r="M34" i="209"/>
  <c r="J34" i="209"/>
  <c r="G34" i="209"/>
  <c r="D34" i="209"/>
  <c r="P33" i="209"/>
  <c r="M33" i="209"/>
  <c r="J33" i="209"/>
  <c r="G33" i="209"/>
  <c r="D33" i="209"/>
  <c r="P32" i="209"/>
  <c r="M32" i="209"/>
  <c r="J32" i="209"/>
  <c r="G32" i="209"/>
  <c r="D32" i="209"/>
  <c r="P31" i="209"/>
  <c r="M31" i="209"/>
  <c r="J31" i="209"/>
  <c r="G31" i="209"/>
  <c r="D31" i="209"/>
  <c r="P30" i="209"/>
  <c r="M30" i="209"/>
  <c r="J30" i="209"/>
  <c r="G30" i="209"/>
  <c r="D30" i="209"/>
  <c r="P29" i="209"/>
  <c r="M29" i="209"/>
  <c r="J29" i="209"/>
  <c r="G29" i="209"/>
  <c r="D29" i="209"/>
  <c r="P28" i="209"/>
  <c r="M28" i="209"/>
  <c r="J28" i="209"/>
  <c r="G28" i="209"/>
  <c r="D28" i="209"/>
  <c r="P27" i="209"/>
  <c r="M27" i="209"/>
  <c r="J27" i="209"/>
  <c r="G27" i="209"/>
  <c r="D27" i="209"/>
  <c r="P26" i="209"/>
  <c r="M26" i="209"/>
  <c r="J26" i="209"/>
  <c r="G26" i="209"/>
  <c r="D26" i="209"/>
  <c r="P25" i="209"/>
  <c r="M25" i="209"/>
  <c r="J25" i="209"/>
  <c r="G25" i="209"/>
  <c r="D25" i="209"/>
  <c r="P24" i="209"/>
  <c r="M24" i="209"/>
  <c r="J24" i="209"/>
  <c r="G24" i="209"/>
  <c r="D24" i="209"/>
  <c r="P23" i="209"/>
  <c r="M23" i="209"/>
  <c r="J23" i="209"/>
  <c r="G23" i="209"/>
  <c r="D23" i="209"/>
  <c r="P22" i="209"/>
  <c r="M22" i="209"/>
  <c r="J22" i="209"/>
  <c r="G22" i="209"/>
  <c r="D22" i="209"/>
  <c r="P21" i="209"/>
  <c r="M21" i="209"/>
  <c r="J21" i="209"/>
  <c r="G21" i="209"/>
  <c r="D21" i="209"/>
  <c r="P20" i="209"/>
  <c r="M20" i="209"/>
  <c r="J20" i="209"/>
  <c r="G20" i="209"/>
  <c r="D20" i="209"/>
  <c r="AC31" i="209"/>
  <c r="I14" i="209"/>
  <c r="H14" i="209"/>
  <c r="D13" i="209"/>
  <c r="D12" i="209"/>
  <c r="T8" i="209"/>
  <c r="W7" i="209"/>
  <c r="W6" i="209"/>
  <c r="W5" i="209"/>
  <c r="P5" i="209"/>
  <c r="W4" i="209"/>
  <c r="W8" i="209" l="1"/>
  <c r="Y4" i="209" s="1"/>
  <c r="X9" i="209"/>
  <c r="Z4" i="209" s="1"/>
  <c r="M217" i="208"/>
  <c r="J195" i="208"/>
  <c r="P185" i="208"/>
  <c r="P184" i="208"/>
  <c r="P183" i="208"/>
  <c r="P182" i="208"/>
  <c r="P181" i="208"/>
  <c r="P180" i="208"/>
  <c r="P179" i="208"/>
  <c r="P178" i="208"/>
  <c r="P177" i="208"/>
  <c r="P176" i="208"/>
  <c r="P175" i="208"/>
  <c r="P174" i="208"/>
  <c r="P173" i="208"/>
  <c r="M166" i="208"/>
  <c r="M165" i="208"/>
  <c r="M164" i="208"/>
  <c r="M163" i="208"/>
  <c r="M162" i="208"/>
  <c r="J108" i="208"/>
  <c r="J107" i="208"/>
  <c r="J106" i="208"/>
  <c r="J105" i="208"/>
  <c r="P228" i="208"/>
  <c r="M228" i="208"/>
  <c r="J228" i="208"/>
  <c r="G228" i="208"/>
  <c r="D228" i="208"/>
  <c r="P227" i="208"/>
  <c r="M227" i="208"/>
  <c r="J227" i="208"/>
  <c r="G227" i="208"/>
  <c r="D227" i="208"/>
  <c r="P226" i="208"/>
  <c r="M226" i="208"/>
  <c r="J226" i="208"/>
  <c r="G226" i="208"/>
  <c r="D226" i="208"/>
  <c r="P225" i="208"/>
  <c r="M225" i="208"/>
  <c r="J225" i="208"/>
  <c r="G225" i="208"/>
  <c r="D225" i="208"/>
  <c r="P224" i="208"/>
  <c r="M224" i="208"/>
  <c r="J224" i="208"/>
  <c r="G224" i="208"/>
  <c r="D224" i="208"/>
  <c r="P223" i="208"/>
  <c r="M223" i="208"/>
  <c r="J223" i="208"/>
  <c r="G223" i="208"/>
  <c r="D223" i="208"/>
  <c r="P222" i="208"/>
  <c r="M222" i="208"/>
  <c r="J222" i="208"/>
  <c r="G222" i="208"/>
  <c r="D222" i="208"/>
  <c r="P221" i="208"/>
  <c r="M221" i="208"/>
  <c r="J221" i="208"/>
  <c r="G221" i="208"/>
  <c r="D221" i="208"/>
  <c r="P220" i="208"/>
  <c r="M220" i="208"/>
  <c r="J220" i="208"/>
  <c r="G220" i="208"/>
  <c r="D220" i="208"/>
  <c r="P219" i="208"/>
  <c r="M219" i="208"/>
  <c r="J219" i="208"/>
  <c r="G219" i="208"/>
  <c r="D219" i="208"/>
  <c r="P218" i="208"/>
  <c r="M218" i="208"/>
  <c r="J218" i="208"/>
  <c r="G218" i="208"/>
  <c r="D218" i="208"/>
  <c r="P217" i="208"/>
  <c r="J217" i="208"/>
  <c r="G217" i="208"/>
  <c r="D217" i="208"/>
  <c r="P216" i="208"/>
  <c r="M216" i="208"/>
  <c r="J216" i="208"/>
  <c r="G216" i="208"/>
  <c r="D216" i="208"/>
  <c r="P215" i="208"/>
  <c r="M215" i="208"/>
  <c r="J215" i="208"/>
  <c r="G215" i="208"/>
  <c r="D215" i="208"/>
  <c r="P214" i="208"/>
  <c r="M214" i="208"/>
  <c r="J214" i="208"/>
  <c r="G214" i="208"/>
  <c r="D214" i="208"/>
  <c r="P213" i="208"/>
  <c r="M213" i="208"/>
  <c r="J213" i="208"/>
  <c r="G213" i="208"/>
  <c r="D213" i="208"/>
  <c r="P212" i="208"/>
  <c r="M212" i="208"/>
  <c r="J212" i="208"/>
  <c r="G212" i="208"/>
  <c r="D212" i="208"/>
  <c r="P211" i="208"/>
  <c r="M211" i="208"/>
  <c r="J211" i="208"/>
  <c r="G211" i="208"/>
  <c r="D211" i="208"/>
  <c r="P210" i="208"/>
  <c r="M210" i="208"/>
  <c r="J210" i="208"/>
  <c r="G210" i="208"/>
  <c r="D210" i="208"/>
  <c r="P209" i="208"/>
  <c r="M209" i="208"/>
  <c r="J209" i="208"/>
  <c r="G209" i="208"/>
  <c r="D209" i="208"/>
  <c r="P208" i="208"/>
  <c r="M208" i="208"/>
  <c r="J208" i="208"/>
  <c r="G208" i="208"/>
  <c r="D208" i="208"/>
  <c r="P207" i="208"/>
  <c r="M207" i="208"/>
  <c r="J207" i="208"/>
  <c r="G207" i="208"/>
  <c r="D207" i="208"/>
  <c r="P206" i="208"/>
  <c r="M206" i="208"/>
  <c r="J206" i="208"/>
  <c r="G206" i="208"/>
  <c r="D206" i="208"/>
  <c r="P205" i="208"/>
  <c r="M205" i="208"/>
  <c r="J205" i="208"/>
  <c r="G205" i="208"/>
  <c r="D205" i="208"/>
  <c r="P204" i="208"/>
  <c r="M204" i="208"/>
  <c r="J204" i="208"/>
  <c r="G204" i="208"/>
  <c r="D204" i="208"/>
  <c r="P203" i="208"/>
  <c r="M203" i="208"/>
  <c r="J203" i="208"/>
  <c r="G203" i="208"/>
  <c r="D203" i="208"/>
  <c r="P202" i="208"/>
  <c r="M202" i="208"/>
  <c r="J202" i="208"/>
  <c r="G202" i="208"/>
  <c r="D202" i="208"/>
  <c r="P201" i="208"/>
  <c r="M201" i="208"/>
  <c r="J201" i="208"/>
  <c r="G201" i="208"/>
  <c r="D201" i="208"/>
  <c r="P200" i="208"/>
  <c r="M200" i="208"/>
  <c r="J200" i="208"/>
  <c r="G200" i="208"/>
  <c r="D200" i="208"/>
  <c r="P199" i="208"/>
  <c r="M199" i="208"/>
  <c r="J199" i="208"/>
  <c r="G199" i="208"/>
  <c r="D199" i="208"/>
  <c r="P198" i="208"/>
  <c r="M198" i="208"/>
  <c r="J198" i="208"/>
  <c r="G198" i="208"/>
  <c r="D198" i="208"/>
  <c r="P197" i="208"/>
  <c r="M197" i="208"/>
  <c r="J197" i="208"/>
  <c r="G197" i="208"/>
  <c r="D197" i="208"/>
  <c r="P196" i="208"/>
  <c r="M196" i="208"/>
  <c r="J196" i="208"/>
  <c r="G196" i="208"/>
  <c r="D196" i="208"/>
  <c r="P195" i="208"/>
  <c r="M195" i="208"/>
  <c r="G195" i="208"/>
  <c r="D195" i="208"/>
  <c r="P194" i="208"/>
  <c r="M194" i="208"/>
  <c r="J194" i="208"/>
  <c r="G194" i="208"/>
  <c r="D194" i="208"/>
  <c r="P193" i="208"/>
  <c r="M193" i="208"/>
  <c r="J193" i="208"/>
  <c r="G193" i="208"/>
  <c r="D193" i="208"/>
  <c r="P192" i="208"/>
  <c r="M192" i="208"/>
  <c r="J192" i="208"/>
  <c r="G192" i="208"/>
  <c r="D192" i="208"/>
  <c r="P191" i="208"/>
  <c r="M191" i="208"/>
  <c r="J191" i="208"/>
  <c r="G191" i="208"/>
  <c r="D191" i="208"/>
  <c r="P190" i="208"/>
  <c r="M190" i="208"/>
  <c r="J190" i="208"/>
  <c r="G190" i="208"/>
  <c r="D190" i="208"/>
  <c r="P189" i="208"/>
  <c r="M189" i="208"/>
  <c r="J189" i="208"/>
  <c r="G189" i="208"/>
  <c r="D189" i="208"/>
  <c r="P188" i="208"/>
  <c r="M188" i="208"/>
  <c r="J188" i="208"/>
  <c r="G188" i="208"/>
  <c r="D188" i="208"/>
  <c r="P187" i="208"/>
  <c r="M187" i="208"/>
  <c r="J187" i="208"/>
  <c r="G187" i="208"/>
  <c r="D187" i="208"/>
  <c r="P186" i="208"/>
  <c r="M186" i="208"/>
  <c r="J186" i="208"/>
  <c r="G186" i="208"/>
  <c r="D186" i="208"/>
  <c r="M185" i="208"/>
  <c r="J185" i="208"/>
  <c r="G185" i="208"/>
  <c r="D185" i="208"/>
  <c r="M184" i="208"/>
  <c r="J184" i="208"/>
  <c r="G184" i="208"/>
  <c r="D184" i="208"/>
  <c r="M183" i="208"/>
  <c r="J183" i="208"/>
  <c r="G183" i="208"/>
  <c r="D183" i="208"/>
  <c r="M182" i="208"/>
  <c r="J182" i="208"/>
  <c r="G182" i="208"/>
  <c r="D182" i="208"/>
  <c r="M181" i="208"/>
  <c r="J181" i="208"/>
  <c r="G181" i="208"/>
  <c r="D181" i="208"/>
  <c r="M180" i="208"/>
  <c r="J180" i="208"/>
  <c r="G180" i="208"/>
  <c r="D180" i="208"/>
  <c r="M179" i="208"/>
  <c r="J179" i="208"/>
  <c r="G179" i="208"/>
  <c r="D179" i="208"/>
  <c r="M178" i="208"/>
  <c r="J178" i="208"/>
  <c r="G178" i="208"/>
  <c r="D178" i="208"/>
  <c r="M177" i="208"/>
  <c r="J177" i="208"/>
  <c r="G177" i="208"/>
  <c r="D177" i="208"/>
  <c r="M176" i="208"/>
  <c r="J176" i="208"/>
  <c r="G176" i="208"/>
  <c r="D176" i="208"/>
  <c r="M175" i="208"/>
  <c r="J175" i="208"/>
  <c r="G175" i="208"/>
  <c r="D175" i="208"/>
  <c r="M174" i="208"/>
  <c r="J174" i="208"/>
  <c r="G174" i="208"/>
  <c r="D174" i="208"/>
  <c r="M173" i="208"/>
  <c r="J173" i="208"/>
  <c r="G173" i="208"/>
  <c r="D173" i="208"/>
  <c r="P172" i="208"/>
  <c r="M172" i="208"/>
  <c r="J172" i="208"/>
  <c r="G172" i="208"/>
  <c r="D172" i="208"/>
  <c r="P171" i="208"/>
  <c r="M171" i="208"/>
  <c r="J171" i="208"/>
  <c r="G171" i="208"/>
  <c r="D171" i="208"/>
  <c r="P170" i="208"/>
  <c r="M170" i="208"/>
  <c r="J170" i="208"/>
  <c r="G170" i="208"/>
  <c r="D170" i="208"/>
  <c r="P169" i="208"/>
  <c r="M169" i="208"/>
  <c r="J169" i="208"/>
  <c r="G169" i="208"/>
  <c r="D169" i="208"/>
  <c r="P168" i="208"/>
  <c r="M168" i="208"/>
  <c r="J168" i="208"/>
  <c r="G168" i="208"/>
  <c r="D168" i="208"/>
  <c r="P167" i="208"/>
  <c r="M167" i="208"/>
  <c r="J167" i="208"/>
  <c r="G167" i="208"/>
  <c r="D167" i="208"/>
  <c r="P166" i="208"/>
  <c r="J166" i="208"/>
  <c r="G166" i="208"/>
  <c r="D166" i="208"/>
  <c r="P165" i="208"/>
  <c r="J165" i="208"/>
  <c r="G165" i="208"/>
  <c r="D165" i="208"/>
  <c r="P164" i="208"/>
  <c r="J164" i="208"/>
  <c r="G164" i="208"/>
  <c r="D164" i="208"/>
  <c r="P163" i="208"/>
  <c r="J163" i="208"/>
  <c r="G163" i="208"/>
  <c r="D163" i="208"/>
  <c r="P162" i="208"/>
  <c r="J162" i="208"/>
  <c r="G162" i="208"/>
  <c r="D162" i="208"/>
  <c r="P161" i="208"/>
  <c r="M161" i="208"/>
  <c r="J161" i="208"/>
  <c r="G161" i="208"/>
  <c r="D161" i="208"/>
  <c r="P160" i="208"/>
  <c r="M160" i="208"/>
  <c r="J160" i="208"/>
  <c r="G160" i="208"/>
  <c r="D160" i="208"/>
  <c r="P159" i="208"/>
  <c r="M159" i="208"/>
  <c r="J159" i="208"/>
  <c r="G159" i="208"/>
  <c r="D159" i="208"/>
  <c r="P158" i="208"/>
  <c r="M158" i="208"/>
  <c r="J158" i="208"/>
  <c r="G158" i="208"/>
  <c r="D158" i="208"/>
  <c r="P157" i="208"/>
  <c r="M157" i="208"/>
  <c r="J157" i="208"/>
  <c r="G157" i="208"/>
  <c r="D157" i="208"/>
  <c r="P156" i="208"/>
  <c r="M156" i="208"/>
  <c r="J156" i="208"/>
  <c r="G156" i="208"/>
  <c r="D156" i="208"/>
  <c r="P155" i="208"/>
  <c r="M155" i="208"/>
  <c r="J155" i="208"/>
  <c r="G155" i="208"/>
  <c r="D155" i="208"/>
  <c r="P154" i="208"/>
  <c r="M154" i="208"/>
  <c r="J154" i="208"/>
  <c r="G154" i="208"/>
  <c r="D154" i="208"/>
  <c r="P153" i="208"/>
  <c r="M153" i="208"/>
  <c r="J153" i="208"/>
  <c r="G153" i="208"/>
  <c r="D153" i="208"/>
  <c r="P152" i="208"/>
  <c r="M152" i="208"/>
  <c r="J152" i="208"/>
  <c r="G152" i="208"/>
  <c r="D152" i="208"/>
  <c r="P151" i="208"/>
  <c r="M151" i="208"/>
  <c r="J151" i="208"/>
  <c r="G151" i="208"/>
  <c r="D151" i="208"/>
  <c r="P150" i="208"/>
  <c r="M150" i="208"/>
  <c r="J150" i="208"/>
  <c r="G150" i="208"/>
  <c r="D150" i="208"/>
  <c r="P149" i="208"/>
  <c r="M149" i="208"/>
  <c r="J149" i="208"/>
  <c r="G149" i="208"/>
  <c r="D149" i="208"/>
  <c r="P148" i="208"/>
  <c r="M148" i="208"/>
  <c r="J148" i="208"/>
  <c r="G148" i="208"/>
  <c r="D148" i="208"/>
  <c r="P147" i="208"/>
  <c r="M147" i="208"/>
  <c r="J147" i="208"/>
  <c r="G147" i="208"/>
  <c r="D147" i="208"/>
  <c r="P146" i="208"/>
  <c r="M146" i="208"/>
  <c r="J146" i="208"/>
  <c r="G146" i="208"/>
  <c r="D146" i="208"/>
  <c r="P145" i="208"/>
  <c r="M145" i="208"/>
  <c r="J145" i="208"/>
  <c r="G145" i="208"/>
  <c r="D145" i="208"/>
  <c r="P144" i="208"/>
  <c r="M144" i="208"/>
  <c r="J144" i="208"/>
  <c r="G144" i="208"/>
  <c r="D144" i="208"/>
  <c r="P143" i="208"/>
  <c r="M143" i="208"/>
  <c r="J143" i="208"/>
  <c r="G143" i="208"/>
  <c r="D143" i="208"/>
  <c r="P142" i="208"/>
  <c r="M142" i="208"/>
  <c r="J142" i="208"/>
  <c r="G142" i="208"/>
  <c r="D142" i="208"/>
  <c r="P141" i="208"/>
  <c r="M141" i="208"/>
  <c r="J141" i="208"/>
  <c r="G141" i="208"/>
  <c r="D141" i="208"/>
  <c r="P140" i="208"/>
  <c r="M140" i="208"/>
  <c r="J140" i="208"/>
  <c r="G140" i="208"/>
  <c r="D140" i="208"/>
  <c r="P139" i="208"/>
  <c r="M139" i="208"/>
  <c r="J139" i="208"/>
  <c r="G139" i="208"/>
  <c r="D139" i="208"/>
  <c r="P138" i="208"/>
  <c r="M138" i="208"/>
  <c r="J138" i="208"/>
  <c r="G138" i="208"/>
  <c r="D138" i="208"/>
  <c r="P137" i="208"/>
  <c r="M137" i="208"/>
  <c r="J137" i="208"/>
  <c r="G137" i="208"/>
  <c r="D137" i="208"/>
  <c r="P136" i="208"/>
  <c r="M136" i="208"/>
  <c r="J136" i="208"/>
  <c r="G136" i="208"/>
  <c r="D136" i="208"/>
  <c r="P135" i="208"/>
  <c r="M135" i="208"/>
  <c r="J135" i="208"/>
  <c r="G135" i="208"/>
  <c r="D135" i="208"/>
  <c r="P134" i="208"/>
  <c r="M134" i="208"/>
  <c r="J134" i="208"/>
  <c r="G134" i="208"/>
  <c r="D134" i="208"/>
  <c r="P133" i="208"/>
  <c r="M133" i="208"/>
  <c r="J133" i="208"/>
  <c r="G133" i="208"/>
  <c r="D133" i="208"/>
  <c r="P132" i="208"/>
  <c r="M132" i="208"/>
  <c r="J132" i="208"/>
  <c r="G132" i="208"/>
  <c r="D132" i="208"/>
  <c r="P131" i="208"/>
  <c r="M131" i="208"/>
  <c r="J131" i="208"/>
  <c r="G131" i="208"/>
  <c r="D131" i="208"/>
  <c r="P130" i="208"/>
  <c r="M130" i="208"/>
  <c r="J130" i="208"/>
  <c r="G130" i="208"/>
  <c r="D130" i="208"/>
  <c r="P129" i="208"/>
  <c r="M129" i="208"/>
  <c r="J129" i="208"/>
  <c r="G129" i="208"/>
  <c r="D129" i="208"/>
  <c r="P128" i="208"/>
  <c r="M128" i="208"/>
  <c r="J128" i="208"/>
  <c r="G128" i="208"/>
  <c r="D128" i="208"/>
  <c r="P127" i="208"/>
  <c r="M127" i="208"/>
  <c r="J127" i="208"/>
  <c r="G127" i="208"/>
  <c r="D127" i="208"/>
  <c r="P126" i="208"/>
  <c r="M126" i="208"/>
  <c r="J126" i="208"/>
  <c r="G126" i="208"/>
  <c r="D126" i="208"/>
  <c r="P125" i="208"/>
  <c r="M125" i="208"/>
  <c r="J125" i="208"/>
  <c r="G125" i="208"/>
  <c r="D125" i="208"/>
  <c r="P124" i="208"/>
  <c r="M124" i="208"/>
  <c r="J124" i="208"/>
  <c r="G124" i="208"/>
  <c r="D124" i="208"/>
  <c r="P123" i="208"/>
  <c r="M123" i="208"/>
  <c r="J123" i="208"/>
  <c r="G123" i="208"/>
  <c r="D123" i="208"/>
  <c r="P122" i="208"/>
  <c r="M122" i="208"/>
  <c r="J122" i="208"/>
  <c r="G122" i="208"/>
  <c r="D122" i="208"/>
  <c r="P121" i="208"/>
  <c r="M121" i="208"/>
  <c r="J121" i="208"/>
  <c r="G121" i="208"/>
  <c r="D121" i="208"/>
  <c r="P120" i="208"/>
  <c r="M120" i="208"/>
  <c r="J120" i="208"/>
  <c r="G120" i="208"/>
  <c r="D120" i="208"/>
  <c r="P119" i="208"/>
  <c r="M119" i="208"/>
  <c r="J119" i="208"/>
  <c r="G119" i="208"/>
  <c r="D119" i="208"/>
  <c r="P118" i="208"/>
  <c r="M118" i="208"/>
  <c r="J118" i="208"/>
  <c r="G118" i="208"/>
  <c r="D118" i="208"/>
  <c r="P117" i="208"/>
  <c r="M117" i="208"/>
  <c r="J117" i="208"/>
  <c r="G117" i="208"/>
  <c r="D117" i="208"/>
  <c r="P116" i="208"/>
  <c r="M116" i="208"/>
  <c r="J116" i="208"/>
  <c r="G116" i="208"/>
  <c r="D116" i="208"/>
  <c r="P115" i="208"/>
  <c r="M115" i="208"/>
  <c r="J115" i="208"/>
  <c r="G115" i="208"/>
  <c r="D115" i="208"/>
  <c r="P114" i="208"/>
  <c r="M114" i="208"/>
  <c r="J114" i="208"/>
  <c r="G114" i="208"/>
  <c r="D114" i="208"/>
  <c r="P113" i="208"/>
  <c r="M113" i="208"/>
  <c r="J113" i="208"/>
  <c r="G113" i="208"/>
  <c r="D113" i="208"/>
  <c r="P112" i="208"/>
  <c r="M112" i="208"/>
  <c r="J112" i="208"/>
  <c r="G112" i="208"/>
  <c r="D112" i="208"/>
  <c r="P111" i="208"/>
  <c r="M111" i="208"/>
  <c r="J111" i="208"/>
  <c r="G111" i="208"/>
  <c r="D111" i="208"/>
  <c r="P110" i="208"/>
  <c r="M110" i="208"/>
  <c r="J110" i="208"/>
  <c r="G110" i="208"/>
  <c r="D110" i="208"/>
  <c r="P109" i="208"/>
  <c r="M109" i="208"/>
  <c r="J109" i="208"/>
  <c r="G109" i="208"/>
  <c r="D109" i="208"/>
  <c r="P108" i="208"/>
  <c r="M108" i="208"/>
  <c r="G108" i="208"/>
  <c r="D108" i="208"/>
  <c r="P107" i="208"/>
  <c r="M107" i="208"/>
  <c r="G107" i="208"/>
  <c r="D107" i="208"/>
  <c r="P106" i="208"/>
  <c r="M106" i="208"/>
  <c r="G106" i="208"/>
  <c r="D106" i="208"/>
  <c r="P105" i="208"/>
  <c r="M105" i="208"/>
  <c r="G105" i="208"/>
  <c r="D105" i="208"/>
  <c r="P104" i="208"/>
  <c r="M104" i="208"/>
  <c r="J104" i="208"/>
  <c r="G104" i="208"/>
  <c r="D104" i="208"/>
  <c r="P103" i="208"/>
  <c r="M103" i="208"/>
  <c r="J103" i="208"/>
  <c r="G103" i="208"/>
  <c r="D103" i="208"/>
  <c r="P102" i="208"/>
  <c r="M102" i="208"/>
  <c r="J102" i="208"/>
  <c r="G102" i="208"/>
  <c r="D102" i="208"/>
  <c r="P101" i="208"/>
  <c r="M101" i="208"/>
  <c r="J101" i="208"/>
  <c r="G101" i="208"/>
  <c r="D101" i="208"/>
  <c r="P100" i="208"/>
  <c r="M100" i="208"/>
  <c r="J100" i="208"/>
  <c r="G100" i="208"/>
  <c r="D100" i="208"/>
  <c r="P99" i="208"/>
  <c r="M99" i="208"/>
  <c r="J99" i="208"/>
  <c r="G99" i="208"/>
  <c r="D99" i="208"/>
  <c r="P98" i="208"/>
  <c r="M98" i="208"/>
  <c r="J98" i="208"/>
  <c r="G98" i="208"/>
  <c r="D98" i="208"/>
  <c r="P97" i="208"/>
  <c r="M97" i="208"/>
  <c r="J97" i="208"/>
  <c r="G97" i="208"/>
  <c r="D97" i="208"/>
  <c r="P96" i="208"/>
  <c r="M96" i="208"/>
  <c r="J96" i="208"/>
  <c r="G96" i="208"/>
  <c r="D96" i="208"/>
  <c r="P95" i="208"/>
  <c r="M95" i="208"/>
  <c r="J95" i="208"/>
  <c r="G95" i="208"/>
  <c r="D95" i="208"/>
  <c r="P94" i="208"/>
  <c r="M94" i="208"/>
  <c r="J94" i="208"/>
  <c r="G94" i="208"/>
  <c r="D94" i="208"/>
  <c r="P93" i="208"/>
  <c r="M93" i="208"/>
  <c r="J93" i="208"/>
  <c r="G93" i="208"/>
  <c r="D93" i="208"/>
  <c r="P92" i="208"/>
  <c r="M92" i="208"/>
  <c r="J92" i="208"/>
  <c r="G92" i="208"/>
  <c r="D92" i="208"/>
  <c r="P91" i="208"/>
  <c r="M91" i="208"/>
  <c r="J91" i="208"/>
  <c r="G91" i="208"/>
  <c r="D91" i="208"/>
  <c r="P90" i="208"/>
  <c r="M90" i="208"/>
  <c r="J90" i="208"/>
  <c r="G90" i="208"/>
  <c r="D90" i="208"/>
  <c r="P89" i="208"/>
  <c r="M89" i="208"/>
  <c r="J89" i="208"/>
  <c r="G89" i="208"/>
  <c r="D89" i="208"/>
  <c r="P88" i="208"/>
  <c r="M88" i="208"/>
  <c r="J88" i="208"/>
  <c r="G88" i="208"/>
  <c r="D88" i="208"/>
  <c r="P87" i="208"/>
  <c r="M87" i="208"/>
  <c r="J87" i="208"/>
  <c r="G87" i="208"/>
  <c r="D87" i="208"/>
  <c r="P86" i="208"/>
  <c r="M86" i="208"/>
  <c r="J86" i="208"/>
  <c r="G86" i="208"/>
  <c r="D86" i="208"/>
  <c r="P85" i="208"/>
  <c r="M85" i="208"/>
  <c r="J85" i="208"/>
  <c r="G85" i="208"/>
  <c r="D85" i="208"/>
  <c r="P84" i="208"/>
  <c r="M84" i="208"/>
  <c r="J84" i="208"/>
  <c r="G84" i="208"/>
  <c r="D84" i="208"/>
  <c r="P83" i="208"/>
  <c r="M83" i="208"/>
  <c r="J83" i="208"/>
  <c r="G83" i="208"/>
  <c r="D83" i="208"/>
  <c r="P82" i="208"/>
  <c r="M82" i="208"/>
  <c r="J82" i="208"/>
  <c r="G82" i="208"/>
  <c r="D82" i="208"/>
  <c r="P81" i="208"/>
  <c r="M81" i="208"/>
  <c r="J81" i="208"/>
  <c r="G81" i="208"/>
  <c r="D81" i="208"/>
  <c r="P80" i="208"/>
  <c r="M80" i="208"/>
  <c r="J80" i="208"/>
  <c r="G80" i="208"/>
  <c r="D80" i="208"/>
  <c r="P79" i="208"/>
  <c r="M79" i="208"/>
  <c r="J79" i="208"/>
  <c r="G79" i="208"/>
  <c r="D79" i="208"/>
  <c r="P78" i="208"/>
  <c r="M78" i="208"/>
  <c r="J78" i="208"/>
  <c r="G78" i="208"/>
  <c r="D78" i="208"/>
  <c r="P77" i="208"/>
  <c r="M77" i="208"/>
  <c r="J77" i="208"/>
  <c r="G77" i="208"/>
  <c r="D77" i="208"/>
  <c r="P76" i="208"/>
  <c r="M76" i="208"/>
  <c r="J76" i="208"/>
  <c r="G76" i="208"/>
  <c r="D76" i="208"/>
  <c r="P75" i="208"/>
  <c r="M75" i="208"/>
  <c r="J75" i="208"/>
  <c r="G75" i="208"/>
  <c r="D75" i="208"/>
  <c r="P74" i="208"/>
  <c r="M74" i="208"/>
  <c r="J74" i="208"/>
  <c r="G74" i="208"/>
  <c r="D74" i="208"/>
  <c r="P73" i="208"/>
  <c r="M73" i="208"/>
  <c r="J73" i="208"/>
  <c r="G73" i="208"/>
  <c r="D73" i="208"/>
  <c r="P72" i="208"/>
  <c r="M72" i="208"/>
  <c r="J72" i="208"/>
  <c r="G72" i="208"/>
  <c r="D72" i="208"/>
  <c r="P71" i="208"/>
  <c r="M71" i="208"/>
  <c r="J71" i="208"/>
  <c r="G71" i="208"/>
  <c r="D71" i="208"/>
  <c r="P70" i="208"/>
  <c r="M70" i="208"/>
  <c r="J70" i="208"/>
  <c r="G70" i="208"/>
  <c r="D70" i="208"/>
  <c r="P69" i="208"/>
  <c r="M69" i="208"/>
  <c r="J69" i="208"/>
  <c r="G69" i="208"/>
  <c r="D69" i="208"/>
  <c r="P68" i="208"/>
  <c r="M68" i="208"/>
  <c r="J68" i="208"/>
  <c r="G68" i="208"/>
  <c r="D68" i="208"/>
  <c r="P67" i="208"/>
  <c r="M67" i="208"/>
  <c r="J67" i="208"/>
  <c r="G67" i="208"/>
  <c r="D67" i="208"/>
  <c r="P66" i="208"/>
  <c r="M66" i="208"/>
  <c r="J66" i="208"/>
  <c r="G66" i="208"/>
  <c r="D66" i="208"/>
  <c r="P65" i="208"/>
  <c r="M65" i="208"/>
  <c r="J65" i="208"/>
  <c r="G65" i="208"/>
  <c r="D65" i="208"/>
  <c r="P64" i="208"/>
  <c r="M64" i="208"/>
  <c r="J64" i="208"/>
  <c r="G64" i="208"/>
  <c r="D64" i="208"/>
  <c r="P63" i="208"/>
  <c r="M63" i="208"/>
  <c r="J63" i="208"/>
  <c r="G63" i="208"/>
  <c r="D63" i="208"/>
  <c r="P62" i="208"/>
  <c r="M62" i="208"/>
  <c r="J62" i="208"/>
  <c r="G62" i="208"/>
  <c r="D62" i="208"/>
  <c r="P61" i="208"/>
  <c r="M61" i="208"/>
  <c r="J61" i="208"/>
  <c r="G61" i="208"/>
  <c r="D61" i="208"/>
  <c r="P60" i="208"/>
  <c r="M60" i="208"/>
  <c r="J60" i="208"/>
  <c r="G60" i="208"/>
  <c r="D60" i="208"/>
  <c r="P59" i="208"/>
  <c r="M59" i="208"/>
  <c r="J59" i="208"/>
  <c r="G59" i="208"/>
  <c r="D59" i="208"/>
  <c r="P58" i="208"/>
  <c r="M58" i="208"/>
  <c r="J58" i="208"/>
  <c r="G58" i="208"/>
  <c r="D58" i="208"/>
  <c r="P57" i="208"/>
  <c r="M57" i="208"/>
  <c r="J57" i="208"/>
  <c r="G57" i="208"/>
  <c r="D57" i="208"/>
  <c r="P56" i="208"/>
  <c r="M56" i="208"/>
  <c r="J56" i="208"/>
  <c r="G56" i="208"/>
  <c r="D56" i="208"/>
  <c r="P55" i="208"/>
  <c r="M55" i="208"/>
  <c r="J55" i="208"/>
  <c r="G55" i="208"/>
  <c r="D55" i="208"/>
  <c r="P54" i="208"/>
  <c r="M54" i="208"/>
  <c r="J54" i="208"/>
  <c r="G54" i="208"/>
  <c r="D54" i="208"/>
  <c r="P53" i="208"/>
  <c r="M53" i="208"/>
  <c r="J53" i="208"/>
  <c r="G53" i="208"/>
  <c r="D53" i="208"/>
  <c r="P52" i="208"/>
  <c r="M52" i="208"/>
  <c r="J52" i="208"/>
  <c r="G52" i="208"/>
  <c r="D52" i="208"/>
  <c r="P51" i="208"/>
  <c r="M51" i="208"/>
  <c r="J51" i="208"/>
  <c r="G51" i="208"/>
  <c r="D51" i="208"/>
  <c r="P50" i="208"/>
  <c r="M50" i="208"/>
  <c r="J50" i="208"/>
  <c r="G50" i="208"/>
  <c r="D50" i="208"/>
  <c r="P49" i="208"/>
  <c r="M49" i="208"/>
  <c r="J49" i="208"/>
  <c r="G49" i="208"/>
  <c r="D49" i="208"/>
  <c r="P48" i="208"/>
  <c r="M48" i="208"/>
  <c r="J48" i="208"/>
  <c r="G48" i="208"/>
  <c r="D48" i="208"/>
  <c r="P47" i="208"/>
  <c r="M47" i="208"/>
  <c r="J47" i="208"/>
  <c r="G47" i="208"/>
  <c r="D47" i="208"/>
  <c r="P46" i="208"/>
  <c r="M46" i="208"/>
  <c r="J46" i="208"/>
  <c r="G46" i="208"/>
  <c r="D46" i="208"/>
  <c r="P45" i="208"/>
  <c r="M45" i="208"/>
  <c r="J45" i="208"/>
  <c r="G45" i="208"/>
  <c r="D45" i="208"/>
  <c r="P44" i="208"/>
  <c r="M44" i="208"/>
  <c r="J44" i="208"/>
  <c r="G44" i="208"/>
  <c r="D44" i="208"/>
  <c r="P43" i="208"/>
  <c r="M43" i="208"/>
  <c r="J43" i="208"/>
  <c r="G43" i="208"/>
  <c r="D43" i="208"/>
  <c r="P42" i="208"/>
  <c r="M42" i="208"/>
  <c r="J42" i="208"/>
  <c r="G42" i="208"/>
  <c r="D42" i="208"/>
  <c r="P41" i="208"/>
  <c r="M41" i="208"/>
  <c r="J41" i="208"/>
  <c r="G41" i="208"/>
  <c r="D41" i="208"/>
  <c r="P40" i="208"/>
  <c r="M40" i="208"/>
  <c r="J40" i="208"/>
  <c r="G40" i="208"/>
  <c r="D40" i="208"/>
  <c r="P39" i="208"/>
  <c r="M39" i="208"/>
  <c r="J39" i="208"/>
  <c r="G39" i="208"/>
  <c r="D39" i="208"/>
  <c r="P38" i="208"/>
  <c r="M38" i="208"/>
  <c r="J38" i="208"/>
  <c r="G38" i="208"/>
  <c r="D38" i="208"/>
  <c r="P37" i="208"/>
  <c r="M37" i="208"/>
  <c r="J37" i="208"/>
  <c r="G37" i="208"/>
  <c r="D37" i="208"/>
  <c r="P36" i="208"/>
  <c r="M36" i="208"/>
  <c r="J36" i="208"/>
  <c r="G36" i="208"/>
  <c r="D36" i="208"/>
  <c r="P35" i="208"/>
  <c r="M35" i="208"/>
  <c r="J35" i="208"/>
  <c r="G35" i="208"/>
  <c r="D35" i="208"/>
  <c r="P34" i="208"/>
  <c r="M34" i="208"/>
  <c r="J34" i="208"/>
  <c r="G34" i="208"/>
  <c r="D34" i="208"/>
  <c r="P33" i="208"/>
  <c r="M33" i="208"/>
  <c r="J33" i="208"/>
  <c r="G33" i="208"/>
  <c r="D33" i="208"/>
  <c r="P32" i="208"/>
  <c r="M32" i="208"/>
  <c r="J32" i="208"/>
  <c r="G32" i="208"/>
  <c r="D32" i="208"/>
  <c r="P31" i="208"/>
  <c r="M31" i="208"/>
  <c r="J31" i="208"/>
  <c r="G31" i="208"/>
  <c r="D31" i="208"/>
  <c r="P30" i="208"/>
  <c r="M30" i="208"/>
  <c r="J30" i="208"/>
  <c r="G30" i="208"/>
  <c r="D30" i="208"/>
  <c r="P29" i="208"/>
  <c r="M29" i="208"/>
  <c r="J29" i="208"/>
  <c r="G29" i="208"/>
  <c r="D29" i="208"/>
  <c r="P28" i="208"/>
  <c r="M28" i="208"/>
  <c r="J28" i="208"/>
  <c r="G28" i="208"/>
  <c r="D28" i="208"/>
  <c r="P27" i="208"/>
  <c r="M27" i="208"/>
  <c r="J27" i="208"/>
  <c r="G27" i="208"/>
  <c r="D27" i="208"/>
  <c r="P26" i="208"/>
  <c r="M26" i="208"/>
  <c r="J26" i="208"/>
  <c r="G26" i="208"/>
  <c r="D26" i="208"/>
  <c r="P25" i="208"/>
  <c r="M25" i="208"/>
  <c r="J25" i="208"/>
  <c r="G25" i="208"/>
  <c r="D25" i="208"/>
  <c r="P24" i="208"/>
  <c r="M24" i="208"/>
  <c r="J24" i="208"/>
  <c r="G24" i="208"/>
  <c r="D24" i="208"/>
  <c r="P23" i="208"/>
  <c r="M23" i="208"/>
  <c r="J23" i="208"/>
  <c r="G23" i="208"/>
  <c r="D23" i="208"/>
  <c r="P22" i="208"/>
  <c r="M22" i="208"/>
  <c r="J22" i="208"/>
  <c r="G22" i="208"/>
  <c r="D22" i="208"/>
  <c r="P21" i="208"/>
  <c r="M21" i="208"/>
  <c r="J21" i="208"/>
  <c r="G21" i="208"/>
  <c r="D21" i="208"/>
  <c r="P20" i="208"/>
  <c r="M20" i="208"/>
  <c r="J20" i="208"/>
  <c r="G20" i="208"/>
  <c r="D20" i="208"/>
  <c r="I14" i="208"/>
  <c r="H14" i="208"/>
  <c r="D13" i="208"/>
  <c r="D12" i="208"/>
  <c r="P5" i="208"/>
  <c r="Y5" i="209" l="1"/>
  <c r="Y7" i="209"/>
  <c r="Z7" i="209"/>
  <c r="Z6" i="209"/>
  <c r="Z5" i="209"/>
  <c r="Y6" i="209"/>
  <c r="P5" i="207"/>
  <c r="P5" i="206"/>
  <c r="P5" i="205"/>
  <c r="P5" i="203"/>
  <c r="P5" i="202"/>
  <c r="P5" i="201"/>
  <c r="P228" i="207" l="1"/>
  <c r="M228" i="207"/>
  <c r="J228" i="207"/>
  <c r="G228" i="207"/>
  <c r="D228" i="207"/>
  <c r="P227" i="207"/>
  <c r="M227" i="207"/>
  <c r="J227" i="207"/>
  <c r="G227" i="207"/>
  <c r="D227" i="207"/>
  <c r="P226" i="207"/>
  <c r="M226" i="207"/>
  <c r="J226" i="207"/>
  <c r="G226" i="207"/>
  <c r="D226" i="207"/>
  <c r="P225" i="207"/>
  <c r="M225" i="207"/>
  <c r="J225" i="207"/>
  <c r="G225" i="207"/>
  <c r="D225" i="207"/>
  <c r="P224" i="207"/>
  <c r="M224" i="207"/>
  <c r="J224" i="207"/>
  <c r="G224" i="207"/>
  <c r="D224" i="207"/>
  <c r="P223" i="207"/>
  <c r="M223" i="207"/>
  <c r="J223" i="207"/>
  <c r="G223" i="207"/>
  <c r="D223" i="207"/>
  <c r="P222" i="207"/>
  <c r="M222" i="207"/>
  <c r="J222" i="207"/>
  <c r="G222" i="207"/>
  <c r="D222" i="207"/>
  <c r="P221" i="207"/>
  <c r="M221" i="207"/>
  <c r="J221" i="207"/>
  <c r="G221" i="207"/>
  <c r="D221" i="207"/>
  <c r="P220" i="207"/>
  <c r="M220" i="207"/>
  <c r="J220" i="207"/>
  <c r="G220" i="207"/>
  <c r="D220" i="207"/>
  <c r="P219" i="207"/>
  <c r="M219" i="207"/>
  <c r="J219" i="207"/>
  <c r="G219" i="207"/>
  <c r="D219" i="207"/>
  <c r="P218" i="207"/>
  <c r="M218" i="207"/>
  <c r="J218" i="207"/>
  <c r="G218" i="207"/>
  <c r="D218" i="207"/>
  <c r="P217" i="207"/>
  <c r="M217" i="207"/>
  <c r="J217" i="207"/>
  <c r="G217" i="207"/>
  <c r="D217" i="207"/>
  <c r="P216" i="207"/>
  <c r="M216" i="207"/>
  <c r="J216" i="207"/>
  <c r="G216" i="207"/>
  <c r="D216" i="207"/>
  <c r="P215" i="207"/>
  <c r="M215" i="207"/>
  <c r="J215" i="207"/>
  <c r="G215" i="207"/>
  <c r="D215" i="207"/>
  <c r="P214" i="207"/>
  <c r="M214" i="207"/>
  <c r="J214" i="207"/>
  <c r="G214" i="207"/>
  <c r="D214" i="207"/>
  <c r="P213" i="207"/>
  <c r="M213" i="207"/>
  <c r="J213" i="207"/>
  <c r="G213" i="207"/>
  <c r="D213" i="207"/>
  <c r="P212" i="207"/>
  <c r="M212" i="207"/>
  <c r="J212" i="207"/>
  <c r="G212" i="207"/>
  <c r="D212" i="207"/>
  <c r="P211" i="207"/>
  <c r="M211" i="207"/>
  <c r="J211" i="207"/>
  <c r="G211" i="207"/>
  <c r="D211" i="207"/>
  <c r="P210" i="207"/>
  <c r="M210" i="207"/>
  <c r="J210" i="207"/>
  <c r="G210" i="207"/>
  <c r="D210" i="207"/>
  <c r="P209" i="207"/>
  <c r="M209" i="207"/>
  <c r="J209" i="207"/>
  <c r="G209" i="207"/>
  <c r="D209" i="207"/>
  <c r="P208" i="207"/>
  <c r="M208" i="207"/>
  <c r="J208" i="207"/>
  <c r="G208" i="207"/>
  <c r="D208" i="207"/>
  <c r="P207" i="207"/>
  <c r="M207" i="207"/>
  <c r="J207" i="207"/>
  <c r="G207" i="207"/>
  <c r="D207" i="207"/>
  <c r="P206" i="207"/>
  <c r="M206" i="207"/>
  <c r="J206" i="207"/>
  <c r="G206" i="207"/>
  <c r="D206" i="207"/>
  <c r="P205" i="207"/>
  <c r="M205" i="207"/>
  <c r="J205" i="207"/>
  <c r="G205" i="207"/>
  <c r="D205" i="207"/>
  <c r="P204" i="207"/>
  <c r="M204" i="207"/>
  <c r="J204" i="207"/>
  <c r="G204" i="207"/>
  <c r="D204" i="207"/>
  <c r="P203" i="207"/>
  <c r="M203" i="207"/>
  <c r="J203" i="207"/>
  <c r="G203" i="207"/>
  <c r="D203" i="207"/>
  <c r="P202" i="207"/>
  <c r="M202" i="207"/>
  <c r="J202" i="207"/>
  <c r="G202" i="207"/>
  <c r="D202" i="207"/>
  <c r="P201" i="207"/>
  <c r="M201" i="207"/>
  <c r="J201" i="207"/>
  <c r="G201" i="207"/>
  <c r="D201" i="207"/>
  <c r="P200" i="207"/>
  <c r="M200" i="207"/>
  <c r="J200" i="207"/>
  <c r="G200" i="207"/>
  <c r="D200" i="207"/>
  <c r="P199" i="207"/>
  <c r="M199" i="207"/>
  <c r="J199" i="207"/>
  <c r="G199" i="207"/>
  <c r="D199" i="207"/>
  <c r="P198" i="207"/>
  <c r="M198" i="207"/>
  <c r="J198" i="207"/>
  <c r="G198" i="207"/>
  <c r="D198" i="207"/>
  <c r="P197" i="207"/>
  <c r="M197" i="207"/>
  <c r="J197" i="207"/>
  <c r="G197" i="207"/>
  <c r="D197" i="207"/>
  <c r="P196" i="207"/>
  <c r="M196" i="207"/>
  <c r="J196" i="207"/>
  <c r="G196" i="207"/>
  <c r="D196" i="207"/>
  <c r="P195" i="207"/>
  <c r="M195" i="207"/>
  <c r="J195" i="207"/>
  <c r="G195" i="207"/>
  <c r="D195" i="207"/>
  <c r="P194" i="207"/>
  <c r="M194" i="207"/>
  <c r="J194" i="207"/>
  <c r="G194" i="207"/>
  <c r="D194" i="207"/>
  <c r="P193" i="207"/>
  <c r="M193" i="207"/>
  <c r="J193" i="207"/>
  <c r="G193" i="207"/>
  <c r="D193" i="207"/>
  <c r="P192" i="207"/>
  <c r="M192" i="207"/>
  <c r="J192" i="207"/>
  <c r="G192" i="207"/>
  <c r="D192" i="207"/>
  <c r="P191" i="207"/>
  <c r="M191" i="207"/>
  <c r="J191" i="207"/>
  <c r="G191" i="207"/>
  <c r="D191" i="207"/>
  <c r="P190" i="207"/>
  <c r="M190" i="207"/>
  <c r="J190" i="207"/>
  <c r="G190" i="207"/>
  <c r="D190" i="207"/>
  <c r="P189" i="207"/>
  <c r="M189" i="207"/>
  <c r="J189" i="207"/>
  <c r="G189" i="207"/>
  <c r="D189" i="207"/>
  <c r="P188" i="207"/>
  <c r="M188" i="207"/>
  <c r="J188" i="207"/>
  <c r="G188" i="207"/>
  <c r="D188" i="207"/>
  <c r="P187" i="207"/>
  <c r="M187" i="207"/>
  <c r="J187" i="207"/>
  <c r="G187" i="207"/>
  <c r="D187" i="207"/>
  <c r="P186" i="207"/>
  <c r="M186" i="207"/>
  <c r="J186" i="207"/>
  <c r="G186" i="207"/>
  <c r="D186" i="207"/>
  <c r="P185" i="207"/>
  <c r="M185" i="207"/>
  <c r="J185" i="207"/>
  <c r="G185" i="207"/>
  <c r="D185" i="207"/>
  <c r="P184" i="207"/>
  <c r="M184" i="207"/>
  <c r="J184" i="207"/>
  <c r="G184" i="207"/>
  <c r="D184" i="207"/>
  <c r="P183" i="207"/>
  <c r="M183" i="207"/>
  <c r="J183" i="207"/>
  <c r="G183" i="207"/>
  <c r="D183" i="207"/>
  <c r="P182" i="207"/>
  <c r="M182" i="207"/>
  <c r="J182" i="207"/>
  <c r="G182" i="207"/>
  <c r="D182" i="207"/>
  <c r="P181" i="207"/>
  <c r="M181" i="207"/>
  <c r="J181" i="207"/>
  <c r="G181" i="207"/>
  <c r="D181" i="207"/>
  <c r="P180" i="207"/>
  <c r="M180" i="207"/>
  <c r="J180" i="207"/>
  <c r="G180" i="207"/>
  <c r="D180" i="207"/>
  <c r="P179" i="207"/>
  <c r="M179" i="207"/>
  <c r="J179" i="207"/>
  <c r="G179" i="207"/>
  <c r="D179" i="207"/>
  <c r="P178" i="207"/>
  <c r="M178" i="207"/>
  <c r="J178" i="207"/>
  <c r="G178" i="207"/>
  <c r="D178" i="207"/>
  <c r="P177" i="207"/>
  <c r="M177" i="207"/>
  <c r="J177" i="207"/>
  <c r="G177" i="207"/>
  <c r="D177" i="207"/>
  <c r="P176" i="207"/>
  <c r="M176" i="207"/>
  <c r="J176" i="207"/>
  <c r="G176" i="207"/>
  <c r="D176" i="207"/>
  <c r="P175" i="207"/>
  <c r="M175" i="207"/>
  <c r="J175" i="207"/>
  <c r="G175" i="207"/>
  <c r="D175" i="207"/>
  <c r="P174" i="207"/>
  <c r="M174" i="207"/>
  <c r="J174" i="207"/>
  <c r="G174" i="207"/>
  <c r="D174" i="207"/>
  <c r="P173" i="207"/>
  <c r="M173" i="207"/>
  <c r="J173" i="207"/>
  <c r="G173" i="207"/>
  <c r="D173" i="207"/>
  <c r="P172" i="207"/>
  <c r="M172" i="207"/>
  <c r="J172" i="207"/>
  <c r="G172" i="207"/>
  <c r="D172" i="207"/>
  <c r="P171" i="207"/>
  <c r="M171" i="207"/>
  <c r="J171" i="207"/>
  <c r="G171" i="207"/>
  <c r="D171" i="207"/>
  <c r="P170" i="207"/>
  <c r="M170" i="207"/>
  <c r="J170" i="207"/>
  <c r="G170" i="207"/>
  <c r="D170" i="207"/>
  <c r="P169" i="207"/>
  <c r="M169" i="207"/>
  <c r="J169" i="207"/>
  <c r="G169" i="207"/>
  <c r="D169" i="207"/>
  <c r="P168" i="207"/>
  <c r="M168" i="207"/>
  <c r="J168" i="207"/>
  <c r="G168" i="207"/>
  <c r="D168" i="207"/>
  <c r="P167" i="207"/>
  <c r="M167" i="207"/>
  <c r="J167" i="207"/>
  <c r="G167" i="207"/>
  <c r="D167" i="207"/>
  <c r="P166" i="207"/>
  <c r="M166" i="207"/>
  <c r="J166" i="207"/>
  <c r="G166" i="207"/>
  <c r="D166" i="207"/>
  <c r="P165" i="207"/>
  <c r="M165" i="207"/>
  <c r="J165" i="207"/>
  <c r="G165" i="207"/>
  <c r="D165" i="207"/>
  <c r="P164" i="207"/>
  <c r="M164" i="207"/>
  <c r="J164" i="207"/>
  <c r="G164" i="207"/>
  <c r="D164" i="207"/>
  <c r="P163" i="207"/>
  <c r="M163" i="207"/>
  <c r="J163" i="207"/>
  <c r="G163" i="207"/>
  <c r="D163" i="207"/>
  <c r="P162" i="207"/>
  <c r="M162" i="207"/>
  <c r="J162" i="207"/>
  <c r="G162" i="207"/>
  <c r="D162" i="207"/>
  <c r="P161" i="207"/>
  <c r="M161" i="207"/>
  <c r="J161" i="207"/>
  <c r="G161" i="207"/>
  <c r="D161" i="207"/>
  <c r="P160" i="207"/>
  <c r="M160" i="207"/>
  <c r="J160" i="207"/>
  <c r="G160" i="207"/>
  <c r="D160" i="207"/>
  <c r="P159" i="207"/>
  <c r="M159" i="207"/>
  <c r="J159" i="207"/>
  <c r="G159" i="207"/>
  <c r="D159" i="207"/>
  <c r="P158" i="207"/>
  <c r="M158" i="207"/>
  <c r="J158" i="207"/>
  <c r="G158" i="207"/>
  <c r="D158" i="207"/>
  <c r="P157" i="207"/>
  <c r="M157" i="207"/>
  <c r="J157" i="207"/>
  <c r="G157" i="207"/>
  <c r="D157" i="207"/>
  <c r="P156" i="207"/>
  <c r="M156" i="207"/>
  <c r="J156" i="207"/>
  <c r="G156" i="207"/>
  <c r="D156" i="207"/>
  <c r="P155" i="207"/>
  <c r="M155" i="207"/>
  <c r="J155" i="207"/>
  <c r="G155" i="207"/>
  <c r="D155" i="207"/>
  <c r="P154" i="207"/>
  <c r="M154" i="207"/>
  <c r="J154" i="207"/>
  <c r="G154" i="207"/>
  <c r="D154" i="207"/>
  <c r="P153" i="207"/>
  <c r="M153" i="207"/>
  <c r="J153" i="207"/>
  <c r="G153" i="207"/>
  <c r="D153" i="207"/>
  <c r="P152" i="207"/>
  <c r="M152" i="207"/>
  <c r="J152" i="207"/>
  <c r="G152" i="207"/>
  <c r="D152" i="207"/>
  <c r="P151" i="207"/>
  <c r="M151" i="207"/>
  <c r="J151" i="207"/>
  <c r="G151" i="207"/>
  <c r="D151" i="207"/>
  <c r="P150" i="207"/>
  <c r="M150" i="207"/>
  <c r="J150" i="207"/>
  <c r="G150" i="207"/>
  <c r="D150" i="207"/>
  <c r="P149" i="207"/>
  <c r="M149" i="207"/>
  <c r="J149" i="207"/>
  <c r="G149" i="207"/>
  <c r="D149" i="207"/>
  <c r="P148" i="207"/>
  <c r="M148" i="207"/>
  <c r="J148" i="207"/>
  <c r="G148" i="207"/>
  <c r="D148" i="207"/>
  <c r="P147" i="207"/>
  <c r="M147" i="207"/>
  <c r="J147" i="207"/>
  <c r="G147" i="207"/>
  <c r="D147" i="207"/>
  <c r="P146" i="207"/>
  <c r="M146" i="207"/>
  <c r="J146" i="207"/>
  <c r="G146" i="207"/>
  <c r="D146" i="207"/>
  <c r="P145" i="207"/>
  <c r="M145" i="207"/>
  <c r="J145" i="207"/>
  <c r="G145" i="207"/>
  <c r="D145" i="207"/>
  <c r="P144" i="207"/>
  <c r="M144" i="207"/>
  <c r="J144" i="207"/>
  <c r="G144" i="207"/>
  <c r="D144" i="207"/>
  <c r="P143" i="207"/>
  <c r="M143" i="207"/>
  <c r="J143" i="207"/>
  <c r="G143" i="207"/>
  <c r="D143" i="207"/>
  <c r="P142" i="207"/>
  <c r="M142" i="207"/>
  <c r="J142" i="207"/>
  <c r="G142" i="207"/>
  <c r="D142" i="207"/>
  <c r="P141" i="207"/>
  <c r="M141" i="207"/>
  <c r="J141" i="207"/>
  <c r="G141" i="207"/>
  <c r="D141" i="207"/>
  <c r="P140" i="207"/>
  <c r="M140" i="207"/>
  <c r="J140" i="207"/>
  <c r="G140" i="207"/>
  <c r="D140" i="207"/>
  <c r="P139" i="207"/>
  <c r="M139" i="207"/>
  <c r="J139" i="207"/>
  <c r="G139" i="207"/>
  <c r="D139" i="207"/>
  <c r="P138" i="207"/>
  <c r="M138" i="207"/>
  <c r="J138" i="207"/>
  <c r="G138" i="207"/>
  <c r="D138" i="207"/>
  <c r="P137" i="207"/>
  <c r="M137" i="207"/>
  <c r="J137" i="207"/>
  <c r="G137" i="207"/>
  <c r="D137" i="207"/>
  <c r="P136" i="207"/>
  <c r="M136" i="207"/>
  <c r="J136" i="207"/>
  <c r="G136" i="207"/>
  <c r="D136" i="207"/>
  <c r="P135" i="207"/>
  <c r="M135" i="207"/>
  <c r="J135" i="207"/>
  <c r="G135" i="207"/>
  <c r="D135" i="207"/>
  <c r="P134" i="207"/>
  <c r="M134" i="207"/>
  <c r="J134" i="207"/>
  <c r="G134" i="207"/>
  <c r="D134" i="207"/>
  <c r="P133" i="207"/>
  <c r="M133" i="207"/>
  <c r="J133" i="207"/>
  <c r="G133" i="207"/>
  <c r="D133" i="207"/>
  <c r="P132" i="207"/>
  <c r="M132" i="207"/>
  <c r="J132" i="207"/>
  <c r="G132" i="207"/>
  <c r="D132" i="207"/>
  <c r="P131" i="207"/>
  <c r="M131" i="207"/>
  <c r="J131" i="207"/>
  <c r="G131" i="207"/>
  <c r="D131" i="207"/>
  <c r="P130" i="207"/>
  <c r="M130" i="207"/>
  <c r="J130" i="207"/>
  <c r="G130" i="207"/>
  <c r="D130" i="207"/>
  <c r="P129" i="207"/>
  <c r="M129" i="207"/>
  <c r="J129" i="207"/>
  <c r="G129" i="207"/>
  <c r="D129" i="207"/>
  <c r="P128" i="207"/>
  <c r="M128" i="207"/>
  <c r="J128" i="207"/>
  <c r="G128" i="207"/>
  <c r="D128" i="207"/>
  <c r="P127" i="207"/>
  <c r="M127" i="207"/>
  <c r="J127" i="207"/>
  <c r="G127" i="207"/>
  <c r="D127" i="207"/>
  <c r="P126" i="207"/>
  <c r="M126" i="207"/>
  <c r="J126" i="207"/>
  <c r="G126" i="207"/>
  <c r="D126" i="207"/>
  <c r="P125" i="207"/>
  <c r="M125" i="207"/>
  <c r="J125" i="207"/>
  <c r="G125" i="207"/>
  <c r="D125" i="207"/>
  <c r="P124" i="207"/>
  <c r="M124" i="207"/>
  <c r="J124" i="207"/>
  <c r="G124" i="207"/>
  <c r="D124" i="207"/>
  <c r="P123" i="207"/>
  <c r="M123" i="207"/>
  <c r="J123" i="207"/>
  <c r="G123" i="207"/>
  <c r="D123" i="207"/>
  <c r="P122" i="207"/>
  <c r="M122" i="207"/>
  <c r="J122" i="207"/>
  <c r="G122" i="207"/>
  <c r="D122" i="207"/>
  <c r="P121" i="207"/>
  <c r="M121" i="207"/>
  <c r="J121" i="207"/>
  <c r="G121" i="207"/>
  <c r="D121" i="207"/>
  <c r="P120" i="207"/>
  <c r="M120" i="207"/>
  <c r="J120" i="207"/>
  <c r="G120" i="207"/>
  <c r="D120" i="207"/>
  <c r="P119" i="207"/>
  <c r="M119" i="207"/>
  <c r="J119" i="207"/>
  <c r="G119" i="207"/>
  <c r="D119" i="207"/>
  <c r="P118" i="207"/>
  <c r="M118" i="207"/>
  <c r="J118" i="207"/>
  <c r="G118" i="207"/>
  <c r="D118" i="207"/>
  <c r="P117" i="207"/>
  <c r="M117" i="207"/>
  <c r="J117" i="207"/>
  <c r="G117" i="207"/>
  <c r="D117" i="207"/>
  <c r="P116" i="207"/>
  <c r="M116" i="207"/>
  <c r="J116" i="207"/>
  <c r="G116" i="207"/>
  <c r="D116" i="207"/>
  <c r="P115" i="207"/>
  <c r="M115" i="207"/>
  <c r="J115" i="207"/>
  <c r="G115" i="207"/>
  <c r="D115" i="207"/>
  <c r="P114" i="207"/>
  <c r="M114" i="207"/>
  <c r="J114" i="207"/>
  <c r="G114" i="207"/>
  <c r="D114" i="207"/>
  <c r="P113" i="207"/>
  <c r="M113" i="207"/>
  <c r="J113" i="207"/>
  <c r="G113" i="207"/>
  <c r="D113" i="207"/>
  <c r="P112" i="207"/>
  <c r="M112" i="207"/>
  <c r="J112" i="207"/>
  <c r="G112" i="207"/>
  <c r="D112" i="207"/>
  <c r="P111" i="207"/>
  <c r="M111" i="207"/>
  <c r="J111" i="207"/>
  <c r="G111" i="207"/>
  <c r="D111" i="207"/>
  <c r="P110" i="207"/>
  <c r="M110" i="207"/>
  <c r="J110" i="207"/>
  <c r="G110" i="207"/>
  <c r="D110" i="207"/>
  <c r="P109" i="207"/>
  <c r="M109" i="207"/>
  <c r="J109" i="207"/>
  <c r="G109" i="207"/>
  <c r="D109" i="207"/>
  <c r="P108" i="207"/>
  <c r="M108" i="207"/>
  <c r="J108" i="207"/>
  <c r="G108" i="207"/>
  <c r="D108" i="207"/>
  <c r="P107" i="207"/>
  <c r="M107" i="207"/>
  <c r="J107" i="207"/>
  <c r="G107" i="207"/>
  <c r="D107" i="207"/>
  <c r="P106" i="207"/>
  <c r="M106" i="207"/>
  <c r="J106" i="207"/>
  <c r="G106" i="207"/>
  <c r="D106" i="207"/>
  <c r="P105" i="207"/>
  <c r="M105" i="207"/>
  <c r="J105" i="207"/>
  <c r="G105" i="207"/>
  <c r="D105" i="207"/>
  <c r="P104" i="207"/>
  <c r="M104" i="207"/>
  <c r="J104" i="207"/>
  <c r="G104" i="207"/>
  <c r="D104" i="207"/>
  <c r="P103" i="207"/>
  <c r="M103" i="207"/>
  <c r="J103" i="207"/>
  <c r="G103" i="207"/>
  <c r="D103" i="207"/>
  <c r="P102" i="207"/>
  <c r="M102" i="207"/>
  <c r="J102" i="207"/>
  <c r="G102" i="207"/>
  <c r="D102" i="207"/>
  <c r="P101" i="207"/>
  <c r="M101" i="207"/>
  <c r="J101" i="207"/>
  <c r="G101" i="207"/>
  <c r="D101" i="207"/>
  <c r="P100" i="207"/>
  <c r="M100" i="207"/>
  <c r="J100" i="207"/>
  <c r="G100" i="207"/>
  <c r="D100" i="207"/>
  <c r="P99" i="207"/>
  <c r="M99" i="207"/>
  <c r="J99" i="207"/>
  <c r="G99" i="207"/>
  <c r="D99" i="207"/>
  <c r="P98" i="207"/>
  <c r="M98" i="207"/>
  <c r="J98" i="207"/>
  <c r="G98" i="207"/>
  <c r="D98" i="207"/>
  <c r="P97" i="207"/>
  <c r="M97" i="207"/>
  <c r="J97" i="207"/>
  <c r="G97" i="207"/>
  <c r="D97" i="207"/>
  <c r="P96" i="207"/>
  <c r="M96" i="207"/>
  <c r="J96" i="207"/>
  <c r="G96" i="207"/>
  <c r="D96" i="207"/>
  <c r="P95" i="207"/>
  <c r="M95" i="207"/>
  <c r="J95" i="207"/>
  <c r="G95" i="207"/>
  <c r="D95" i="207"/>
  <c r="P94" i="207"/>
  <c r="M94" i="207"/>
  <c r="J94" i="207"/>
  <c r="G94" i="207"/>
  <c r="D94" i="207"/>
  <c r="P93" i="207"/>
  <c r="M93" i="207"/>
  <c r="J93" i="207"/>
  <c r="G93" i="207"/>
  <c r="D93" i="207"/>
  <c r="P92" i="207"/>
  <c r="M92" i="207"/>
  <c r="J92" i="207"/>
  <c r="G92" i="207"/>
  <c r="D92" i="207"/>
  <c r="P91" i="207"/>
  <c r="M91" i="207"/>
  <c r="J91" i="207"/>
  <c r="G91" i="207"/>
  <c r="D91" i="207"/>
  <c r="P90" i="207"/>
  <c r="M90" i="207"/>
  <c r="J90" i="207"/>
  <c r="G90" i="207"/>
  <c r="D90" i="207"/>
  <c r="P89" i="207"/>
  <c r="M89" i="207"/>
  <c r="J89" i="207"/>
  <c r="G89" i="207"/>
  <c r="D89" i="207"/>
  <c r="P88" i="207"/>
  <c r="M88" i="207"/>
  <c r="J88" i="207"/>
  <c r="G88" i="207"/>
  <c r="D88" i="207"/>
  <c r="P87" i="207"/>
  <c r="M87" i="207"/>
  <c r="J87" i="207"/>
  <c r="G87" i="207"/>
  <c r="D87" i="207"/>
  <c r="P86" i="207"/>
  <c r="M86" i="207"/>
  <c r="J86" i="207"/>
  <c r="G86" i="207"/>
  <c r="D86" i="207"/>
  <c r="P85" i="207"/>
  <c r="M85" i="207"/>
  <c r="J85" i="207"/>
  <c r="G85" i="207"/>
  <c r="D85" i="207"/>
  <c r="P84" i="207"/>
  <c r="M84" i="207"/>
  <c r="J84" i="207"/>
  <c r="G84" i="207"/>
  <c r="D84" i="207"/>
  <c r="P83" i="207"/>
  <c r="M83" i="207"/>
  <c r="J83" i="207"/>
  <c r="G83" i="207"/>
  <c r="D83" i="207"/>
  <c r="P82" i="207"/>
  <c r="M82" i="207"/>
  <c r="J82" i="207"/>
  <c r="G82" i="207"/>
  <c r="D82" i="207"/>
  <c r="P81" i="207"/>
  <c r="M81" i="207"/>
  <c r="J81" i="207"/>
  <c r="G81" i="207"/>
  <c r="D81" i="207"/>
  <c r="P80" i="207"/>
  <c r="M80" i="207"/>
  <c r="J80" i="207"/>
  <c r="G80" i="207"/>
  <c r="D80" i="207"/>
  <c r="P79" i="207"/>
  <c r="M79" i="207"/>
  <c r="J79" i="207"/>
  <c r="G79" i="207"/>
  <c r="D79" i="207"/>
  <c r="P78" i="207"/>
  <c r="M78" i="207"/>
  <c r="J78" i="207"/>
  <c r="G78" i="207"/>
  <c r="D78" i="207"/>
  <c r="P77" i="207"/>
  <c r="M77" i="207"/>
  <c r="J77" i="207"/>
  <c r="G77" i="207"/>
  <c r="D77" i="207"/>
  <c r="P76" i="207"/>
  <c r="M76" i="207"/>
  <c r="J76" i="207"/>
  <c r="G76" i="207"/>
  <c r="D76" i="207"/>
  <c r="P75" i="207"/>
  <c r="M75" i="207"/>
  <c r="J75" i="207"/>
  <c r="G75" i="207"/>
  <c r="D75" i="207"/>
  <c r="P74" i="207"/>
  <c r="M74" i="207"/>
  <c r="J74" i="207"/>
  <c r="G74" i="207"/>
  <c r="D74" i="207"/>
  <c r="P73" i="207"/>
  <c r="M73" i="207"/>
  <c r="J73" i="207"/>
  <c r="G73" i="207"/>
  <c r="D73" i="207"/>
  <c r="P72" i="207"/>
  <c r="M72" i="207"/>
  <c r="J72" i="207"/>
  <c r="G72" i="207"/>
  <c r="D72" i="207"/>
  <c r="P71" i="207"/>
  <c r="M71" i="207"/>
  <c r="J71" i="207"/>
  <c r="G71" i="207"/>
  <c r="D71" i="207"/>
  <c r="P70" i="207"/>
  <c r="M70" i="207"/>
  <c r="J70" i="207"/>
  <c r="G70" i="207"/>
  <c r="D70" i="207"/>
  <c r="P69" i="207"/>
  <c r="M69" i="207"/>
  <c r="J69" i="207"/>
  <c r="G69" i="207"/>
  <c r="D69" i="207"/>
  <c r="P68" i="207"/>
  <c r="M68" i="207"/>
  <c r="J68" i="207"/>
  <c r="G68" i="207"/>
  <c r="D68" i="207"/>
  <c r="P67" i="207"/>
  <c r="M67" i="207"/>
  <c r="J67" i="207"/>
  <c r="G67" i="207"/>
  <c r="D67" i="207"/>
  <c r="P66" i="207"/>
  <c r="M66" i="207"/>
  <c r="J66" i="207"/>
  <c r="G66" i="207"/>
  <c r="D66" i="207"/>
  <c r="P65" i="207"/>
  <c r="M65" i="207"/>
  <c r="J65" i="207"/>
  <c r="G65" i="207"/>
  <c r="D65" i="207"/>
  <c r="P64" i="207"/>
  <c r="M64" i="207"/>
  <c r="J64" i="207"/>
  <c r="G64" i="207"/>
  <c r="D64" i="207"/>
  <c r="P63" i="207"/>
  <c r="M63" i="207"/>
  <c r="J63" i="207"/>
  <c r="G63" i="207"/>
  <c r="D63" i="207"/>
  <c r="P62" i="207"/>
  <c r="M62" i="207"/>
  <c r="J62" i="207"/>
  <c r="G62" i="207"/>
  <c r="D62" i="207"/>
  <c r="P61" i="207"/>
  <c r="M61" i="207"/>
  <c r="J61" i="207"/>
  <c r="G61" i="207"/>
  <c r="D61" i="207"/>
  <c r="P60" i="207"/>
  <c r="M60" i="207"/>
  <c r="J60" i="207"/>
  <c r="G60" i="207"/>
  <c r="D60" i="207"/>
  <c r="P59" i="207"/>
  <c r="M59" i="207"/>
  <c r="J59" i="207"/>
  <c r="G59" i="207"/>
  <c r="D59" i="207"/>
  <c r="P58" i="207"/>
  <c r="M58" i="207"/>
  <c r="J58" i="207"/>
  <c r="G58" i="207"/>
  <c r="D58" i="207"/>
  <c r="P57" i="207"/>
  <c r="M57" i="207"/>
  <c r="J57" i="207"/>
  <c r="G57" i="207"/>
  <c r="D57" i="207"/>
  <c r="P56" i="207"/>
  <c r="M56" i="207"/>
  <c r="J56" i="207"/>
  <c r="G56" i="207"/>
  <c r="D56" i="207"/>
  <c r="P55" i="207"/>
  <c r="M55" i="207"/>
  <c r="J55" i="207"/>
  <c r="G55" i="207"/>
  <c r="D55" i="207"/>
  <c r="P54" i="207"/>
  <c r="M54" i="207"/>
  <c r="J54" i="207"/>
  <c r="G54" i="207"/>
  <c r="D54" i="207"/>
  <c r="P53" i="207"/>
  <c r="M53" i="207"/>
  <c r="J53" i="207"/>
  <c r="G53" i="207"/>
  <c r="D53" i="207"/>
  <c r="P52" i="207"/>
  <c r="M52" i="207"/>
  <c r="J52" i="207"/>
  <c r="G52" i="207"/>
  <c r="D52" i="207"/>
  <c r="P51" i="207"/>
  <c r="M51" i="207"/>
  <c r="J51" i="207"/>
  <c r="G51" i="207"/>
  <c r="D51" i="207"/>
  <c r="P50" i="207"/>
  <c r="M50" i="207"/>
  <c r="J50" i="207"/>
  <c r="G50" i="207"/>
  <c r="D50" i="207"/>
  <c r="P49" i="207"/>
  <c r="M49" i="207"/>
  <c r="J49" i="207"/>
  <c r="G49" i="207"/>
  <c r="D49" i="207"/>
  <c r="P48" i="207"/>
  <c r="M48" i="207"/>
  <c r="J48" i="207"/>
  <c r="G48" i="207"/>
  <c r="D48" i="207"/>
  <c r="P47" i="207"/>
  <c r="M47" i="207"/>
  <c r="J47" i="207"/>
  <c r="G47" i="207"/>
  <c r="D47" i="207"/>
  <c r="P46" i="207"/>
  <c r="M46" i="207"/>
  <c r="J46" i="207"/>
  <c r="G46" i="207"/>
  <c r="D46" i="207"/>
  <c r="P45" i="207"/>
  <c r="M45" i="207"/>
  <c r="J45" i="207"/>
  <c r="G45" i="207"/>
  <c r="D45" i="207"/>
  <c r="P44" i="207"/>
  <c r="M44" i="207"/>
  <c r="J44" i="207"/>
  <c r="G44" i="207"/>
  <c r="D44" i="207"/>
  <c r="P43" i="207"/>
  <c r="M43" i="207"/>
  <c r="J43" i="207"/>
  <c r="G43" i="207"/>
  <c r="D43" i="207"/>
  <c r="P42" i="207"/>
  <c r="M42" i="207"/>
  <c r="J42" i="207"/>
  <c r="G42" i="207"/>
  <c r="D42" i="207"/>
  <c r="P41" i="207"/>
  <c r="M41" i="207"/>
  <c r="J41" i="207"/>
  <c r="G41" i="207"/>
  <c r="D41" i="207"/>
  <c r="P40" i="207"/>
  <c r="M40" i="207"/>
  <c r="J40" i="207"/>
  <c r="G40" i="207"/>
  <c r="D40" i="207"/>
  <c r="P39" i="207"/>
  <c r="M39" i="207"/>
  <c r="J39" i="207"/>
  <c r="G39" i="207"/>
  <c r="D39" i="207"/>
  <c r="P38" i="207"/>
  <c r="M38" i="207"/>
  <c r="J38" i="207"/>
  <c r="G38" i="207"/>
  <c r="D38" i="207"/>
  <c r="P37" i="207"/>
  <c r="M37" i="207"/>
  <c r="J37" i="207"/>
  <c r="G37" i="207"/>
  <c r="D37" i="207"/>
  <c r="P36" i="207"/>
  <c r="M36" i="207"/>
  <c r="J36" i="207"/>
  <c r="G36" i="207"/>
  <c r="D36" i="207"/>
  <c r="P35" i="207"/>
  <c r="M35" i="207"/>
  <c r="J35" i="207"/>
  <c r="G35" i="207"/>
  <c r="D35" i="207"/>
  <c r="P34" i="207"/>
  <c r="M34" i="207"/>
  <c r="J34" i="207"/>
  <c r="G34" i="207"/>
  <c r="D34" i="207"/>
  <c r="P33" i="207"/>
  <c r="M33" i="207"/>
  <c r="J33" i="207"/>
  <c r="G33" i="207"/>
  <c r="D33" i="207"/>
  <c r="P32" i="207"/>
  <c r="M32" i="207"/>
  <c r="J32" i="207"/>
  <c r="G32" i="207"/>
  <c r="D32" i="207"/>
  <c r="P31" i="207"/>
  <c r="M31" i="207"/>
  <c r="J31" i="207"/>
  <c r="G31" i="207"/>
  <c r="D31" i="207"/>
  <c r="P30" i="207"/>
  <c r="M30" i="207"/>
  <c r="J30" i="207"/>
  <c r="G30" i="207"/>
  <c r="D30" i="207"/>
  <c r="P29" i="207"/>
  <c r="M29" i="207"/>
  <c r="J29" i="207"/>
  <c r="G29" i="207"/>
  <c r="D29" i="207"/>
  <c r="P28" i="207"/>
  <c r="M28" i="207"/>
  <c r="J28" i="207"/>
  <c r="G28" i="207"/>
  <c r="D28" i="207"/>
  <c r="P27" i="207"/>
  <c r="M27" i="207"/>
  <c r="J27" i="207"/>
  <c r="G27" i="207"/>
  <c r="D27" i="207"/>
  <c r="P26" i="207"/>
  <c r="M26" i="207"/>
  <c r="J26" i="207"/>
  <c r="G26" i="207"/>
  <c r="D26" i="207"/>
  <c r="P25" i="207"/>
  <c r="M25" i="207"/>
  <c r="J25" i="207"/>
  <c r="G25" i="207"/>
  <c r="D25" i="207"/>
  <c r="P24" i="207"/>
  <c r="M24" i="207"/>
  <c r="J24" i="207"/>
  <c r="G24" i="207"/>
  <c r="D24" i="207"/>
  <c r="P23" i="207"/>
  <c r="M23" i="207"/>
  <c r="J23" i="207"/>
  <c r="G23" i="207"/>
  <c r="D23" i="207"/>
  <c r="P22" i="207"/>
  <c r="M22" i="207"/>
  <c r="J22" i="207"/>
  <c r="G22" i="207"/>
  <c r="D22" i="207"/>
  <c r="P21" i="207"/>
  <c r="M21" i="207"/>
  <c r="J21" i="207"/>
  <c r="G21" i="207"/>
  <c r="D21" i="207"/>
  <c r="P20" i="207"/>
  <c r="M20" i="207"/>
  <c r="J20" i="207"/>
  <c r="G20" i="207"/>
  <c r="D20" i="207"/>
  <c r="I14" i="207"/>
  <c r="H14" i="207"/>
  <c r="D13" i="207"/>
  <c r="D12" i="207"/>
  <c r="P228" i="206"/>
  <c r="M228" i="206"/>
  <c r="J228" i="206"/>
  <c r="G228" i="206"/>
  <c r="D228" i="206"/>
  <c r="P227" i="206"/>
  <c r="M227" i="206"/>
  <c r="J227" i="206"/>
  <c r="G227" i="206"/>
  <c r="D227" i="206"/>
  <c r="P226" i="206"/>
  <c r="M226" i="206"/>
  <c r="J226" i="206"/>
  <c r="G226" i="206"/>
  <c r="D226" i="206"/>
  <c r="P225" i="206"/>
  <c r="M225" i="206"/>
  <c r="J225" i="206"/>
  <c r="G225" i="206"/>
  <c r="D225" i="206"/>
  <c r="P224" i="206"/>
  <c r="M224" i="206"/>
  <c r="J224" i="206"/>
  <c r="G224" i="206"/>
  <c r="D224" i="206"/>
  <c r="P223" i="206"/>
  <c r="M223" i="206"/>
  <c r="J223" i="206"/>
  <c r="G223" i="206"/>
  <c r="D223" i="206"/>
  <c r="P222" i="206"/>
  <c r="M222" i="206"/>
  <c r="J222" i="206"/>
  <c r="G222" i="206"/>
  <c r="D222" i="206"/>
  <c r="P221" i="206"/>
  <c r="M221" i="206"/>
  <c r="J221" i="206"/>
  <c r="G221" i="206"/>
  <c r="D221" i="206"/>
  <c r="P220" i="206"/>
  <c r="M220" i="206"/>
  <c r="J220" i="206"/>
  <c r="G220" i="206"/>
  <c r="D220" i="206"/>
  <c r="P219" i="206"/>
  <c r="M219" i="206"/>
  <c r="J219" i="206"/>
  <c r="G219" i="206"/>
  <c r="D219" i="206"/>
  <c r="P218" i="206"/>
  <c r="M218" i="206"/>
  <c r="J218" i="206"/>
  <c r="G218" i="206"/>
  <c r="D218" i="206"/>
  <c r="P217" i="206"/>
  <c r="M217" i="206"/>
  <c r="J217" i="206"/>
  <c r="G217" i="206"/>
  <c r="D217" i="206"/>
  <c r="P216" i="206"/>
  <c r="M216" i="206"/>
  <c r="J216" i="206"/>
  <c r="G216" i="206"/>
  <c r="D216" i="206"/>
  <c r="P215" i="206"/>
  <c r="M215" i="206"/>
  <c r="J215" i="206"/>
  <c r="G215" i="206"/>
  <c r="D215" i="206"/>
  <c r="P214" i="206"/>
  <c r="M214" i="206"/>
  <c r="J214" i="206"/>
  <c r="G214" i="206"/>
  <c r="D214" i="206"/>
  <c r="P213" i="206"/>
  <c r="M213" i="206"/>
  <c r="J213" i="206"/>
  <c r="G213" i="206"/>
  <c r="D213" i="206"/>
  <c r="P212" i="206"/>
  <c r="M212" i="206"/>
  <c r="J212" i="206"/>
  <c r="G212" i="206"/>
  <c r="D212" i="206"/>
  <c r="P211" i="206"/>
  <c r="M211" i="206"/>
  <c r="J211" i="206"/>
  <c r="G211" i="206"/>
  <c r="D211" i="206"/>
  <c r="P210" i="206"/>
  <c r="M210" i="206"/>
  <c r="J210" i="206"/>
  <c r="G210" i="206"/>
  <c r="D210" i="206"/>
  <c r="P209" i="206"/>
  <c r="M209" i="206"/>
  <c r="J209" i="206"/>
  <c r="G209" i="206"/>
  <c r="D209" i="206"/>
  <c r="P208" i="206"/>
  <c r="M208" i="206"/>
  <c r="J208" i="206"/>
  <c r="G208" i="206"/>
  <c r="D208" i="206"/>
  <c r="P207" i="206"/>
  <c r="M207" i="206"/>
  <c r="J207" i="206"/>
  <c r="G207" i="206"/>
  <c r="D207" i="206"/>
  <c r="P206" i="206"/>
  <c r="M206" i="206"/>
  <c r="J206" i="206"/>
  <c r="G206" i="206"/>
  <c r="D206" i="206"/>
  <c r="P205" i="206"/>
  <c r="M205" i="206"/>
  <c r="J205" i="206"/>
  <c r="G205" i="206"/>
  <c r="D205" i="206"/>
  <c r="P204" i="206"/>
  <c r="M204" i="206"/>
  <c r="J204" i="206"/>
  <c r="G204" i="206"/>
  <c r="D204" i="206"/>
  <c r="P203" i="206"/>
  <c r="M203" i="206"/>
  <c r="J203" i="206"/>
  <c r="G203" i="206"/>
  <c r="D203" i="206"/>
  <c r="P202" i="206"/>
  <c r="M202" i="206"/>
  <c r="J202" i="206"/>
  <c r="G202" i="206"/>
  <c r="D202" i="206"/>
  <c r="P201" i="206"/>
  <c r="M201" i="206"/>
  <c r="J201" i="206"/>
  <c r="G201" i="206"/>
  <c r="D201" i="206"/>
  <c r="P200" i="206"/>
  <c r="M200" i="206"/>
  <c r="J200" i="206"/>
  <c r="G200" i="206"/>
  <c r="D200" i="206"/>
  <c r="P199" i="206"/>
  <c r="M199" i="206"/>
  <c r="J199" i="206"/>
  <c r="G199" i="206"/>
  <c r="D199" i="206"/>
  <c r="P198" i="206"/>
  <c r="M198" i="206"/>
  <c r="J198" i="206"/>
  <c r="G198" i="206"/>
  <c r="D198" i="206"/>
  <c r="P197" i="206"/>
  <c r="M197" i="206"/>
  <c r="J197" i="206"/>
  <c r="G197" i="206"/>
  <c r="D197" i="206"/>
  <c r="P196" i="206"/>
  <c r="M196" i="206"/>
  <c r="J196" i="206"/>
  <c r="G196" i="206"/>
  <c r="D196" i="206"/>
  <c r="P195" i="206"/>
  <c r="M195" i="206"/>
  <c r="J195" i="206"/>
  <c r="G195" i="206"/>
  <c r="D195" i="206"/>
  <c r="P194" i="206"/>
  <c r="M194" i="206"/>
  <c r="J194" i="206"/>
  <c r="G194" i="206"/>
  <c r="D194" i="206"/>
  <c r="P193" i="206"/>
  <c r="M193" i="206"/>
  <c r="J193" i="206"/>
  <c r="G193" i="206"/>
  <c r="D193" i="206"/>
  <c r="P192" i="206"/>
  <c r="M192" i="206"/>
  <c r="J192" i="206"/>
  <c r="G192" i="206"/>
  <c r="D192" i="206"/>
  <c r="P191" i="206"/>
  <c r="M191" i="206"/>
  <c r="J191" i="206"/>
  <c r="G191" i="206"/>
  <c r="D191" i="206"/>
  <c r="P190" i="206"/>
  <c r="M190" i="206"/>
  <c r="J190" i="206"/>
  <c r="G190" i="206"/>
  <c r="D190" i="206"/>
  <c r="P189" i="206"/>
  <c r="M189" i="206"/>
  <c r="J189" i="206"/>
  <c r="G189" i="206"/>
  <c r="D189" i="206"/>
  <c r="P188" i="206"/>
  <c r="M188" i="206"/>
  <c r="J188" i="206"/>
  <c r="G188" i="206"/>
  <c r="D188" i="206"/>
  <c r="P187" i="206"/>
  <c r="M187" i="206"/>
  <c r="J187" i="206"/>
  <c r="G187" i="206"/>
  <c r="D187" i="206"/>
  <c r="P186" i="206"/>
  <c r="M186" i="206"/>
  <c r="J186" i="206"/>
  <c r="G186" i="206"/>
  <c r="D186" i="206"/>
  <c r="P185" i="206"/>
  <c r="M185" i="206"/>
  <c r="J185" i="206"/>
  <c r="G185" i="206"/>
  <c r="D185" i="206"/>
  <c r="P184" i="206"/>
  <c r="M184" i="206"/>
  <c r="J184" i="206"/>
  <c r="G184" i="206"/>
  <c r="D184" i="206"/>
  <c r="P183" i="206"/>
  <c r="M183" i="206"/>
  <c r="J183" i="206"/>
  <c r="G183" i="206"/>
  <c r="D183" i="206"/>
  <c r="P182" i="206"/>
  <c r="M182" i="206"/>
  <c r="J182" i="206"/>
  <c r="G182" i="206"/>
  <c r="D182" i="206"/>
  <c r="P181" i="206"/>
  <c r="M181" i="206"/>
  <c r="J181" i="206"/>
  <c r="G181" i="206"/>
  <c r="D181" i="206"/>
  <c r="P180" i="206"/>
  <c r="M180" i="206"/>
  <c r="J180" i="206"/>
  <c r="G180" i="206"/>
  <c r="D180" i="206"/>
  <c r="P179" i="206"/>
  <c r="M179" i="206"/>
  <c r="J179" i="206"/>
  <c r="G179" i="206"/>
  <c r="D179" i="206"/>
  <c r="P178" i="206"/>
  <c r="M178" i="206"/>
  <c r="J178" i="206"/>
  <c r="G178" i="206"/>
  <c r="D178" i="206"/>
  <c r="P177" i="206"/>
  <c r="M177" i="206"/>
  <c r="J177" i="206"/>
  <c r="G177" i="206"/>
  <c r="D177" i="206"/>
  <c r="P176" i="206"/>
  <c r="M176" i="206"/>
  <c r="J176" i="206"/>
  <c r="G176" i="206"/>
  <c r="D176" i="206"/>
  <c r="P175" i="206"/>
  <c r="M175" i="206"/>
  <c r="J175" i="206"/>
  <c r="G175" i="206"/>
  <c r="D175" i="206"/>
  <c r="P174" i="206"/>
  <c r="M174" i="206"/>
  <c r="J174" i="206"/>
  <c r="G174" i="206"/>
  <c r="D174" i="206"/>
  <c r="P173" i="206"/>
  <c r="M173" i="206"/>
  <c r="J173" i="206"/>
  <c r="G173" i="206"/>
  <c r="D173" i="206"/>
  <c r="P172" i="206"/>
  <c r="M172" i="206"/>
  <c r="J172" i="206"/>
  <c r="G172" i="206"/>
  <c r="D172" i="206"/>
  <c r="P171" i="206"/>
  <c r="M171" i="206"/>
  <c r="J171" i="206"/>
  <c r="G171" i="206"/>
  <c r="D171" i="206"/>
  <c r="P170" i="206"/>
  <c r="M170" i="206"/>
  <c r="J170" i="206"/>
  <c r="G170" i="206"/>
  <c r="D170" i="206"/>
  <c r="P169" i="206"/>
  <c r="M169" i="206"/>
  <c r="J169" i="206"/>
  <c r="G169" i="206"/>
  <c r="D169" i="206"/>
  <c r="P168" i="206"/>
  <c r="M168" i="206"/>
  <c r="J168" i="206"/>
  <c r="G168" i="206"/>
  <c r="D168" i="206"/>
  <c r="P167" i="206"/>
  <c r="M167" i="206"/>
  <c r="J167" i="206"/>
  <c r="G167" i="206"/>
  <c r="D167" i="206"/>
  <c r="P166" i="206"/>
  <c r="M166" i="206"/>
  <c r="J166" i="206"/>
  <c r="G166" i="206"/>
  <c r="D166" i="206"/>
  <c r="P165" i="206"/>
  <c r="M165" i="206"/>
  <c r="J165" i="206"/>
  <c r="G165" i="206"/>
  <c r="D165" i="206"/>
  <c r="P164" i="206"/>
  <c r="M164" i="206"/>
  <c r="J164" i="206"/>
  <c r="G164" i="206"/>
  <c r="D164" i="206"/>
  <c r="P163" i="206"/>
  <c r="M163" i="206"/>
  <c r="J163" i="206"/>
  <c r="G163" i="206"/>
  <c r="D163" i="206"/>
  <c r="P162" i="206"/>
  <c r="M162" i="206"/>
  <c r="J162" i="206"/>
  <c r="G162" i="206"/>
  <c r="D162" i="206"/>
  <c r="P161" i="206"/>
  <c r="M161" i="206"/>
  <c r="J161" i="206"/>
  <c r="G161" i="206"/>
  <c r="D161" i="206"/>
  <c r="P160" i="206"/>
  <c r="M160" i="206"/>
  <c r="J160" i="206"/>
  <c r="G160" i="206"/>
  <c r="D160" i="206"/>
  <c r="P159" i="206"/>
  <c r="M159" i="206"/>
  <c r="J159" i="206"/>
  <c r="G159" i="206"/>
  <c r="D159" i="206"/>
  <c r="P158" i="206"/>
  <c r="M158" i="206"/>
  <c r="J158" i="206"/>
  <c r="G158" i="206"/>
  <c r="D158" i="206"/>
  <c r="P157" i="206"/>
  <c r="M157" i="206"/>
  <c r="J157" i="206"/>
  <c r="G157" i="206"/>
  <c r="D157" i="206"/>
  <c r="P156" i="206"/>
  <c r="M156" i="206"/>
  <c r="J156" i="206"/>
  <c r="G156" i="206"/>
  <c r="D156" i="206"/>
  <c r="P155" i="206"/>
  <c r="M155" i="206"/>
  <c r="J155" i="206"/>
  <c r="G155" i="206"/>
  <c r="D155" i="206"/>
  <c r="P154" i="206"/>
  <c r="M154" i="206"/>
  <c r="J154" i="206"/>
  <c r="G154" i="206"/>
  <c r="D154" i="206"/>
  <c r="P153" i="206"/>
  <c r="M153" i="206"/>
  <c r="J153" i="206"/>
  <c r="G153" i="206"/>
  <c r="D153" i="206"/>
  <c r="P152" i="206"/>
  <c r="M152" i="206"/>
  <c r="J152" i="206"/>
  <c r="G152" i="206"/>
  <c r="D152" i="206"/>
  <c r="P151" i="206"/>
  <c r="M151" i="206"/>
  <c r="J151" i="206"/>
  <c r="G151" i="206"/>
  <c r="D151" i="206"/>
  <c r="P150" i="206"/>
  <c r="M150" i="206"/>
  <c r="J150" i="206"/>
  <c r="G150" i="206"/>
  <c r="D150" i="206"/>
  <c r="P149" i="206"/>
  <c r="M149" i="206"/>
  <c r="J149" i="206"/>
  <c r="G149" i="206"/>
  <c r="D149" i="206"/>
  <c r="P148" i="206"/>
  <c r="M148" i="206"/>
  <c r="J148" i="206"/>
  <c r="G148" i="206"/>
  <c r="D148" i="206"/>
  <c r="P147" i="206"/>
  <c r="M147" i="206"/>
  <c r="J147" i="206"/>
  <c r="G147" i="206"/>
  <c r="D147" i="206"/>
  <c r="P146" i="206"/>
  <c r="M146" i="206"/>
  <c r="J146" i="206"/>
  <c r="G146" i="206"/>
  <c r="D146" i="206"/>
  <c r="P145" i="206"/>
  <c r="M145" i="206"/>
  <c r="J145" i="206"/>
  <c r="G145" i="206"/>
  <c r="D145" i="206"/>
  <c r="P144" i="206"/>
  <c r="M144" i="206"/>
  <c r="J144" i="206"/>
  <c r="G144" i="206"/>
  <c r="D144" i="206"/>
  <c r="P143" i="206"/>
  <c r="M143" i="206"/>
  <c r="J143" i="206"/>
  <c r="G143" i="206"/>
  <c r="D143" i="206"/>
  <c r="P142" i="206"/>
  <c r="M142" i="206"/>
  <c r="J142" i="206"/>
  <c r="G142" i="206"/>
  <c r="D142" i="206"/>
  <c r="P141" i="206"/>
  <c r="M141" i="206"/>
  <c r="J141" i="206"/>
  <c r="G141" i="206"/>
  <c r="D141" i="206"/>
  <c r="P140" i="206"/>
  <c r="M140" i="206"/>
  <c r="J140" i="206"/>
  <c r="G140" i="206"/>
  <c r="D140" i="206"/>
  <c r="P139" i="206"/>
  <c r="M139" i="206"/>
  <c r="J139" i="206"/>
  <c r="G139" i="206"/>
  <c r="D139" i="206"/>
  <c r="P138" i="206"/>
  <c r="M138" i="206"/>
  <c r="J138" i="206"/>
  <c r="G138" i="206"/>
  <c r="D138" i="206"/>
  <c r="P137" i="206"/>
  <c r="M137" i="206"/>
  <c r="J137" i="206"/>
  <c r="G137" i="206"/>
  <c r="D137" i="206"/>
  <c r="P136" i="206"/>
  <c r="M136" i="206"/>
  <c r="J136" i="206"/>
  <c r="G136" i="206"/>
  <c r="D136" i="206"/>
  <c r="P135" i="206"/>
  <c r="M135" i="206"/>
  <c r="J135" i="206"/>
  <c r="G135" i="206"/>
  <c r="D135" i="206"/>
  <c r="P134" i="206"/>
  <c r="M134" i="206"/>
  <c r="J134" i="206"/>
  <c r="G134" i="206"/>
  <c r="D134" i="206"/>
  <c r="P133" i="206"/>
  <c r="M133" i="206"/>
  <c r="J133" i="206"/>
  <c r="G133" i="206"/>
  <c r="D133" i="206"/>
  <c r="P132" i="206"/>
  <c r="M132" i="206"/>
  <c r="J132" i="206"/>
  <c r="G132" i="206"/>
  <c r="D132" i="206"/>
  <c r="P131" i="206"/>
  <c r="M131" i="206"/>
  <c r="J131" i="206"/>
  <c r="G131" i="206"/>
  <c r="D131" i="206"/>
  <c r="P130" i="206"/>
  <c r="M130" i="206"/>
  <c r="J130" i="206"/>
  <c r="G130" i="206"/>
  <c r="D130" i="206"/>
  <c r="P129" i="206"/>
  <c r="M129" i="206"/>
  <c r="J129" i="206"/>
  <c r="G129" i="206"/>
  <c r="D129" i="206"/>
  <c r="P128" i="206"/>
  <c r="M128" i="206"/>
  <c r="J128" i="206"/>
  <c r="G128" i="206"/>
  <c r="D128" i="206"/>
  <c r="P127" i="206"/>
  <c r="M127" i="206"/>
  <c r="J127" i="206"/>
  <c r="G127" i="206"/>
  <c r="D127" i="206"/>
  <c r="P126" i="206"/>
  <c r="M126" i="206"/>
  <c r="J126" i="206"/>
  <c r="G126" i="206"/>
  <c r="D126" i="206"/>
  <c r="P125" i="206"/>
  <c r="M125" i="206"/>
  <c r="J125" i="206"/>
  <c r="G125" i="206"/>
  <c r="D125" i="206"/>
  <c r="P124" i="206"/>
  <c r="M124" i="206"/>
  <c r="J124" i="206"/>
  <c r="G124" i="206"/>
  <c r="D124" i="206"/>
  <c r="P123" i="206"/>
  <c r="M123" i="206"/>
  <c r="J123" i="206"/>
  <c r="G123" i="206"/>
  <c r="D123" i="206"/>
  <c r="P122" i="206"/>
  <c r="M122" i="206"/>
  <c r="J122" i="206"/>
  <c r="G122" i="206"/>
  <c r="D122" i="206"/>
  <c r="P121" i="206"/>
  <c r="M121" i="206"/>
  <c r="J121" i="206"/>
  <c r="G121" i="206"/>
  <c r="D121" i="206"/>
  <c r="P120" i="206"/>
  <c r="M120" i="206"/>
  <c r="J120" i="206"/>
  <c r="G120" i="206"/>
  <c r="D120" i="206"/>
  <c r="P119" i="206"/>
  <c r="M119" i="206"/>
  <c r="J119" i="206"/>
  <c r="G119" i="206"/>
  <c r="D119" i="206"/>
  <c r="P118" i="206"/>
  <c r="M118" i="206"/>
  <c r="J118" i="206"/>
  <c r="G118" i="206"/>
  <c r="D118" i="206"/>
  <c r="P117" i="206"/>
  <c r="M117" i="206"/>
  <c r="J117" i="206"/>
  <c r="G117" i="206"/>
  <c r="D117" i="206"/>
  <c r="P116" i="206"/>
  <c r="M116" i="206"/>
  <c r="J116" i="206"/>
  <c r="G116" i="206"/>
  <c r="D116" i="206"/>
  <c r="P115" i="206"/>
  <c r="M115" i="206"/>
  <c r="J115" i="206"/>
  <c r="G115" i="206"/>
  <c r="D115" i="206"/>
  <c r="P114" i="206"/>
  <c r="M114" i="206"/>
  <c r="J114" i="206"/>
  <c r="G114" i="206"/>
  <c r="D114" i="206"/>
  <c r="P113" i="206"/>
  <c r="M113" i="206"/>
  <c r="J113" i="206"/>
  <c r="G113" i="206"/>
  <c r="D113" i="206"/>
  <c r="P112" i="206"/>
  <c r="M112" i="206"/>
  <c r="J112" i="206"/>
  <c r="G112" i="206"/>
  <c r="D112" i="206"/>
  <c r="P111" i="206"/>
  <c r="M111" i="206"/>
  <c r="J111" i="206"/>
  <c r="G111" i="206"/>
  <c r="D111" i="206"/>
  <c r="P110" i="206"/>
  <c r="M110" i="206"/>
  <c r="J110" i="206"/>
  <c r="G110" i="206"/>
  <c r="D110" i="206"/>
  <c r="P109" i="206"/>
  <c r="M109" i="206"/>
  <c r="J109" i="206"/>
  <c r="G109" i="206"/>
  <c r="D109" i="206"/>
  <c r="P108" i="206"/>
  <c r="M108" i="206"/>
  <c r="J108" i="206"/>
  <c r="G108" i="206"/>
  <c r="D108" i="206"/>
  <c r="P107" i="206"/>
  <c r="M107" i="206"/>
  <c r="J107" i="206"/>
  <c r="G107" i="206"/>
  <c r="D107" i="206"/>
  <c r="P106" i="206"/>
  <c r="M106" i="206"/>
  <c r="J106" i="206"/>
  <c r="G106" i="206"/>
  <c r="D106" i="206"/>
  <c r="P105" i="206"/>
  <c r="M105" i="206"/>
  <c r="J105" i="206"/>
  <c r="G105" i="206"/>
  <c r="D105" i="206"/>
  <c r="P104" i="206"/>
  <c r="M104" i="206"/>
  <c r="J104" i="206"/>
  <c r="G104" i="206"/>
  <c r="D104" i="206"/>
  <c r="P103" i="206"/>
  <c r="M103" i="206"/>
  <c r="J103" i="206"/>
  <c r="G103" i="206"/>
  <c r="D103" i="206"/>
  <c r="P102" i="206"/>
  <c r="M102" i="206"/>
  <c r="J102" i="206"/>
  <c r="G102" i="206"/>
  <c r="D102" i="206"/>
  <c r="P101" i="206"/>
  <c r="M101" i="206"/>
  <c r="J101" i="206"/>
  <c r="G101" i="206"/>
  <c r="D101" i="206"/>
  <c r="P100" i="206"/>
  <c r="M100" i="206"/>
  <c r="J100" i="206"/>
  <c r="G100" i="206"/>
  <c r="D100" i="206"/>
  <c r="P99" i="206"/>
  <c r="M99" i="206"/>
  <c r="J99" i="206"/>
  <c r="G99" i="206"/>
  <c r="D99" i="206"/>
  <c r="P98" i="206"/>
  <c r="M98" i="206"/>
  <c r="J98" i="206"/>
  <c r="G98" i="206"/>
  <c r="D98" i="206"/>
  <c r="P97" i="206"/>
  <c r="M97" i="206"/>
  <c r="J97" i="206"/>
  <c r="G97" i="206"/>
  <c r="D97" i="206"/>
  <c r="P96" i="206"/>
  <c r="M96" i="206"/>
  <c r="J96" i="206"/>
  <c r="G96" i="206"/>
  <c r="D96" i="206"/>
  <c r="P95" i="206"/>
  <c r="M95" i="206"/>
  <c r="J95" i="206"/>
  <c r="G95" i="206"/>
  <c r="D95" i="206"/>
  <c r="P94" i="206"/>
  <c r="M94" i="206"/>
  <c r="J94" i="206"/>
  <c r="G94" i="206"/>
  <c r="D94" i="206"/>
  <c r="P93" i="206"/>
  <c r="M93" i="206"/>
  <c r="J93" i="206"/>
  <c r="G93" i="206"/>
  <c r="D93" i="206"/>
  <c r="P92" i="206"/>
  <c r="M92" i="206"/>
  <c r="J92" i="206"/>
  <c r="G92" i="206"/>
  <c r="D92" i="206"/>
  <c r="P91" i="206"/>
  <c r="M91" i="206"/>
  <c r="J91" i="206"/>
  <c r="G91" i="206"/>
  <c r="D91" i="206"/>
  <c r="P90" i="206"/>
  <c r="M90" i="206"/>
  <c r="J90" i="206"/>
  <c r="G90" i="206"/>
  <c r="D90" i="206"/>
  <c r="P89" i="206"/>
  <c r="M89" i="206"/>
  <c r="J89" i="206"/>
  <c r="G89" i="206"/>
  <c r="D89" i="206"/>
  <c r="P88" i="206"/>
  <c r="M88" i="206"/>
  <c r="J88" i="206"/>
  <c r="G88" i="206"/>
  <c r="D88" i="206"/>
  <c r="P87" i="206"/>
  <c r="M87" i="206"/>
  <c r="J87" i="206"/>
  <c r="G87" i="206"/>
  <c r="D87" i="206"/>
  <c r="P86" i="206"/>
  <c r="M86" i="206"/>
  <c r="J86" i="206"/>
  <c r="G86" i="206"/>
  <c r="D86" i="206"/>
  <c r="P85" i="206"/>
  <c r="M85" i="206"/>
  <c r="J85" i="206"/>
  <c r="G85" i="206"/>
  <c r="D85" i="206"/>
  <c r="P84" i="206"/>
  <c r="M84" i="206"/>
  <c r="J84" i="206"/>
  <c r="G84" i="206"/>
  <c r="D84" i="206"/>
  <c r="P83" i="206"/>
  <c r="M83" i="206"/>
  <c r="J83" i="206"/>
  <c r="G83" i="206"/>
  <c r="D83" i="206"/>
  <c r="P82" i="206"/>
  <c r="M82" i="206"/>
  <c r="J82" i="206"/>
  <c r="G82" i="206"/>
  <c r="D82" i="206"/>
  <c r="P81" i="206"/>
  <c r="M81" i="206"/>
  <c r="J81" i="206"/>
  <c r="G81" i="206"/>
  <c r="D81" i="206"/>
  <c r="P80" i="206"/>
  <c r="M80" i="206"/>
  <c r="J80" i="206"/>
  <c r="G80" i="206"/>
  <c r="D80" i="206"/>
  <c r="P79" i="206"/>
  <c r="M79" i="206"/>
  <c r="J79" i="206"/>
  <c r="G79" i="206"/>
  <c r="D79" i="206"/>
  <c r="P78" i="206"/>
  <c r="M78" i="206"/>
  <c r="J78" i="206"/>
  <c r="G78" i="206"/>
  <c r="D78" i="206"/>
  <c r="P77" i="206"/>
  <c r="M77" i="206"/>
  <c r="J77" i="206"/>
  <c r="G77" i="206"/>
  <c r="D77" i="206"/>
  <c r="P76" i="206"/>
  <c r="M76" i="206"/>
  <c r="J76" i="206"/>
  <c r="G76" i="206"/>
  <c r="D76" i="206"/>
  <c r="P75" i="206"/>
  <c r="M75" i="206"/>
  <c r="J75" i="206"/>
  <c r="G75" i="206"/>
  <c r="D75" i="206"/>
  <c r="P74" i="206"/>
  <c r="M74" i="206"/>
  <c r="J74" i="206"/>
  <c r="G74" i="206"/>
  <c r="D74" i="206"/>
  <c r="P73" i="206"/>
  <c r="M73" i="206"/>
  <c r="J73" i="206"/>
  <c r="G73" i="206"/>
  <c r="D73" i="206"/>
  <c r="P72" i="206"/>
  <c r="M72" i="206"/>
  <c r="J72" i="206"/>
  <c r="G72" i="206"/>
  <c r="D72" i="206"/>
  <c r="P71" i="206"/>
  <c r="M71" i="206"/>
  <c r="J71" i="206"/>
  <c r="G71" i="206"/>
  <c r="D71" i="206"/>
  <c r="P70" i="206"/>
  <c r="M70" i="206"/>
  <c r="J70" i="206"/>
  <c r="G70" i="206"/>
  <c r="D70" i="206"/>
  <c r="P69" i="206"/>
  <c r="M69" i="206"/>
  <c r="J69" i="206"/>
  <c r="G69" i="206"/>
  <c r="D69" i="206"/>
  <c r="P68" i="206"/>
  <c r="M68" i="206"/>
  <c r="J68" i="206"/>
  <c r="G68" i="206"/>
  <c r="D68" i="206"/>
  <c r="P67" i="206"/>
  <c r="M67" i="206"/>
  <c r="J67" i="206"/>
  <c r="G67" i="206"/>
  <c r="D67" i="206"/>
  <c r="P66" i="206"/>
  <c r="M66" i="206"/>
  <c r="J66" i="206"/>
  <c r="G66" i="206"/>
  <c r="D66" i="206"/>
  <c r="P65" i="206"/>
  <c r="M65" i="206"/>
  <c r="J65" i="206"/>
  <c r="G65" i="206"/>
  <c r="D65" i="206"/>
  <c r="P64" i="206"/>
  <c r="M64" i="206"/>
  <c r="J64" i="206"/>
  <c r="G64" i="206"/>
  <c r="D64" i="206"/>
  <c r="P63" i="206"/>
  <c r="M63" i="206"/>
  <c r="J63" i="206"/>
  <c r="G63" i="206"/>
  <c r="D63" i="206"/>
  <c r="P62" i="206"/>
  <c r="M62" i="206"/>
  <c r="J62" i="206"/>
  <c r="G62" i="206"/>
  <c r="D62" i="206"/>
  <c r="P61" i="206"/>
  <c r="M61" i="206"/>
  <c r="J61" i="206"/>
  <c r="G61" i="206"/>
  <c r="D61" i="206"/>
  <c r="P60" i="206"/>
  <c r="M60" i="206"/>
  <c r="J60" i="206"/>
  <c r="G60" i="206"/>
  <c r="D60" i="206"/>
  <c r="P59" i="206"/>
  <c r="M59" i="206"/>
  <c r="J59" i="206"/>
  <c r="G59" i="206"/>
  <c r="D59" i="206"/>
  <c r="P58" i="206"/>
  <c r="M58" i="206"/>
  <c r="J58" i="206"/>
  <c r="G58" i="206"/>
  <c r="D58" i="206"/>
  <c r="P57" i="206"/>
  <c r="M57" i="206"/>
  <c r="J57" i="206"/>
  <c r="G57" i="206"/>
  <c r="D57" i="206"/>
  <c r="P56" i="206"/>
  <c r="M56" i="206"/>
  <c r="J56" i="206"/>
  <c r="G56" i="206"/>
  <c r="D56" i="206"/>
  <c r="P55" i="206"/>
  <c r="M55" i="206"/>
  <c r="J55" i="206"/>
  <c r="G55" i="206"/>
  <c r="D55" i="206"/>
  <c r="P54" i="206"/>
  <c r="M54" i="206"/>
  <c r="J54" i="206"/>
  <c r="G54" i="206"/>
  <c r="D54" i="206"/>
  <c r="P53" i="206"/>
  <c r="M53" i="206"/>
  <c r="J53" i="206"/>
  <c r="G53" i="206"/>
  <c r="D53" i="206"/>
  <c r="P52" i="206"/>
  <c r="M52" i="206"/>
  <c r="J52" i="206"/>
  <c r="G52" i="206"/>
  <c r="D52" i="206"/>
  <c r="P51" i="206"/>
  <c r="M51" i="206"/>
  <c r="J51" i="206"/>
  <c r="G51" i="206"/>
  <c r="D51" i="206"/>
  <c r="P50" i="206"/>
  <c r="M50" i="206"/>
  <c r="J50" i="206"/>
  <c r="G50" i="206"/>
  <c r="D50" i="206"/>
  <c r="P49" i="206"/>
  <c r="M49" i="206"/>
  <c r="J49" i="206"/>
  <c r="G49" i="206"/>
  <c r="D49" i="206"/>
  <c r="P48" i="206"/>
  <c r="M48" i="206"/>
  <c r="J48" i="206"/>
  <c r="G48" i="206"/>
  <c r="D48" i="206"/>
  <c r="P47" i="206"/>
  <c r="M47" i="206"/>
  <c r="J47" i="206"/>
  <c r="G47" i="206"/>
  <c r="D47" i="206"/>
  <c r="P46" i="206"/>
  <c r="M46" i="206"/>
  <c r="J46" i="206"/>
  <c r="G46" i="206"/>
  <c r="D46" i="206"/>
  <c r="P45" i="206"/>
  <c r="M45" i="206"/>
  <c r="J45" i="206"/>
  <c r="G45" i="206"/>
  <c r="D45" i="206"/>
  <c r="P44" i="206"/>
  <c r="M44" i="206"/>
  <c r="J44" i="206"/>
  <c r="G44" i="206"/>
  <c r="D44" i="206"/>
  <c r="P43" i="206"/>
  <c r="M43" i="206"/>
  <c r="J43" i="206"/>
  <c r="G43" i="206"/>
  <c r="D43" i="206"/>
  <c r="P42" i="206"/>
  <c r="M42" i="206"/>
  <c r="J42" i="206"/>
  <c r="G42" i="206"/>
  <c r="D42" i="206"/>
  <c r="P41" i="206"/>
  <c r="M41" i="206"/>
  <c r="J41" i="206"/>
  <c r="G41" i="206"/>
  <c r="D41" i="206"/>
  <c r="P40" i="206"/>
  <c r="M40" i="206"/>
  <c r="J40" i="206"/>
  <c r="G40" i="206"/>
  <c r="D40" i="206"/>
  <c r="P39" i="206"/>
  <c r="M39" i="206"/>
  <c r="J39" i="206"/>
  <c r="G39" i="206"/>
  <c r="D39" i="206"/>
  <c r="P38" i="206"/>
  <c r="M38" i="206"/>
  <c r="J38" i="206"/>
  <c r="G38" i="206"/>
  <c r="D38" i="206"/>
  <c r="P37" i="206"/>
  <c r="M37" i="206"/>
  <c r="J37" i="206"/>
  <c r="G37" i="206"/>
  <c r="D37" i="206"/>
  <c r="P36" i="206"/>
  <c r="M36" i="206"/>
  <c r="J36" i="206"/>
  <c r="G36" i="206"/>
  <c r="D36" i="206"/>
  <c r="P35" i="206"/>
  <c r="M35" i="206"/>
  <c r="J35" i="206"/>
  <c r="G35" i="206"/>
  <c r="D35" i="206"/>
  <c r="P34" i="206"/>
  <c r="M34" i="206"/>
  <c r="J34" i="206"/>
  <c r="G34" i="206"/>
  <c r="D34" i="206"/>
  <c r="P33" i="206"/>
  <c r="M33" i="206"/>
  <c r="J33" i="206"/>
  <c r="G33" i="206"/>
  <c r="D33" i="206"/>
  <c r="P32" i="206"/>
  <c r="M32" i="206"/>
  <c r="J32" i="206"/>
  <c r="G32" i="206"/>
  <c r="D32" i="206"/>
  <c r="P31" i="206"/>
  <c r="M31" i="206"/>
  <c r="J31" i="206"/>
  <c r="G31" i="206"/>
  <c r="D31" i="206"/>
  <c r="P30" i="206"/>
  <c r="M30" i="206"/>
  <c r="J30" i="206"/>
  <c r="G30" i="206"/>
  <c r="D30" i="206"/>
  <c r="P29" i="206"/>
  <c r="M29" i="206"/>
  <c r="J29" i="206"/>
  <c r="G29" i="206"/>
  <c r="D29" i="206"/>
  <c r="P28" i="206"/>
  <c r="M28" i="206"/>
  <c r="J28" i="206"/>
  <c r="G28" i="206"/>
  <c r="D28" i="206"/>
  <c r="P27" i="206"/>
  <c r="M27" i="206"/>
  <c r="J27" i="206"/>
  <c r="G27" i="206"/>
  <c r="D27" i="206"/>
  <c r="P26" i="206"/>
  <c r="M26" i="206"/>
  <c r="J26" i="206"/>
  <c r="G26" i="206"/>
  <c r="D26" i="206"/>
  <c r="P25" i="206"/>
  <c r="M25" i="206"/>
  <c r="J25" i="206"/>
  <c r="G25" i="206"/>
  <c r="D25" i="206"/>
  <c r="P24" i="206"/>
  <c r="M24" i="206"/>
  <c r="J24" i="206"/>
  <c r="G24" i="206"/>
  <c r="D24" i="206"/>
  <c r="P23" i="206"/>
  <c r="M23" i="206"/>
  <c r="J23" i="206"/>
  <c r="G23" i="206"/>
  <c r="D23" i="206"/>
  <c r="P22" i="206"/>
  <c r="M22" i="206"/>
  <c r="J22" i="206"/>
  <c r="G22" i="206"/>
  <c r="D22" i="206"/>
  <c r="P21" i="206"/>
  <c r="M21" i="206"/>
  <c r="J21" i="206"/>
  <c r="G21" i="206"/>
  <c r="D21" i="206"/>
  <c r="P20" i="206"/>
  <c r="M20" i="206"/>
  <c r="J20" i="206"/>
  <c r="G20" i="206"/>
  <c r="D20" i="206"/>
  <c r="I14" i="206"/>
  <c r="H14" i="206"/>
  <c r="D13" i="206"/>
  <c r="D12" i="206"/>
  <c r="P228" i="205"/>
  <c r="M228" i="205"/>
  <c r="J228" i="205"/>
  <c r="G228" i="205"/>
  <c r="D228" i="205"/>
  <c r="P227" i="205"/>
  <c r="M227" i="205"/>
  <c r="J227" i="205"/>
  <c r="G227" i="205"/>
  <c r="D227" i="205"/>
  <c r="P226" i="205"/>
  <c r="M226" i="205"/>
  <c r="J226" i="205"/>
  <c r="G226" i="205"/>
  <c r="D226" i="205"/>
  <c r="P225" i="205"/>
  <c r="M225" i="205"/>
  <c r="J225" i="205"/>
  <c r="G225" i="205"/>
  <c r="D225" i="205"/>
  <c r="P224" i="205"/>
  <c r="M224" i="205"/>
  <c r="J224" i="205"/>
  <c r="G224" i="205"/>
  <c r="D224" i="205"/>
  <c r="P223" i="205"/>
  <c r="M223" i="205"/>
  <c r="J223" i="205"/>
  <c r="G223" i="205"/>
  <c r="D223" i="205"/>
  <c r="P222" i="205"/>
  <c r="M222" i="205"/>
  <c r="J222" i="205"/>
  <c r="G222" i="205"/>
  <c r="D222" i="205"/>
  <c r="P221" i="205"/>
  <c r="M221" i="205"/>
  <c r="J221" i="205"/>
  <c r="G221" i="205"/>
  <c r="D221" i="205"/>
  <c r="P220" i="205"/>
  <c r="M220" i="205"/>
  <c r="J220" i="205"/>
  <c r="G220" i="205"/>
  <c r="D220" i="205"/>
  <c r="P219" i="205"/>
  <c r="M219" i="205"/>
  <c r="J219" i="205"/>
  <c r="G219" i="205"/>
  <c r="D219" i="205"/>
  <c r="P218" i="205"/>
  <c r="M218" i="205"/>
  <c r="J218" i="205"/>
  <c r="G218" i="205"/>
  <c r="D218" i="205"/>
  <c r="P217" i="205"/>
  <c r="M217" i="205"/>
  <c r="J217" i="205"/>
  <c r="G217" i="205"/>
  <c r="D217" i="205"/>
  <c r="P216" i="205"/>
  <c r="M216" i="205"/>
  <c r="J216" i="205"/>
  <c r="G216" i="205"/>
  <c r="D216" i="205"/>
  <c r="P215" i="205"/>
  <c r="M215" i="205"/>
  <c r="J215" i="205"/>
  <c r="G215" i="205"/>
  <c r="D215" i="205"/>
  <c r="P214" i="205"/>
  <c r="M214" i="205"/>
  <c r="J214" i="205"/>
  <c r="G214" i="205"/>
  <c r="D214" i="205"/>
  <c r="P213" i="205"/>
  <c r="M213" i="205"/>
  <c r="J213" i="205"/>
  <c r="G213" i="205"/>
  <c r="D213" i="205"/>
  <c r="P212" i="205"/>
  <c r="M212" i="205"/>
  <c r="J212" i="205"/>
  <c r="G212" i="205"/>
  <c r="D212" i="205"/>
  <c r="P211" i="205"/>
  <c r="M211" i="205"/>
  <c r="J211" i="205"/>
  <c r="G211" i="205"/>
  <c r="D211" i="205"/>
  <c r="P210" i="205"/>
  <c r="M210" i="205"/>
  <c r="J210" i="205"/>
  <c r="G210" i="205"/>
  <c r="D210" i="205"/>
  <c r="P209" i="205"/>
  <c r="M209" i="205"/>
  <c r="J209" i="205"/>
  <c r="G209" i="205"/>
  <c r="D209" i="205"/>
  <c r="P208" i="205"/>
  <c r="M208" i="205"/>
  <c r="J208" i="205"/>
  <c r="G208" i="205"/>
  <c r="D208" i="205"/>
  <c r="P207" i="205"/>
  <c r="M207" i="205"/>
  <c r="J207" i="205"/>
  <c r="G207" i="205"/>
  <c r="D207" i="205"/>
  <c r="P206" i="205"/>
  <c r="M206" i="205"/>
  <c r="J206" i="205"/>
  <c r="G206" i="205"/>
  <c r="D206" i="205"/>
  <c r="P205" i="205"/>
  <c r="M205" i="205"/>
  <c r="J205" i="205"/>
  <c r="G205" i="205"/>
  <c r="D205" i="205"/>
  <c r="P204" i="205"/>
  <c r="M204" i="205"/>
  <c r="J204" i="205"/>
  <c r="G204" i="205"/>
  <c r="D204" i="205"/>
  <c r="P203" i="205"/>
  <c r="M203" i="205"/>
  <c r="J203" i="205"/>
  <c r="G203" i="205"/>
  <c r="D203" i="205"/>
  <c r="P202" i="205"/>
  <c r="M202" i="205"/>
  <c r="J202" i="205"/>
  <c r="G202" i="205"/>
  <c r="D202" i="205"/>
  <c r="P201" i="205"/>
  <c r="M201" i="205"/>
  <c r="J201" i="205"/>
  <c r="G201" i="205"/>
  <c r="D201" i="205"/>
  <c r="P200" i="205"/>
  <c r="M200" i="205"/>
  <c r="J200" i="205"/>
  <c r="G200" i="205"/>
  <c r="D200" i="205"/>
  <c r="P199" i="205"/>
  <c r="M199" i="205"/>
  <c r="J199" i="205"/>
  <c r="G199" i="205"/>
  <c r="D199" i="205"/>
  <c r="P198" i="205"/>
  <c r="M198" i="205"/>
  <c r="J198" i="205"/>
  <c r="G198" i="205"/>
  <c r="D198" i="205"/>
  <c r="P197" i="205"/>
  <c r="M197" i="205"/>
  <c r="J197" i="205"/>
  <c r="G197" i="205"/>
  <c r="D197" i="205"/>
  <c r="P196" i="205"/>
  <c r="M196" i="205"/>
  <c r="J196" i="205"/>
  <c r="G196" i="205"/>
  <c r="D196" i="205"/>
  <c r="P195" i="205"/>
  <c r="M195" i="205"/>
  <c r="J195" i="205"/>
  <c r="G195" i="205"/>
  <c r="D195" i="205"/>
  <c r="P194" i="205"/>
  <c r="M194" i="205"/>
  <c r="J194" i="205"/>
  <c r="G194" i="205"/>
  <c r="D194" i="205"/>
  <c r="P193" i="205"/>
  <c r="M193" i="205"/>
  <c r="J193" i="205"/>
  <c r="G193" i="205"/>
  <c r="D193" i="205"/>
  <c r="P192" i="205"/>
  <c r="M192" i="205"/>
  <c r="J192" i="205"/>
  <c r="G192" i="205"/>
  <c r="D192" i="205"/>
  <c r="P191" i="205"/>
  <c r="M191" i="205"/>
  <c r="J191" i="205"/>
  <c r="G191" i="205"/>
  <c r="D191" i="205"/>
  <c r="P190" i="205"/>
  <c r="M190" i="205"/>
  <c r="J190" i="205"/>
  <c r="G190" i="205"/>
  <c r="D190" i="205"/>
  <c r="P189" i="205"/>
  <c r="M189" i="205"/>
  <c r="J189" i="205"/>
  <c r="G189" i="205"/>
  <c r="D189" i="205"/>
  <c r="P188" i="205"/>
  <c r="M188" i="205"/>
  <c r="J188" i="205"/>
  <c r="G188" i="205"/>
  <c r="D188" i="205"/>
  <c r="P187" i="205"/>
  <c r="M187" i="205"/>
  <c r="J187" i="205"/>
  <c r="G187" i="205"/>
  <c r="D187" i="205"/>
  <c r="P186" i="205"/>
  <c r="M186" i="205"/>
  <c r="J186" i="205"/>
  <c r="G186" i="205"/>
  <c r="D186" i="205"/>
  <c r="P185" i="205"/>
  <c r="M185" i="205"/>
  <c r="J185" i="205"/>
  <c r="G185" i="205"/>
  <c r="D185" i="205"/>
  <c r="P184" i="205"/>
  <c r="M184" i="205"/>
  <c r="J184" i="205"/>
  <c r="G184" i="205"/>
  <c r="D184" i="205"/>
  <c r="P183" i="205"/>
  <c r="M183" i="205"/>
  <c r="J183" i="205"/>
  <c r="G183" i="205"/>
  <c r="D183" i="205"/>
  <c r="P182" i="205"/>
  <c r="M182" i="205"/>
  <c r="J182" i="205"/>
  <c r="G182" i="205"/>
  <c r="D182" i="205"/>
  <c r="P181" i="205"/>
  <c r="M181" i="205"/>
  <c r="J181" i="205"/>
  <c r="G181" i="205"/>
  <c r="D181" i="205"/>
  <c r="P180" i="205"/>
  <c r="M180" i="205"/>
  <c r="J180" i="205"/>
  <c r="G180" i="205"/>
  <c r="D180" i="205"/>
  <c r="P179" i="205"/>
  <c r="M179" i="205"/>
  <c r="J179" i="205"/>
  <c r="G179" i="205"/>
  <c r="D179" i="205"/>
  <c r="P178" i="205"/>
  <c r="M178" i="205"/>
  <c r="J178" i="205"/>
  <c r="G178" i="205"/>
  <c r="D178" i="205"/>
  <c r="P177" i="205"/>
  <c r="M177" i="205"/>
  <c r="J177" i="205"/>
  <c r="G177" i="205"/>
  <c r="D177" i="205"/>
  <c r="P176" i="205"/>
  <c r="M176" i="205"/>
  <c r="J176" i="205"/>
  <c r="G176" i="205"/>
  <c r="D176" i="205"/>
  <c r="P175" i="205"/>
  <c r="M175" i="205"/>
  <c r="J175" i="205"/>
  <c r="G175" i="205"/>
  <c r="D175" i="205"/>
  <c r="P174" i="205"/>
  <c r="M174" i="205"/>
  <c r="J174" i="205"/>
  <c r="G174" i="205"/>
  <c r="D174" i="205"/>
  <c r="P173" i="205"/>
  <c r="M173" i="205"/>
  <c r="J173" i="205"/>
  <c r="G173" i="205"/>
  <c r="D173" i="205"/>
  <c r="P172" i="205"/>
  <c r="M172" i="205"/>
  <c r="J172" i="205"/>
  <c r="G172" i="205"/>
  <c r="D172" i="205"/>
  <c r="P171" i="205"/>
  <c r="M171" i="205"/>
  <c r="J171" i="205"/>
  <c r="G171" i="205"/>
  <c r="D171" i="205"/>
  <c r="P170" i="205"/>
  <c r="M170" i="205"/>
  <c r="J170" i="205"/>
  <c r="G170" i="205"/>
  <c r="D170" i="205"/>
  <c r="P169" i="205"/>
  <c r="M169" i="205"/>
  <c r="J169" i="205"/>
  <c r="G169" i="205"/>
  <c r="D169" i="205"/>
  <c r="P168" i="205"/>
  <c r="M168" i="205"/>
  <c r="J168" i="205"/>
  <c r="G168" i="205"/>
  <c r="D168" i="205"/>
  <c r="P167" i="205"/>
  <c r="M167" i="205"/>
  <c r="J167" i="205"/>
  <c r="G167" i="205"/>
  <c r="D167" i="205"/>
  <c r="P166" i="205"/>
  <c r="M166" i="205"/>
  <c r="J166" i="205"/>
  <c r="G166" i="205"/>
  <c r="D166" i="205"/>
  <c r="P165" i="205"/>
  <c r="M165" i="205"/>
  <c r="J165" i="205"/>
  <c r="G165" i="205"/>
  <c r="D165" i="205"/>
  <c r="P164" i="205"/>
  <c r="M164" i="205"/>
  <c r="J164" i="205"/>
  <c r="G164" i="205"/>
  <c r="D164" i="205"/>
  <c r="P163" i="205"/>
  <c r="M163" i="205"/>
  <c r="J163" i="205"/>
  <c r="G163" i="205"/>
  <c r="D163" i="205"/>
  <c r="P162" i="205"/>
  <c r="M162" i="205"/>
  <c r="J162" i="205"/>
  <c r="G162" i="205"/>
  <c r="D162" i="205"/>
  <c r="P161" i="205"/>
  <c r="M161" i="205"/>
  <c r="J161" i="205"/>
  <c r="G161" i="205"/>
  <c r="D161" i="205"/>
  <c r="P160" i="205"/>
  <c r="M160" i="205"/>
  <c r="J160" i="205"/>
  <c r="G160" i="205"/>
  <c r="D160" i="205"/>
  <c r="P159" i="205"/>
  <c r="M159" i="205"/>
  <c r="J159" i="205"/>
  <c r="G159" i="205"/>
  <c r="D159" i="205"/>
  <c r="P158" i="205"/>
  <c r="M158" i="205"/>
  <c r="J158" i="205"/>
  <c r="G158" i="205"/>
  <c r="D158" i="205"/>
  <c r="P157" i="205"/>
  <c r="M157" i="205"/>
  <c r="J157" i="205"/>
  <c r="G157" i="205"/>
  <c r="D157" i="205"/>
  <c r="P156" i="205"/>
  <c r="M156" i="205"/>
  <c r="J156" i="205"/>
  <c r="G156" i="205"/>
  <c r="D156" i="205"/>
  <c r="P155" i="205"/>
  <c r="M155" i="205"/>
  <c r="J155" i="205"/>
  <c r="G155" i="205"/>
  <c r="D155" i="205"/>
  <c r="P154" i="205"/>
  <c r="M154" i="205"/>
  <c r="J154" i="205"/>
  <c r="G154" i="205"/>
  <c r="D154" i="205"/>
  <c r="P153" i="205"/>
  <c r="M153" i="205"/>
  <c r="J153" i="205"/>
  <c r="G153" i="205"/>
  <c r="D153" i="205"/>
  <c r="P152" i="205"/>
  <c r="M152" i="205"/>
  <c r="J152" i="205"/>
  <c r="G152" i="205"/>
  <c r="D152" i="205"/>
  <c r="P151" i="205"/>
  <c r="M151" i="205"/>
  <c r="J151" i="205"/>
  <c r="G151" i="205"/>
  <c r="D151" i="205"/>
  <c r="P150" i="205"/>
  <c r="M150" i="205"/>
  <c r="J150" i="205"/>
  <c r="G150" i="205"/>
  <c r="D150" i="205"/>
  <c r="P149" i="205"/>
  <c r="M149" i="205"/>
  <c r="J149" i="205"/>
  <c r="G149" i="205"/>
  <c r="D149" i="205"/>
  <c r="P148" i="205"/>
  <c r="M148" i="205"/>
  <c r="J148" i="205"/>
  <c r="G148" i="205"/>
  <c r="D148" i="205"/>
  <c r="P147" i="205"/>
  <c r="M147" i="205"/>
  <c r="J147" i="205"/>
  <c r="G147" i="205"/>
  <c r="D147" i="205"/>
  <c r="P146" i="205"/>
  <c r="M146" i="205"/>
  <c r="J146" i="205"/>
  <c r="G146" i="205"/>
  <c r="D146" i="205"/>
  <c r="P145" i="205"/>
  <c r="M145" i="205"/>
  <c r="J145" i="205"/>
  <c r="G145" i="205"/>
  <c r="D145" i="205"/>
  <c r="P144" i="205"/>
  <c r="M144" i="205"/>
  <c r="J144" i="205"/>
  <c r="G144" i="205"/>
  <c r="D144" i="205"/>
  <c r="P143" i="205"/>
  <c r="M143" i="205"/>
  <c r="J143" i="205"/>
  <c r="G143" i="205"/>
  <c r="D143" i="205"/>
  <c r="P142" i="205"/>
  <c r="M142" i="205"/>
  <c r="J142" i="205"/>
  <c r="G142" i="205"/>
  <c r="D142" i="205"/>
  <c r="P141" i="205"/>
  <c r="M141" i="205"/>
  <c r="J141" i="205"/>
  <c r="G141" i="205"/>
  <c r="D141" i="205"/>
  <c r="P140" i="205"/>
  <c r="M140" i="205"/>
  <c r="J140" i="205"/>
  <c r="G140" i="205"/>
  <c r="D140" i="205"/>
  <c r="P139" i="205"/>
  <c r="M139" i="205"/>
  <c r="J139" i="205"/>
  <c r="G139" i="205"/>
  <c r="D139" i="205"/>
  <c r="P138" i="205"/>
  <c r="M138" i="205"/>
  <c r="J138" i="205"/>
  <c r="G138" i="205"/>
  <c r="D138" i="205"/>
  <c r="P137" i="205"/>
  <c r="M137" i="205"/>
  <c r="J137" i="205"/>
  <c r="G137" i="205"/>
  <c r="D137" i="205"/>
  <c r="P136" i="205"/>
  <c r="M136" i="205"/>
  <c r="J136" i="205"/>
  <c r="G136" i="205"/>
  <c r="D136" i="205"/>
  <c r="P135" i="205"/>
  <c r="M135" i="205"/>
  <c r="J135" i="205"/>
  <c r="G135" i="205"/>
  <c r="D135" i="205"/>
  <c r="P134" i="205"/>
  <c r="M134" i="205"/>
  <c r="J134" i="205"/>
  <c r="G134" i="205"/>
  <c r="D134" i="205"/>
  <c r="P133" i="205"/>
  <c r="M133" i="205"/>
  <c r="J133" i="205"/>
  <c r="G133" i="205"/>
  <c r="D133" i="205"/>
  <c r="P132" i="205"/>
  <c r="M132" i="205"/>
  <c r="J132" i="205"/>
  <c r="G132" i="205"/>
  <c r="D132" i="205"/>
  <c r="P131" i="205"/>
  <c r="M131" i="205"/>
  <c r="J131" i="205"/>
  <c r="G131" i="205"/>
  <c r="D131" i="205"/>
  <c r="P130" i="205"/>
  <c r="M130" i="205"/>
  <c r="J130" i="205"/>
  <c r="G130" i="205"/>
  <c r="D130" i="205"/>
  <c r="P129" i="205"/>
  <c r="M129" i="205"/>
  <c r="J129" i="205"/>
  <c r="G129" i="205"/>
  <c r="D129" i="205"/>
  <c r="P128" i="205"/>
  <c r="M128" i="205"/>
  <c r="J128" i="205"/>
  <c r="G128" i="205"/>
  <c r="D128" i="205"/>
  <c r="P127" i="205"/>
  <c r="M127" i="205"/>
  <c r="J127" i="205"/>
  <c r="G127" i="205"/>
  <c r="D127" i="205"/>
  <c r="P126" i="205"/>
  <c r="M126" i="205"/>
  <c r="J126" i="205"/>
  <c r="G126" i="205"/>
  <c r="D126" i="205"/>
  <c r="P125" i="205"/>
  <c r="M125" i="205"/>
  <c r="J125" i="205"/>
  <c r="G125" i="205"/>
  <c r="D125" i="205"/>
  <c r="P124" i="205"/>
  <c r="M124" i="205"/>
  <c r="J124" i="205"/>
  <c r="G124" i="205"/>
  <c r="D124" i="205"/>
  <c r="P123" i="205"/>
  <c r="M123" i="205"/>
  <c r="J123" i="205"/>
  <c r="G123" i="205"/>
  <c r="D123" i="205"/>
  <c r="P122" i="205"/>
  <c r="M122" i="205"/>
  <c r="J122" i="205"/>
  <c r="G122" i="205"/>
  <c r="D122" i="205"/>
  <c r="P121" i="205"/>
  <c r="M121" i="205"/>
  <c r="J121" i="205"/>
  <c r="G121" i="205"/>
  <c r="D121" i="205"/>
  <c r="P120" i="205"/>
  <c r="M120" i="205"/>
  <c r="J120" i="205"/>
  <c r="G120" i="205"/>
  <c r="D120" i="205"/>
  <c r="P119" i="205"/>
  <c r="M119" i="205"/>
  <c r="J119" i="205"/>
  <c r="G119" i="205"/>
  <c r="D119" i="205"/>
  <c r="P118" i="205"/>
  <c r="M118" i="205"/>
  <c r="J118" i="205"/>
  <c r="G118" i="205"/>
  <c r="D118" i="205"/>
  <c r="P117" i="205"/>
  <c r="M117" i="205"/>
  <c r="J117" i="205"/>
  <c r="G117" i="205"/>
  <c r="D117" i="205"/>
  <c r="P116" i="205"/>
  <c r="M116" i="205"/>
  <c r="J116" i="205"/>
  <c r="G116" i="205"/>
  <c r="D116" i="205"/>
  <c r="P115" i="205"/>
  <c r="M115" i="205"/>
  <c r="J115" i="205"/>
  <c r="G115" i="205"/>
  <c r="D115" i="205"/>
  <c r="P114" i="205"/>
  <c r="M114" i="205"/>
  <c r="J114" i="205"/>
  <c r="G114" i="205"/>
  <c r="D114" i="205"/>
  <c r="P113" i="205"/>
  <c r="M113" i="205"/>
  <c r="J113" i="205"/>
  <c r="G113" i="205"/>
  <c r="D113" i="205"/>
  <c r="P112" i="205"/>
  <c r="M112" i="205"/>
  <c r="J112" i="205"/>
  <c r="G112" i="205"/>
  <c r="D112" i="205"/>
  <c r="P111" i="205"/>
  <c r="M111" i="205"/>
  <c r="J111" i="205"/>
  <c r="G111" i="205"/>
  <c r="D111" i="205"/>
  <c r="P110" i="205"/>
  <c r="M110" i="205"/>
  <c r="J110" i="205"/>
  <c r="G110" i="205"/>
  <c r="D110" i="205"/>
  <c r="P109" i="205"/>
  <c r="M109" i="205"/>
  <c r="J109" i="205"/>
  <c r="G109" i="205"/>
  <c r="D109" i="205"/>
  <c r="P108" i="205"/>
  <c r="M108" i="205"/>
  <c r="J108" i="205"/>
  <c r="G108" i="205"/>
  <c r="D108" i="205"/>
  <c r="P107" i="205"/>
  <c r="M107" i="205"/>
  <c r="J107" i="205"/>
  <c r="G107" i="205"/>
  <c r="D107" i="205"/>
  <c r="P106" i="205"/>
  <c r="M106" i="205"/>
  <c r="J106" i="205"/>
  <c r="G106" i="205"/>
  <c r="D106" i="205"/>
  <c r="P105" i="205"/>
  <c r="M105" i="205"/>
  <c r="J105" i="205"/>
  <c r="G105" i="205"/>
  <c r="D105" i="205"/>
  <c r="P104" i="205"/>
  <c r="M104" i="205"/>
  <c r="J104" i="205"/>
  <c r="G104" i="205"/>
  <c r="D104" i="205"/>
  <c r="P103" i="205"/>
  <c r="M103" i="205"/>
  <c r="J103" i="205"/>
  <c r="G103" i="205"/>
  <c r="D103" i="205"/>
  <c r="P102" i="205"/>
  <c r="M102" i="205"/>
  <c r="J102" i="205"/>
  <c r="G102" i="205"/>
  <c r="D102" i="205"/>
  <c r="P101" i="205"/>
  <c r="M101" i="205"/>
  <c r="J101" i="205"/>
  <c r="G101" i="205"/>
  <c r="D101" i="205"/>
  <c r="P100" i="205"/>
  <c r="M100" i="205"/>
  <c r="J100" i="205"/>
  <c r="G100" i="205"/>
  <c r="D100" i="205"/>
  <c r="P99" i="205"/>
  <c r="M99" i="205"/>
  <c r="J99" i="205"/>
  <c r="G99" i="205"/>
  <c r="D99" i="205"/>
  <c r="P98" i="205"/>
  <c r="M98" i="205"/>
  <c r="J98" i="205"/>
  <c r="G98" i="205"/>
  <c r="D98" i="205"/>
  <c r="P97" i="205"/>
  <c r="M97" i="205"/>
  <c r="J97" i="205"/>
  <c r="G97" i="205"/>
  <c r="D97" i="205"/>
  <c r="P96" i="205"/>
  <c r="M96" i="205"/>
  <c r="J96" i="205"/>
  <c r="G96" i="205"/>
  <c r="D96" i="205"/>
  <c r="P95" i="205"/>
  <c r="M95" i="205"/>
  <c r="J95" i="205"/>
  <c r="G95" i="205"/>
  <c r="D95" i="205"/>
  <c r="P94" i="205"/>
  <c r="M94" i="205"/>
  <c r="J94" i="205"/>
  <c r="G94" i="205"/>
  <c r="D94" i="205"/>
  <c r="P93" i="205"/>
  <c r="M93" i="205"/>
  <c r="J93" i="205"/>
  <c r="G93" i="205"/>
  <c r="D93" i="205"/>
  <c r="P92" i="205"/>
  <c r="M92" i="205"/>
  <c r="J92" i="205"/>
  <c r="G92" i="205"/>
  <c r="D92" i="205"/>
  <c r="P91" i="205"/>
  <c r="M91" i="205"/>
  <c r="J91" i="205"/>
  <c r="G91" i="205"/>
  <c r="D91" i="205"/>
  <c r="P90" i="205"/>
  <c r="M90" i="205"/>
  <c r="J90" i="205"/>
  <c r="G90" i="205"/>
  <c r="D90" i="205"/>
  <c r="P89" i="205"/>
  <c r="M89" i="205"/>
  <c r="J89" i="205"/>
  <c r="G89" i="205"/>
  <c r="D89" i="205"/>
  <c r="P88" i="205"/>
  <c r="M88" i="205"/>
  <c r="J88" i="205"/>
  <c r="G88" i="205"/>
  <c r="D88" i="205"/>
  <c r="P87" i="205"/>
  <c r="M87" i="205"/>
  <c r="J87" i="205"/>
  <c r="G87" i="205"/>
  <c r="D87" i="205"/>
  <c r="P86" i="205"/>
  <c r="M86" i="205"/>
  <c r="J86" i="205"/>
  <c r="G86" i="205"/>
  <c r="D86" i="205"/>
  <c r="P85" i="205"/>
  <c r="M85" i="205"/>
  <c r="J85" i="205"/>
  <c r="G85" i="205"/>
  <c r="D85" i="205"/>
  <c r="P84" i="205"/>
  <c r="M84" i="205"/>
  <c r="J84" i="205"/>
  <c r="G84" i="205"/>
  <c r="D84" i="205"/>
  <c r="P83" i="205"/>
  <c r="M83" i="205"/>
  <c r="J83" i="205"/>
  <c r="G83" i="205"/>
  <c r="D83" i="205"/>
  <c r="P82" i="205"/>
  <c r="M82" i="205"/>
  <c r="J82" i="205"/>
  <c r="G82" i="205"/>
  <c r="D82" i="205"/>
  <c r="P81" i="205"/>
  <c r="M81" i="205"/>
  <c r="J81" i="205"/>
  <c r="G81" i="205"/>
  <c r="D81" i="205"/>
  <c r="P80" i="205"/>
  <c r="M80" i="205"/>
  <c r="J80" i="205"/>
  <c r="G80" i="205"/>
  <c r="D80" i="205"/>
  <c r="P79" i="205"/>
  <c r="M79" i="205"/>
  <c r="J79" i="205"/>
  <c r="G79" i="205"/>
  <c r="D79" i="205"/>
  <c r="P78" i="205"/>
  <c r="M78" i="205"/>
  <c r="J78" i="205"/>
  <c r="G78" i="205"/>
  <c r="D78" i="205"/>
  <c r="P77" i="205"/>
  <c r="M77" i="205"/>
  <c r="J77" i="205"/>
  <c r="G77" i="205"/>
  <c r="D77" i="205"/>
  <c r="P76" i="205"/>
  <c r="M76" i="205"/>
  <c r="J76" i="205"/>
  <c r="G76" i="205"/>
  <c r="D76" i="205"/>
  <c r="P75" i="205"/>
  <c r="M75" i="205"/>
  <c r="J75" i="205"/>
  <c r="G75" i="205"/>
  <c r="D75" i="205"/>
  <c r="P74" i="205"/>
  <c r="M74" i="205"/>
  <c r="J74" i="205"/>
  <c r="G74" i="205"/>
  <c r="D74" i="205"/>
  <c r="P73" i="205"/>
  <c r="M73" i="205"/>
  <c r="J73" i="205"/>
  <c r="G73" i="205"/>
  <c r="D73" i="205"/>
  <c r="P72" i="205"/>
  <c r="M72" i="205"/>
  <c r="J72" i="205"/>
  <c r="G72" i="205"/>
  <c r="D72" i="205"/>
  <c r="P71" i="205"/>
  <c r="M71" i="205"/>
  <c r="J71" i="205"/>
  <c r="G71" i="205"/>
  <c r="D71" i="205"/>
  <c r="P70" i="205"/>
  <c r="M70" i="205"/>
  <c r="J70" i="205"/>
  <c r="G70" i="205"/>
  <c r="D70" i="205"/>
  <c r="P69" i="205"/>
  <c r="M69" i="205"/>
  <c r="J69" i="205"/>
  <c r="G69" i="205"/>
  <c r="D69" i="205"/>
  <c r="P68" i="205"/>
  <c r="M68" i="205"/>
  <c r="J68" i="205"/>
  <c r="G68" i="205"/>
  <c r="D68" i="205"/>
  <c r="P67" i="205"/>
  <c r="M67" i="205"/>
  <c r="J67" i="205"/>
  <c r="G67" i="205"/>
  <c r="D67" i="205"/>
  <c r="P66" i="205"/>
  <c r="M66" i="205"/>
  <c r="J66" i="205"/>
  <c r="G66" i="205"/>
  <c r="D66" i="205"/>
  <c r="P65" i="205"/>
  <c r="M65" i="205"/>
  <c r="J65" i="205"/>
  <c r="G65" i="205"/>
  <c r="D65" i="205"/>
  <c r="P64" i="205"/>
  <c r="M64" i="205"/>
  <c r="J64" i="205"/>
  <c r="G64" i="205"/>
  <c r="D64" i="205"/>
  <c r="P63" i="205"/>
  <c r="M63" i="205"/>
  <c r="J63" i="205"/>
  <c r="G63" i="205"/>
  <c r="D63" i="205"/>
  <c r="P62" i="205"/>
  <c r="M62" i="205"/>
  <c r="J62" i="205"/>
  <c r="G62" i="205"/>
  <c r="D62" i="205"/>
  <c r="P61" i="205"/>
  <c r="M61" i="205"/>
  <c r="J61" i="205"/>
  <c r="G61" i="205"/>
  <c r="D61" i="205"/>
  <c r="P60" i="205"/>
  <c r="M60" i="205"/>
  <c r="J60" i="205"/>
  <c r="G60" i="205"/>
  <c r="D60" i="205"/>
  <c r="P59" i="205"/>
  <c r="M59" i="205"/>
  <c r="J59" i="205"/>
  <c r="G59" i="205"/>
  <c r="D59" i="205"/>
  <c r="P58" i="205"/>
  <c r="M58" i="205"/>
  <c r="J58" i="205"/>
  <c r="G58" i="205"/>
  <c r="D58" i="205"/>
  <c r="P57" i="205"/>
  <c r="M57" i="205"/>
  <c r="J57" i="205"/>
  <c r="G57" i="205"/>
  <c r="D57" i="205"/>
  <c r="P56" i="205"/>
  <c r="M56" i="205"/>
  <c r="J56" i="205"/>
  <c r="G56" i="205"/>
  <c r="D56" i="205"/>
  <c r="P55" i="205"/>
  <c r="M55" i="205"/>
  <c r="J55" i="205"/>
  <c r="G55" i="205"/>
  <c r="D55" i="205"/>
  <c r="P54" i="205"/>
  <c r="M54" i="205"/>
  <c r="J54" i="205"/>
  <c r="G54" i="205"/>
  <c r="D54" i="205"/>
  <c r="P53" i="205"/>
  <c r="M53" i="205"/>
  <c r="J53" i="205"/>
  <c r="G53" i="205"/>
  <c r="D53" i="205"/>
  <c r="P52" i="205"/>
  <c r="M52" i="205"/>
  <c r="J52" i="205"/>
  <c r="G52" i="205"/>
  <c r="D52" i="205"/>
  <c r="P51" i="205"/>
  <c r="M51" i="205"/>
  <c r="J51" i="205"/>
  <c r="G51" i="205"/>
  <c r="D51" i="205"/>
  <c r="P50" i="205"/>
  <c r="M50" i="205"/>
  <c r="J50" i="205"/>
  <c r="G50" i="205"/>
  <c r="D50" i="205"/>
  <c r="P49" i="205"/>
  <c r="M49" i="205"/>
  <c r="J49" i="205"/>
  <c r="G49" i="205"/>
  <c r="D49" i="205"/>
  <c r="P48" i="205"/>
  <c r="M48" i="205"/>
  <c r="J48" i="205"/>
  <c r="G48" i="205"/>
  <c r="D48" i="205"/>
  <c r="P47" i="205"/>
  <c r="M47" i="205"/>
  <c r="J47" i="205"/>
  <c r="G47" i="205"/>
  <c r="D47" i="205"/>
  <c r="P46" i="205"/>
  <c r="M46" i="205"/>
  <c r="J46" i="205"/>
  <c r="G46" i="205"/>
  <c r="D46" i="205"/>
  <c r="P45" i="205"/>
  <c r="M45" i="205"/>
  <c r="J45" i="205"/>
  <c r="G45" i="205"/>
  <c r="D45" i="205"/>
  <c r="P44" i="205"/>
  <c r="M44" i="205"/>
  <c r="J44" i="205"/>
  <c r="G44" i="205"/>
  <c r="D44" i="205"/>
  <c r="P43" i="205"/>
  <c r="M43" i="205"/>
  <c r="J43" i="205"/>
  <c r="G43" i="205"/>
  <c r="D43" i="205"/>
  <c r="P42" i="205"/>
  <c r="M42" i="205"/>
  <c r="J42" i="205"/>
  <c r="G42" i="205"/>
  <c r="D42" i="205"/>
  <c r="P41" i="205"/>
  <c r="M41" i="205"/>
  <c r="J41" i="205"/>
  <c r="G41" i="205"/>
  <c r="D41" i="205"/>
  <c r="P40" i="205"/>
  <c r="M40" i="205"/>
  <c r="J40" i="205"/>
  <c r="G40" i="205"/>
  <c r="D40" i="205"/>
  <c r="P39" i="205"/>
  <c r="M39" i="205"/>
  <c r="J39" i="205"/>
  <c r="G39" i="205"/>
  <c r="D39" i="205"/>
  <c r="P38" i="205"/>
  <c r="M38" i="205"/>
  <c r="J38" i="205"/>
  <c r="G38" i="205"/>
  <c r="D38" i="205"/>
  <c r="P37" i="205"/>
  <c r="M37" i="205"/>
  <c r="J37" i="205"/>
  <c r="G37" i="205"/>
  <c r="D37" i="205"/>
  <c r="P36" i="205"/>
  <c r="M36" i="205"/>
  <c r="J36" i="205"/>
  <c r="G36" i="205"/>
  <c r="D36" i="205"/>
  <c r="P35" i="205"/>
  <c r="M35" i="205"/>
  <c r="J35" i="205"/>
  <c r="G35" i="205"/>
  <c r="D35" i="205"/>
  <c r="P34" i="205"/>
  <c r="M34" i="205"/>
  <c r="J34" i="205"/>
  <c r="G34" i="205"/>
  <c r="D34" i="205"/>
  <c r="P33" i="205"/>
  <c r="M33" i="205"/>
  <c r="J33" i="205"/>
  <c r="G33" i="205"/>
  <c r="D33" i="205"/>
  <c r="P32" i="205"/>
  <c r="M32" i="205"/>
  <c r="J32" i="205"/>
  <c r="G32" i="205"/>
  <c r="D32" i="205"/>
  <c r="P31" i="205"/>
  <c r="M31" i="205"/>
  <c r="J31" i="205"/>
  <c r="G31" i="205"/>
  <c r="D31" i="205"/>
  <c r="P30" i="205"/>
  <c r="M30" i="205"/>
  <c r="J30" i="205"/>
  <c r="G30" i="205"/>
  <c r="D30" i="205"/>
  <c r="P29" i="205"/>
  <c r="M29" i="205"/>
  <c r="J29" i="205"/>
  <c r="G29" i="205"/>
  <c r="D29" i="205"/>
  <c r="P28" i="205"/>
  <c r="M28" i="205"/>
  <c r="J28" i="205"/>
  <c r="G28" i="205"/>
  <c r="D28" i="205"/>
  <c r="P27" i="205"/>
  <c r="M27" i="205"/>
  <c r="J27" i="205"/>
  <c r="G27" i="205"/>
  <c r="D27" i="205"/>
  <c r="P26" i="205"/>
  <c r="M26" i="205"/>
  <c r="J26" i="205"/>
  <c r="G26" i="205"/>
  <c r="D26" i="205"/>
  <c r="P25" i="205"/>
  <c r="M25" i="205"/>
  <c r="J25" i="205"/>
  <c r="G25" i="205"/>
  <c r="D25" i="205"/>
  <c r="P24" i="205"/>
  <c r="M24" i="205"/>
  <c r="J24" i="205"/>
  <c r="G24" i="205"/>
  <c r="D24" i="205"/>
  <c r="P23" i="205"/>
  <c r="M23" i="205"/>
  <c r="J23" i="205"/>
  <c r="G23" i="205"/>
  <c r="D23" i="205"/>
  <c r="P22" i="205"/>
  <c r="M22" i="205"/>
  <c r="J22" i="205"/>
  <c r="G22" i="205"/>
  <c r="D22" i="205"/>
  <c r="P21" i="205"/>
  <c r="M21" i="205"/>
  <c r="J21" i="205"/>
  <c r="G21" i="205"/>
  <c r="D21" i="205"/>
  <c r="P20" i="205"/>
  <c r="M20" i="205"/>
  <c r="J20" i="205"/>
  <c r="G20" i="205"/>
  <c r="D20" i="205"/>
  <c r="I14" i="205"/>
  <c r="H14" i="205"/>
  <c r="D13" i="205"/>
  <c r="D12" i="205"/>
  <c r="P228" i="203"/>
  <c r="M228" i="203"/>
  <c r="J228" i="203"/>
  <c r="G228" i="203"/>
  <c r="D228" i="203"/>
  <c r="P227" i="203"/>
  <c r="M227" i="203"/>
  <c r="J227" i="203"/>
  <c r="G227" i="203"/>
  <c r="D227" i="203"/>
  <c r="P226" i="203"/>
  <c r="M226" i="203"/>
  <c r="J226" i="203"/>
  <c r="G226" i="203"/>
  <c r="D226" i="203"/>
  <c r="P225" i="203"/>
  <c r="M225" i="203"/>
  <c r="J225" i="203"/>
  <c r="G225" i="203"/>
  <c r="D225" i="203"/>
  <c r="P224" i="203"/>
  <c r="M224" i="203"/>
  <c r="J224" i="203"/>
  <c r="G224" i="203"/>
  <c r="D224" i="203"/>
  <c r="P223" i="203"/>
  <c r="M223" i="203"/>
  <c r="J223" i="203"/>
  <c r="G223" i="203"/>
  <c r="D223" i="203"/>
  <c r="P222" i="203"/>
  <c r="M222" i="203"/>
  <c r="J222" i="203"/>
  <c r="G222" i="203"/>
  <c r="D222" i="203"/>
  <c r="P221" i="203"/>
  <c r="M221" i="203"/>
  <c r="J221" i="203"/>
  <c r="G221" i="203"/>
  <c r="D221" i="203"/>
  <c r="P220" i="203"/>
  <c r="M220" i="203"/>
  <c r="J220" i="203"/>
  <c r="G220" i="203"/>
  <c r="D220" i="203"/>
  <c r="P219" i="203"/>
  <c r="M219" i="203"/>
  <c r="J219" i="203"/>
  <c r="G219" i="203"/>
  <c r="D219" i="203"/>
  <c r="P218" i="203"/>
  <c r="M218" i="203"/>
  <c r="J218" i="203"/>
  <c r="G218" i="203"/>
  <c r="D218" i="203"/>
  <c r="P217" i="203"/>
  <c r="M217" i="203"/>
  <c r="J217" i="203"/>
  <c r="G217" i="203"/>
  <c r="D217" i="203"/>
  <c r="P216" i="203"/>
  <c r="M216" i="203"/>
  <c r="J216" i="203"/>
  <c r="G216" i="203"/>
  <c r="D216" i="203"/>
  <c r="P215" i="203"/>
  <c r="M215" i="203"/>
  <c r="J215" i="203"/>
  <c r="G215" i="203"/>
  <c r="D215" i="203"/>
  <c r="P214" i="203"/>
  <c r="M214" i="203"/>
  <c r="J214" i="203"/>
  <c r="G214" i="203"/>
  <c r="D214" i="203"/>
  <c r="P213" i="203"/>
  <c r="M213" i="203"/>
  <c r="J213" i="203"/>
  <c r="G213" i="203"/>
  <c r="D213" i="203"/>
  <c r="P212" i="203"/>
  <c r="M212" i="203"/>
  <c r="J212" i="203"/>
  <c r="G212" i="203"/>
  <c r="D212" i="203"/>
  <c r="P211" i="203"/>
  <c r="M211" i="203"/>
  <c r="J211" i="203"/>
  <c r="G211" i="203"/>
  <c r="D211" i="203"/>
  <c r="P210" i="203"/>
  <c r="M210" i="203"/>
  <c r="J210" i="203"/>
  <c r="G210" i="203"/>
  <c r="D210" i="203"/>
  <c r="P209" i="203"/>
  <c r="M209" i="203"/>
  <c r="J209" i="203"/>
  <c r="G209" i="203"/>
  <c r="D209" i="203"/>
  <c r="P208" i="203"/>
  <c r="M208" i="203"/>
  <c r="J208" i="203"/>
  <c r="G208" i="203"/>
  <c r="D208" i="203"/>
  <c r="P207" i="203"/>
  <c r="M207" i="203"/>
  <c r="J207" i="203"/>
  <c r="G207" i="203"/>
  <c r="D207" i="203"/>
  <c r="P206" i="203"/>
  <c r="M206" i="203"/>
  <c r="J206" i="203"/>
  <c r="G206" i="203"/>
  <c r="D206" i="203"/>
  <c r="P205" i="203"/>
  <c r="M205" i="203"/>
  <c r="J205" i="203"/>
  <c r="G205" i="203"/>
  <c r="D205" i="203"/>
  <c r="P204" i="203"/>
  <c r="M204" i="203"/>
  <c r="J204" i="203"/>
  <c r="G204" i="203"/>
  <c r="D204" i="203"/>
  <c r="P203" i="203"/>
  <c r="M203" i="203"/>
  <c r="J203" i="203"/>
  <c r="G203" i="203"/>
  <c r="D203" i="203"/>
  <c r="P202" i="203"/>
  <c r="M202" i="203"/>
  <c r="J202" i="203"/>
  <c r="G202" i="203"/>
  <c r="D202" i="203"/>
  <c r="P201" i="203"/>
  <c r="M201" i="203"/>
  <c r="J201" i="203"/>
  <c r="G201" i="203"/>
  <c r="D201" i="203"/>
  <c r="P200" i="203"/>
  <c r="M200" i="203"/>
  <c r="J200" i="203"/>
  <c r="G200" i="203"/>
  <c r="D200" i="203"/>
  <c r="P199" i="203"/>
  <c r="M199" i="203"/>
  <c r="J199" i="203"/>
  <c r="G199" i="203"/>
  <c r="D199" i="203"/>
  <c r="P198" i="203"/>
  <c r="M198" i="203"/>
  <c r="J198" i="203"/>
  <c r="G198" i="203"/>
  <c r="D198" i="203"/>
  <c r="P197" i="203"/>
  <c r="M197" i="203"/>
  <c r="J197" i="203"/>
  <c r="G197" i="203"/>
  <c r="D197" i="203"/>
  <c r="P196" i="203"/>
  <c r="M196" i="203"/>
  <c r="J196" i="203"/>
  <c r="G196" i="203"/>
  <c r="D196" i="203"/>
  <c r="P195" i="203"/>
  <c r="M195" i="203"/>
  <c r="J195" i="203"/>
  <c r="G195" i="203"/>
  <c r="D195" i="203"/>
  <c r="P194" i="203"/>
  <c r="M194" i="203"/>
  <c r="J194" i="203"/>
  <c r="G194" i="203"/>
  <c r="D194" i="203"/>
  <c r="P193" i="203"/>
  <c r="M193" i="203"/>
  <c r="J193" i="203"/>
  <c r="G193" i="203"/>
  <c r="D193" i="203"/>
  <c r="P192" i="203"/>
  <c r="M192" i="203"/>
  <c r="J192" i="203"/>
  <c r="G192" i="203"/>
  <c r="D192" i="203"/>
  <c r="P191" i="203"/>
  <c r="M191" i="203"/>
  <c r="J191" i="203"/>
  <c r="G191" i="203"/>
  <c r="D191" i="203"/>
  <c r="P190" i="203"/>
  <c r="M190" i="203"/>
  <c r="J190" i="203"/>
  <c r="G190" i="203"/>
  <c r="D190" i="203"/>
  <c r="P189" i="203"/>
  <c r="M189" i="203"/>
  <c r="J189" i="203"/>
  <c r="G189" i="203"/>
  <c r="D189" i="203"/>
  <c r="P188" i="203"/>
  <c r="M188" i="203"/>
  <c r="J188" i="203"/>
  <c r="G188" i="203"/>
  <c r="D188" i="203"/>
  <c r="P187" i="203"/>
  <c r="M187" i="203"/>
  <c r="J187" i="203"/>
  <c r="G187" i="203"/>
  <c r="D187" i="203"/>
  <c r="P186" i="203"/>
  <c r="M186" i="203"/>
  <c r="J186" i="203"/>
  <c r="G186" i="203"/>
  <c r="D186" i="203"/>
  <c r="P185" i="203"/>
  <c r="M185" i="203"/>
  <c r="J185" i="203"/>
  <c r="G185" i="203"/>
  <c r="D185" i="203"/>
  <c r="P184" i="203"/>
  <c r="M184" i="203"/>
  <c r="J184" i="203"/>
  <c r="G184" i="203"/>
  <c r="D184" i="203"/>
  <c r="P183" i="203"/>
  <c r="M183" i="203"/>
  <c r="J183" i="203"/>
  <c r="G183" i="203"/>
  <c r="D183" i="203"/>
  <c r="P182" i="203"/>
  <c r="M182" i="203"/>
  <c r="J182" i="203"/>
  <c r="G182" i="203"/>
  <c r="D182" i="203"/>
  <c r="P181" i="203"/>
  <c r="M181" i="203"/>
  <c r="J181" i="203"/>
  <c r="G181" i="203"/>
  <c r="D181" i="203"/>
  <c r="P180" i="203"/>
  <c r="M180" i="203"/>
  <c r="J180" i="203"/>
  <c r="G180" i="203"/>
  <c r="D180" i="203"/>
  <c r="P179" i="203"/>
  <c r="M179" i="203"/>
  <c r="J179" i="203"/>
  <c r="G179" i="203"/>
  <c r="D179" i="203"/>
  <c r="P178" i="203"/>
  <c r="M178" i="203"/>
  <c r="J178" i="203"/>
  <c r="G178" i="203"/>
  <c r="D178" i="203"/>
  <c r="P177" i="203"/>
  <c r="M177" i="203"/>
  <c r="J177" i="203"/>
  <c r="G177" i="203"/>
  <c r="D177" i="203"/>
  <c r="P176" i="203"/>
  <c r="M176" i="203"/>
  <c r="J176" i="203"/>
  <c r="G176" i="203"/>
  <c r="D176" i="203"/>
  <c r="P175" i="203"/>
  <c r="M175" i="203"/>
  <c r="J175" i="203"/>
  <c r="G175" i="203"/>
  <c r="D175" i="203"/>
  <c r="P174" i="203"/>
  <c r="M174" i="203"/>
  <c r="J174" i="203"/>
  <c r="G174" i="203"/>
  <c r="D174" i="203"/>
  <c r="P173" i="203"/>
  <c r="M173" i="203"/>
  <c r="J173" i="203"/>
  <c r="G173" i="203"/>
  <c r="D173" i="203"/>
  <c r="P172" i="203"/>
  <c r="M172" i="203"/>
  <c r="J172" i="203"/>
  <c r="G172" i="203"/>
  <c r="D172" i="203"/>
  <c r="P171" i="203"/>
  <c r="M171" i="203"/>
  <c r="J171" i="203"/>
  <c r="G171" i="203"/>
  <c r="D171" i="203"/>
  <c r="P170" i="203"/>
  <c r="M170" i="203"/>
  <c r="J170" i="203"/>
  <c r="G170" i="203"/>
  <c r="D170" i="203"/>
  <c r="P169" i="203"/>
  <c r="M169" i="203"/>
  <c r="J169" i="203"/>
  <c r="G169" i="203"/>
  <c r="D169" i="203"/>
  <c r="P168" i="203"/>
  <c r="M168" i="203"/>
  <c r="J168" i="203"/>
  <c r="G168" i="203"/>
  <c r="D168" i="203"/>
  <c r="P167" i="203"/>
  <c r="M167" i="203"/>
  <c r="J167" i="203"/>
  <c r="G167" i="203"/>
  <c r="D167" i="203"/>
  <c r="P166" i="203"/>
  <c r="M166" i="203"/>
  <c r="J166" i="203"/>
  <c r="G166" i="203"/>
  <c r="D166" i="203"/>
  <c r="P165" i="203"/>
  <c r="M165" i="203"/>
  <c r="J165" i="203"/>
  <c r="G165" i="203"/>
  <c r="D165" i="203"/>
  <c r="P164" i="203"/>
  <c r="M164" i="203"/>
  <c r="J164" i="203"/>
  <c r="G164" i="203"/>
  <c r="D164" i="203"/>
  <c r="P163" i="203"/>
  <c r="M163" i="203"/>
  <c r="J163" i="203"/>
  <c r="G163" i="203"/>
  <c r="D163" i="203"/>
  <c r="P162" i="203"/>
  <c r="M162" i="203"/>
  <c r="J162" i="203"/>
  <c r="G162" i="203"/>
  <c r="D162" i="203"/>
  <c r="P161" i="203"/>
  <c r="M161" i="203"/>
  <c r="J161" i="203"/>
  <c r="G161" i="203"/>
  <c r="D161" i="203"/>
  <c r="P160" i="203"/>
  <c r="M160" i="203"/>
  <c r="J160" i="203"/>
  <c r="G160" i="203"/>
  <c r="D160" i="203"/>
  <c r="P159" i="203"/>
  <c r="M159" i="203"/>
  <c r="J159" i="203"/>
  <c r="G159" i="203"/>
  <c r="D159" i="203"/>
  <c r="P158" i="203"/>
  <c r="M158" i="203"/>
  <c r="J158" i="203"/>
  <c r="G158" i="203"/>
  <c r="D158" i="203"/>
  <c r="P157" i="203"/>
  <c r="M157" i="203"/>
  <c r="J157" i="203"/>
  <c r="G157" i="203"/>
  <c r="D157" i="203"/>
  <c r="P156" i="203"/>
  <c r="M156" i="203"/>
  <c r="J156" i="203"/>
  <c r="G156" i="203"/>
  <c r="D156" i="203"/>
  <c r="P155" i="203"/>
  <c r="M155" i="203"/>
  <c r="J155" i="203"/>
  <c r="G155" i="203"/>
  <c r="D155" i="203"/>
  <c r="P154" i="203"/>
  <c r="M154" i="203"/>
  <c r="J154" i="203"/>
  <c r="G154" i="203"/>
  <c r="D154" i="203"/>
  <c r="P153" i="203"/>
  <c r="M153" i="203"/>
  <c r="J153" i="203"/>
  <c r="G153" i="203"/>
  <c r="D153" i="203"/>
  <c r="P152" i="203"/>
  <c r="M152" i="203"/>
  <c r="J152" i="203"/>
  <c r="G152" i="203"/>
  <c r="D152" i="203"/>
  <c r="P151" i="203"/>
  <c r="M151" i="203"/>
  <c r="J151" i="203"/>
  <c r="G151" i="203"/>
  <c r="D151" i="203"/>
  <c r="P150" i="203"/>
  <c r="M150" i="203"/>
  <c r="J150" i="203"/>
  <c r="G150" i="203"/>
  <c r="D150" i="203"/>
  <c r="P149" i="203"/>
  <c r="M149" i="203"/>
  <c r="J149" i="203"/>
  <c r="G149" i="203"/>
  <c r="D149" i="203"/>
  <c r="P148" i="203"/>
  <c r="M148" i="203"/>
  <c r="J148" i="203"/>
  <c r="G148" i="203"/>
  <c r="D148" i="203"/>
  <c r="P147" i="203"/>
  <c r="M147" i="203"/>
  <c r="J147" i="203"/>
  <c r="G147" i="203"/>
  <c r="D147" i="203"/>
  <c r="P146" i="203"/>
  <c r="M146" i="203"/>
  <c r="J146" i="203"/>
  <c r="G146" i="203"/>
  <c r="D146" i="203"/>
  <c r="P145" i="203"/>
  <c r="M145" i="203"/>
  <c r="J145" i="203"/>
  <c r="G145" i="203"/>
  <c r="D145" i="203"/>
  <c r="P144" i="203"/>
  <c r="M144" i="203"/>
  <c r="J144" i="203"/>
  <c r="G144" i="203"/>
  <c r="D144" i="203"/>
  <c r="P143" i="203"/>
  <c r="M143" i="203"/>
  <c r="J143" i="203"/>
  <c r="G143" i="203"/>
  <c r="D143" i="203"/>
  <c r="P142" i="203"/>
  <c r="M142" i="203"/>
  <c r="J142" i="203"/>
  <c r="G142" i="203"/>
  <c r="D142" i="203"/>
  <c r="P141" i="203"/>
  <c r="M141" i="203"/>
  <c r="J141" i="203"/>
  <c r="G141" i="203"/>
  <c r="D141" i="203"/>
  <c r="P140" i="203"/>
  <c r="M140" i="203"/>
  <c r="J140" i="203"/>
  <c r="G140" i="203"/>
  <c r="D140" i="203"/>
  <c r="P139" i="203"/>
  <c r="M139" i="203"/>
  <c r="J139" i="203"/>
  <c r="G139" i="203"/>
  <c r="D139" i="203"/>
  <c r="P138" i="203"/>
  <c r="M138" i="203"/>
  <c r="J138" i="203"/>
  <c r="G138" i="203"/>
  <c r="D138" i="203"/>
  <c r="P137" i="203"/>
  <c r="M137" i="203"/>
  <c r="J137" i="203"/>
  <c r="G137" i="203"/>
  <c r="D137" i="203"/>
  <c r="P136" i="203"/>
  <c r="M136" i="203"/>
  <c r="J136" i="203"/>
  <c r="G136" i="203"/>
  <c r="D136" i="203"/>
  <c r="P135" i="203"/>
  <c r="M135" i="203"/>
  <c r="J135" i="203"/>
  <c r="G135" i="203"/>
  <c r="D135" i="203"/>
  <c r="P134" i="203"/>
  <c r="M134" i="203"/>
  <c r="J134" i="203"/>
  <c r="G134" i="203"/>
  <c r="D134" i="203"/>
  <c r="P133" i="203"/>
  <c r="M133" i="203"/>
  <c r="J133" i="203"/>
  <c r="G133" i="203"/>
  <c r="D133" i="203"/>
  <c r="P132" i="203"/>
  <c r="M132" i="203"/>
  <c r="J132" i="203"/>
  <c r="G132" i="203"/>
  <c r="D132" i="203"/>
  <c r="P131" i="203"/>
  <c r="M131" i="203"/>
  <c r="J131" i="203"/>
  <c r="G131" i="203"/>
  <c r="D131" i="203"/>
  <c r="P130" i="203"/>
  <c r="M130" i="203"/>
  <c r="J130" i="203"/>
  <c r="G130" i="203"/>
  <c r="D130" i="203"/>
  <c r="P129" i="203"/>
  <c r="M129" i="203"/>
  <c r="J129" i="203"/>
  <c r="G129" i="203"/>
  <c r="D129" i="203"/>
  <c r="P128" i="203"/>
  <c r="M128" i="203"/>
  <c r="J128" i="203"/>
  <c r="G128" i="203"/>
  <c r="D128" i="203"/>
  <c r="P127" i="203"/>
  <c r="M127" i="203"/>
  <c r="J127" i="203"/>
  <c r="G127" i="203"/>
  <c r="D127" i="203"/>
  <c r="P126" i="203"/>
  <c r="M126" i="203"/>
  <c r="J126" i="203"/>
  <c r="G126" i="203"/>
  <c r="D126" i="203"/>
  <c r="P125" i="203"/>
  <c r="M125" i="203"/>
  <c r="J125" i="203"/>
  <c r="G125" i="203"/>
  <c r="D125" i="203"/>
  <c r="P124" i="203"/>
  <c r="M124" i="203"/>
  <c r="J124" i="203"/>
  <c r="G124" i="203"/>
  <c r="D124" i="203"/>
  <c r="P123" i="203"/>
  <c r="M123" i="203"/>
  <c r="J123" i="203"/>
  <c r="G123" i="203"/>
  <c r="D123" i="203"/>
  <c r="P122" i="203"/>
  <c r="M122" i="203"/>
  <c r="J122" i="203"/>
  <c r="G122" i="203"/>
  <c r="D122" i="203"/>
  <c r="P121" i="203"/>
  <c r="M121" i="203"/>
  <c r="J121" i="203"/>
  <c r="G121" i="203"/>
  <c r="D121" i="203"/>
  <c r="P120" i="203"/>
  <c r="M120" i="203"/>
  <c r="J120" i="203"/>
  <c r="G120" i="203"/>
  <c r="D120" i="203"/>
  <c r="P119" i="203"/>
  <c r="M119" i="203"/>
  <c r="J119" i="203"/>
  <c r="G119" i="203"/>
  <c r="D119" i="203"/>
  <c r="P118" i="203"/>
  <c r="M118" i="203"/>
  <c r="J118" i="203"/>
  <c r="G118" i="203"/>
  <c r="D118" i="203"/>
  <c r="P117" i="203"/>
  <c r="M117" i="203"/>
  <c r="J117" i="203"/>
  <c r="G117" i="203"/>
  <c r="D117" i="203"/>
  <c r="P116" i="203"/>
  <c r="M116" i="203"/>
  <c r="J116" i="203"/>
  <c r="G116" i="203"/>
  <c r="D116" i="203"/>
  <c r="P115" i="203"/>
  <c r="M115" i="203"/>
  <c r="J115" i="203"/>
  <c r="G115" i="203"/>
  <c r="D115" i="203"/>
  <c r="P114" i="203"/>
  <c r="M114" i="203"/>
  <c r="J114" i="203"/>
  <c r="G114" i="203"/>
  <c r="D114" i="203"/>
  <c r="P113" i="203"/>
  <c r="M113" i="203"/>
  <c r="J113" i="203"/>
  <c r="G113" i="203"/>
  <c r="D113" i="203"/>
  <c r="P112" i="203"/>
  <c r="M112" i="203"/>
  <c r="J112" i="203"/>
  <c r="G112" i="203"/>
  <c r="D112" i="203"/>
  <c r="P111" i="203"/>
  <c r="M111" i="203"/>
  <c r="J111" i="203"/>
  <c r="G111" i="203"/>
  <c r="D111" i="203"/>
  <c r="P110" i="203"/>
  <c r="M110" i="203"/>
  <c r="J110" i="203"/>
  <c r="G110" i="203"/>
  <c r="D110" i="203"/>
  <c r="P109" i="203"/>
  <c r="M109" i="203"/>
  <c r="J109" i="203"/>
  <c r="G109" i="203"/>
  <c r="D109" i="203"/>
  <c r="P108" i="203"/>
  <c r="M108" i="203"/>
  <c r="J108" i="203"/>
  <c r="G108" i="203"/>
  <c r="D108" i="203"/>
  <c r="P107" i="203"/>
  <c r="M107" i="203"/>
  <c r="J107" i="203"/>
  <c r="G107" i="203"/>
  <c r="D107" i="203"/>
  <c r="P106" i="203"/>
  <c r="M106" i="203"/>
  <c r="J106" i="203"/>
  <c r="G106" i="203"/>
  <c r="D106" i="203"/>
  <c r="P105" i="203"/>
  <c r="M105" i="203"/>
  <c r="J105" i="203"/>
  <c r="G105" i="203"/>
  <c r="D105" i="203"/>
  <c r="P104" i="203"/>
  <c r="M104" i="203"/>
  <c r="J104" i="203"/>
  <c r="G104" i="203"/>
  <c r="D104" i="203"/>
  <c r="P103" i="203"/>
  <c r="M103" i="203"/>
  <c r="J103" i="203"/>
  <c r="G103" i="203"/>
  <c r="D103" i="203"/>
  <c r="P102" i="203"/>
  <c r="M102" i="203"/>
  <c r="J102" i="203"/>
  <c r="G102" i="203"/>
  <c r="D102" i="203"/>
  <c r="P101" i="203"/>
  <c r="M101" i="203"/>
  <c r="J101" i="203"/>
  <c r="G101" i="203"/>
  <c r="D101" i="203"/>
  <c r="P100" i="203"/>
  <c r="M100" i="203"/>
  <c r="J100" i="203"/>
  <c r="G100" i="203"/>
  <c r="D100" i="203"/>
  <c r="P99" i="203"/>
  <c r="M99" i="203"/>
  <c r="J99" i="203"/>
  <c r="G99" i="203"/>
  <c r="D99" i="203"/>
  <c r="P98" i="203"/>
  <c r="M98" i="203"/>
  <c r="J98" i="203"/>
  <c r="G98" i="203"/>
  <c r="D98" i="203"/>
  <c r="P97" i="203"/>
  <c r="M97" i="203"/>
  <c r="J97" i="203"/>
  <c r="G97" i="203"/>
  <c r="D97" i="203"/>
  <c r="P96" i="203"/>
  <c r="M96" i="203"/>
  <c r="J96" i="203"/>
  <c r="G96" i="203"/>
  <c r="D96" i="203"/>
  <c r="P95" i="203"/>
  <c r="M95" i="203"/>
  <c r="J95" i="203"/>
  <c r="G95" i="203"/>
  <c r="D95" i="203"/>
  <c r="P94" i="203"/>
  <c r="M94" i="203"/>
  <c r="J94" i="203"/>
  <c r="G94" i="203"/>
  <c r="D94" i="203"/>
  <c r="P93" i="203"/>
  <c r="M93" i="203"/>
  <c r="J93" i="203"/>
  <c r="G93" i="203"/>
  <c r="D93" i="203"/>
  <c r="P92" i="203"/>
  <c r="M92" i="203"/>
  <c r="J92" i="203"/>
  <c r="G92" i="203"/>
  <c r="D92" i="203"/>
  <c r="P91" i="203"/>
  <c r="M91" i="203"/>
  <c r="J91" i="203"/>
  <c r="G91" i="203"/>
  <c r="D91" i="203"/>
  <c r="P90" i="203"/>
  <c r="M90" i="203"/>
  <c r="J90" i="203"/>
  <c r="G90" i="203"/>
  <c r="D90" i="203"/>
  <c r="P89" i="203"/>
  <c r="M89" i="203"/>
  <c r="J89" i="203"/>
  <c r="G89" i="203"/>
  <c r="D89" i="203"/>
  <c r="P88" i="203"/>
  <c r="M88" i="203"/>
  <c r="J88" i="203"/>
  <c r="G88" i="203"/>
  <c r="D88" i="203"/>
  <c r="P87" i="203"/>
  <c r="M87" i="203"/>
  <c r="J87" i="203"/>
  <c r="G87" i="203"/>
  <c r="D87" i="203"/>
  <c r="P86" i="203"/>
  <c r="M86" i="203"/>
  <c r="J86" i="203"/>
  <c r="G86" i="203"/>
  <c r="D86" i="203"/>
  <c r="P85" i="203"/>
  <c r="M85" i="203"/>
  <c r="J85" i="203"/>
  <c r="G85" i="203"/>
  <c r="D85" i="203"/>
  <c r="P84" i="203"/>
  <c r="M84" i="203"/>
  <c r="J84" i="203"/>
  <c r="G84" i="203"/>
  <c r="D84" i="203"/>
  <c r="P83" i="203"/>
  <c r="M83" i="203"/>
  <c r="J83" i="203"/>
  <c r="G83" i="203"/>
  <c r="D83" i="203"/>
  <c r="P82" i="203"/>
  <c r="M82" i="203"/>
  <c r="J82" i="203"/>
  <c r="G82" i="203"/>
  <c r="D82" i="203"/>
  <c r="P81" i="203"/>
  <c r="M81" i="203"/>
  <c r="J81" i="203"/>
  <c r="G81" i="203"/>
  <c r="D81" i="203"/>
  <c r="P80" i="203"/>
  <c r="M80" i="203"/>
  <c r="J80" i="203"/>
  <c r="G80" i="203"/>
  <c r="D80" i="203"/>
  <c r="P79" i="203"/>
  <c r="M79" i="203"/>
  <c r="J79" i="203"/>
  <c r="G79" i="203"/>
  <c r="D79" i="203"/>
  <c r="P78" i="203"/>
  <c r="M78" i="203"/>
  <c r="J78" i="203"/>
  <c r="G78" i="203"/>
  <c r="D78" i="203"/>
  <c r="P77" i="203"/>
  <c r="M77" i="203"/>
  <c r="J77" i="203"/>
  <c r="G77" i="203"/>
  <c r="D77" i="203"/>
  <c r="P76" i="203"/>
  <c r="M76" i="203"/>
  <c r="J76" i="203"/>
  <c r="G76" i="203"/>
  <c r="D76" i="203"/>
  <c r="P75" i="203"/>
  <c r="M75" i="203"/>
  <c r="J75" i="203"/>
  <c r="G75" i="203"/>
  <c r="D75" i="203"/>
  <c r="P74" i="203"/>
  <c r="M74" i="203"/>
  <c r="J74" i="203"/>
  <c r="G74" i="203"/>
  <c r="D74" i="203"/>
  <c r="P73" i="203"/>
  <c r="M73" i="203"/>
  <c r="J73" i="203"/>
  <c r="G73" i="203"/>
  <c r="D73" i="203"/>
  <c r="P72" i="203"/>
  <c r="M72" i="203"/>
  <c r="J72" i="203"/>
  <c r="G72" i="203"/>
  <c r="D72" i="203"/>
  <c r="P71" i="203"/>
  <c r="M71" i="203"/>
  <c r="J71" i="203"/>
  <c r="G71" i="203"/>
  <c r="D71" i="203"/>
  <c r="P70" i="203"/>
  <c r="M70" i="203"/>
  <c r="J70" i="203"/>
  <c r="G70" i="203"/>
  <c r="D70" i="203"/>
  <c r="P69" i="203"/>
  <c r="M69" i="203"/>
  <c r="J69" i="203"/>
  <c r="G69" i="203"/>
  <c r="D69" i="203"/>
  <c r="P68" i="203"/>
  <c r="M68" i="203"/>
  <c r="J68" i="203"/>
  <c r="G68" i="203"/>
  <c r="D68" i="203"/>
  <c r="P67" i="203"/>
  <c r="M67" i="203"/>
  <c r="J67" i="203"/>
  <c r="G67" i="203"/>
  <c r="D67" i="203"/>
  <c r="P66" i="203"/>
  <c r="M66" i="203"/>
  <c r="J66" i="203"/>
  <c r="G66" i="203"/>
  <c r="D66" i="203"/>
  <c r="P65" i="203"/>
  <c r="M65" i="203"/>
  <c r="J65" i="203"/>
  <c r="G65" i="203"/>
  <c r="D65" i="203"/>
  <c r="P64" i="203"/>
  <c r="M64" i="203"/>
  <c r="J64" i="203"/>
  <c r="G64" i="203"/>
  <c r="D64" i="203"/>
  <c r="P63" i="203"/>
  <c r="M63" i="203"/>
  <c r="J63" i="203"/>
  <c r="G63" i="203"/>
  <c r="D63" i="203"/>
  <c r="P62" i="203"/>
  <c r="M62" i="203"/>
  <c r="J62" i="203"/>
  <c r="G62" i="203"/>
  <c r="D62" i="203"/>
  <c r="P61" i="203"/>
  <c r="M61" i="203"/>
  <c r="J61" i="203"/>
  <c r="G61" i="203"/>
  <c r="D61" i="203"/>
  <c r="P60" i="203"/>
  <c r="M60" i="203"/>
  <c r="J60" i="203"/>
  <c r="G60" i="203"/>
  <c r="D60" i="203"/>
  <c r="P59" i="203"/>
  <c r="M59" i="203"/>
  <c r="J59" i="203"/>
  <c r="G59" i="203"/>
  <c r="D59" i="203"/>
  <c r="P58" i="203"/>
  <c r="M58" i="203"/>
  <c r="J58" i="203"/>
  <c r="G58" i="203"/>
  <c r="D58" i="203"/>
  <c r="P57" i="203"/>
  <c r="M57" i="203"/>
  <c r="J57" i="203"/>
  <c r="G57" i="203"/>
  <c r="D57" i="203"/>
  <c r="P56" i="203"/>
  <c r="M56" i="203"/>
  <c r="J56" i="203"/>
  <c r="G56" i="203"/>
  <c r="D56" i="203"/>
  <c r="P55" i="203"/>
  <c r="M55" i="203"/>
  <c r="J55" i="203"/>
  <c r="G55" i="203"/>
  <c r="D55" i="203"/>
  <c r="P54" i="203"/>
  <c r="M54" i="203"/>
  <c r="J54" i="203"/>
  <c r="G54" i="203"/>
  <c r="D54" i="203"/>
  <c r="P53" i="203"/>
  <c r="M53" i="203"/>
  <c r="J53" i="203"/>
  <c r="G53" i="203"/>
  <c r="D53" i="203"/>
  <c r="P52" i="203"/>
  <c r="M52" i="203"/>
  <c r="J52" i="203"/>
  <c r="G52" i="203"/>
  <c r="D52" i="203"/>
  <c r="P51" i="203"/>
  <c r="M51" i="203"/>
  <c r="J51" i="203"/>
  <c r="G51" i="203"/>
  <c r="D51" i="203"/>
  <c r="P50" i="203"/>
  <c r="M50" i="203"/>
  <c r="J50" i="203"/>
  <c r="G50" i="203"/>
  <c r="D50" i="203"/>
  <c r="P49" i="203"/>
  <c r="M49" i="203"/>
  <c r="J49" i="203"/>
  <c r="G49" i="203"/>
  <c r="D49" i="203"/>
  <c r="P48" i="203"/>
  <c r="M48" i="203"/>
  <c r="J48" i="203"/>
  <c r="G48" i="203"/>
  <c r="D48" i="203"/>
  <c r="P47" i="203"/>
  <c r="M47" i="203"/>
  <c r="J47" i="203"/>
  <c r="G47" i="203"/>
  <c r="D47" i="203"/>
  <c r="P46" i="203"/>
  <c r="M46" i="203"/>
  <c r="J46" i="203"/>
  <c r="G46" i="203"/>
  <c r="D46" i="203"/>
  <c r="P45" i="203"/>
  <c r="M45" i="203"/>
  <c r="J45" i="203"/>
  <c r="G45" i="203"/>
  <c r="D45" i="203"/>
  <c r="P44" i="203"/>
  <c r="M44" i="203"/>
  <c r="J44" i="203"/>
  <c r="G44" i="203"/>
  <c r="D44" i="203"/>
  <c r="P43" i="203"/>
  <c r="M43" i="203"/>
  <c r="J43" i="203"/>
  <c r="G43" i="203"/>
  <c r="D43" i="203"/>
  <c r="P42" i="203"/>
  <c r="M42" i="203"/>
  <c r="J42" i="203"/>
  <c r="G42" i="203"/>
  <c r="D42" i="203"/>
  <c r="P41" i="203"/>
  <c r="M41" i="203"/>
  <c r="J41" i="203"/>
  <c r="G41" i="203"/>
  <c r="D41" i="203"/>
  <c r="P40" i="203"/>
  <c r="M40" i="203"/>
  <c r="J40" i="203"/>
  <c r="G40" i="203"/>
  <c r="D40" i="203"/>
  <c r="P39" i="203"/>
  <c r="M39" i="203"/>
  <c r="J39" i="203"/>
  <c r="G39" i="203"/>
  <c r="D39" i="203"/>
  <c r="P38" i="203"/>
  <c r="M38" i="203"/>
  <c r="J38" i="203"/>
  <c r="G38" i="203"/>
  <c r="D38" i="203"/>
  <c r="P37" i="203"/>
  <c r="M37" i="203"/>
  <c r="J37" i="203"/>
  <c r="G37" i="203"/>
  <c r="D37" i="203"/>
  <c r="P36" i="203"/>
  <c r="M36" i="203"/>
  <c r="J36" i="203"/>
  <c r="G36" i="203"/>
  <c r="D36" i="203"/>
  <c r="P35" i="203"/>
  <c r="M35" i="203"/>
  <c r="J35" i="203"/>
  <c r="G35" i="203"/>
  <c r="D35" i="203"/>
  <c r="P34" i="203"/>
  <c r="M34" i="203"/>
  <c r="J34" i="203"/>
  <c r="G34" i="203"/>
  <c r="D34" i="203"/>
  <c r="P33" i="203"/>
  <c r="M33" i="203"/>
  <c r="J33" i="203"/>
  <c r="G33" i="203"/>
  <c r="D33" i="203"/>
  <c r="P32" i="203"/>
  <c r="M32" i="203"/>
  <c r="J32" i="203"/>
  <c r="G32" i="203"/>
  <c r="D32" i="203"/>
  <c r="P31" i="203"/>
  <c r="M31" i="203"/>
  <c r="J31" i="203"/>
  <c r="G31" i="203"/>
  <c r="D31" i="203"/>
  <c r="P30" i="203"/>
  <c r="M30" i="203"/>
  <c r="J30" i="203"/>
  <c r="G30" i="203"/>
  <c r="D30" i="203"/>
  <c r="P29" i="203"/>
  <c r="M29" i="203"/>
  <c r="J29" i="203"/>
  <c r="G29" i="203"/>
  <c r="D29" i="203"/>
  <c r="P28" i="203"/>
  <c r="M28" i="203"/>
  <c r="J28" i="203"/>
  <c r="G28" i="203"/>
  <c r="D28" i="203"/>
  <c r="P27" i="203"/>
  <c r="M27" i="203"/>
  <c r="J27" i="203"/>
  <c r="G27" i="203"/>
  <c r="D27" i="203"/>
  <c r="P26" i="203"/>
  <c r="M26" i="203"/>
  <c r="J26" i="203"/>
  <c r="G26" i="203"/>
  <c r="D26" i="203"/>
  <c r="P25" i="203"/>
  <c r="M25" i="203"/>
  <c r="J25" i="203"/>
  <c r="G25" i="203"/>
  <c r="D25" i="203"/>
  <c r="P24" i="203"/>
  <c r="M24" i="203"/>
  <c r="J24" i="203"/>
  <c r="G24" i="203"/>
  <c r="D24" i="203"/>
  <c r="P23" i="203"/>
  <c r="M23" i="203"/>
  <c r="J23" i="203"/>
  <c r="G23" i="203"/>
  <c r="D23" i="203"/>
  <c r="P22" i="203"/>
  <c r="M22" i="203"/>
  <c r="J22" i="203"/>
  <c r="G22" i="203"/>
  <c r="D22" i="203"/>
  <c r="P21" i="203"/>
  <c r="M21" i="203"/>
  <c r="J21" i="203"/>
  <c r="G21" i="203"/>
  <c r="D21" i="203"/>
  <c r="P20" i="203"/>
  <c r="M20" i="203"/>
  <c r="J20" i="203"/>
  <c r="G20" i="203"/>
  <c r="D20" i="203"/>
  <c r="I14" i="203"/>
  <c r="H14" i="203"/>
  <c r="D13" i="203"/>
  <c r="D12" i="203"/>
  <c r="P228" i="202"/>
  <c r="M228" i="202"/>
  <c r="J228" i="202"/>
  <c r="G228" i="202"/>
  <c r="D228" i="202"/>
  <c r="P227" i="202"/>
  <c r="M227" i="202"/>
  <c r="J227" i="202"/>
  <c r="G227" i="202"/>
  <c r="D227" i="202"/>
  <c r="P226" i="202"/>
  <c r="M226" i="202"/>
  <c r="J226" i="202"/>
  <c r="G226" i="202"/>
  <c r="D226" i="202"/>
  <c r="P225" i="202"/>
  <c r="M225" i="202"/>
  <c r="J225" i="202"/>
  <c r="G225" i="202"/>
  <c r="D225" i="202"/>
  <c r="P224" i="202"/>
  <c r="M224" i="202"/>
  <c r="J224" i="202"/>
  <c r="G224" i="202"/>
  <c r="D224" i="202"/>
  <c r="P223" i="202"/>
  <c r="M223" i="202"/>
  <c r="J223" i="202"/>
  <c r="G223" i="202"/>
  <c r="D223" i="202"/>
  <c r="P222" i="202"/>
  <c r="M222" i="202"/>
  <c r="J222" i="202"/>
  <c r="G222" i="202"/>
  <c r="D222" i="202"/>
  <c r="P221" i="202"/>
  <c r="M221" i="202"/>
  <c r="J221" i="202"/>
  <c r="G221" i="202"/>
  <c r="D221" i="202"/>
  <c r="P220" i="202"/>
  <c r="M220" i="202"/>
  <c r="J220" i="202"/>
  <c r="G220" i="202"/>
  <c r="D220" i="202"/>
  <c r="P219" i="202"/>
  <c r="M219" i="202"/>
  <c r="J219" i="202"/>
  <c r="G219" i="202"/>
  <c r="D219" i="202"/>
  <c r="P218" i="202"/>
  <c r="M218" i="202"/>
  <c r="J218" i="202"/>
  <c r="G218" i="202"/>
  <c r="D218" i="202"/>
  <c r="P217" i="202"/>
  <c r="M217" i="202"/>
  <c r="J217" i="202"/>
  <c r="G217" i="202"/>
  <c r="D217" i="202"/>
  <c r="P216" i="202"/>
  <c r="M216" i="202"/>
  <c r="J216" i="202"/>
  <c r="G216" i="202"/>
  <c r="D216" i="202"/>
  <c r="P215" i="202"/>
  <c r="M215" i="202"/>
  <c r="J215" i="202"/>
  <c r="G215" i="202"/>
  <c r="D215" i="202"/>
  <c r="P214" i="202"/>
  <c r="M214" i="202"/>
  <c r="J214" i="202"/>
  <c r="G214" i="202"/>
  <c r="D214" i="202"/>
  <c r="P213" i="202"/>
  <c r="M213" i="202"/>
  <c r="J213" i="202"/>
  <c r="G213" i="202"/>
  <c r="D213" i="202"/>
  <c r="P212" i="202"/>
  <c r="M212" i="202"/>
  <c r="J212" i="202"/>
  <c r="G212" i="202"/>
  <c r="D212" i="202"/>
  <c r="P211" i="202"/>
  <c r="M211" i="202"/>
  <c r="J211" i="202"/>
  <c r="G211" i="202"/>
  <c r="D211" i="202"/>
  <c r="P210" i="202"/>
  <c r="M210" i="202"/>
  <c r="J210" i="202"/>
  <c r="G210" i="202"/>
  <c r="D210" i="202"/>
  <c r="P209" i="202"/>
  <c r="M209" i="202"/>
  <c r="J209" i="202"/>
  <c r="G209" i="202"/>
  <c r="D209" i="202"/>
  <c r="P208" i="202"/>
  <c r="M208" i="202"/>
  <c r="J208" i="202"/>
  <c r="G208" i="202"/>
  <c r="D208" i="202"/>
  <c r="P207" i="202"/>
  <c r="M207" i="202"/>
  <c r="J207" i="202"/>
  <c r="G207" i="202"/>
  <c r="D207" i="202"/>
  <c r="P206" i="202"/>
  <c r="M206" i="202"/>
  <c r="J206" i="202"/>
  <c r="G206" i="202"/>
  <c r="D206" i="202"/>
  <c r="P205" i="202"/>
  <c r="M205" i="202"/>
  <c r="J205" i="202"/>
  <c r="G205" i="202"/>
  <c r="D205" i="202"/>
  <c r="P204" i="202"/>
  <c r="M204" i="202"/>
  <c r="J204" i="202"/>
  <c r="G204" i="202"/>
  <c r="D204" i="202"/>
  <c r="P203" i="202"/>
  <c r="M203" i="202"/>
  <c r="J203" i="202"/>
  <c r="G203" i="202"/>
  <c r="D203" i="202"/>
  <c r="P202" i="202"/>
  <c r="M202" i="202"/>
  <c r="J202" i="202"/>
  <c r="G202" i="202"/>
  <c r="D202" i="202"/>
  <c r="P201" i="202"/>
  <c r="M201" i="202"/>
  <c r="J201" i="202"/>
  <c r="G201" i="202"/>
  <c r="D201" i="202"/>
  <c r="P200" i="202"/>
  <c r="M200" i="202"/>
  <c r="J200" i="202"/>
  <c r="G200" i="202"/>
  <c r="D200" i="202"/>
  <c r="P199" i="202"/>
  <c r="M199" i="202"/>
  <c r="J199" i="202"/>
  <c r="G199" i="202"/>
  <c r="D199" i="202"/>
  <c r="P198" i="202"/>
  <c r="M198" i="202"/>
  <c r="J198" i="202"/>
  <c r="G198" i="202"/>
  <c r="D198" i="202"/>
  <c r="P197" i="202"/>
  <c r="M197" i="202"/>
  <c r="J197" i="202"/>
  <c r="G197" i="202"/>
  <c r="D197" i="202"/>
  <c r="P196" i="202"/>
  <c r="M196" i="202"/>
  <c r="J196" i="202"/>
  <c r="G196" i="202"/>
  <c r="D196" i="202"/>
  <c r="P195" i="202"/>
  <c r="M195" i="202"/>
  <c r="J195" i="202"/>
  <c r="G195" i="202"/>
  <c r="D195" i="202"/>
  <c r="P194" i="202"/>
  <c r="M194" i="202"/>
  <c r="J194" i="202"/>
  <c r="G194" i="202"/>
  <c r="D194" i="202"/>
  <c r="P193" i="202"/>
  <c r="M193" i="202"/>
  <c r="J193" i="202"/>
  <c r="G193" i="202"/>
  <c r="D193" i="202"/>
  <c r="P192" i="202"/>
  <c r="M192" i="202"/>
  <c r="J192" i="202"/>
  <c r="G192" i="202"/>
  <c r="D192" i="202"/>
  <c r="P191" i="202"/>
  <c r="M191" i="202"/>
  <c r="J191" i="202"/>
  <c r="G191" i="202"/>
  <c r="D191" i="202"/>
  <c r="P190" i="202"/>
  <c r="M190" i="202"/>
  <c r="J190" i="202"/>
  <c r="G190" i="202"/>
  <c r="D190" i="202"/>
  <c r="P189" i="202"/>
  <c r="M189" i="202"/>
  <c r="J189" i="202"/>
  <c r="G189" i="202"/>
  <c r="D189" i="202"/>
  <c r="P188" i="202"/>
  <c r="M188" i="202"/>
  <c r="J188" i="202"/>
  <c r="G188" i="202"/>
  <c r="D188" i="202"/>
  <c r="P187" i="202"/>
  <c r="M187" i="202"/>
  <c r="J187" i="202"/>
  <c r="G187" i="202"/>
  <c r="D187" i="202"/>
  <c r="P186" i="202"/>
  <c r="M186" i="202"/>
  <c r="J186" i="202"/>
  <c r="G186" i="202"/>
  <c r="D186" i="202"/>
  <c r="P185" i="202"/>
  <c r="M185" i="202"/>
  <c r="J185" i="202"/>
  <c r="G185" i="202"/>
  <c r="D185" i="202"/>
  <c r="P184" i="202"/>
  <c r="M184" i="202"/>
  <c r="J184" i="202"/>
  <c r="G184" i="202"/>
  <c r="D184" i="202"/>
  <c r="P183" i="202"/>
  <c r="M183" i="202"/>
  <c r="J183" i="202"/>
  <c r="G183" i="202"/>
  <c r="D183" i="202"/>
  <c r="P182" i="202"/>
  <c r="M182" i="202"/>
  <c r="J182" i="202"/>
  <c r="G182" i="202"/>
  <c r="D182" i="202"/>
  <c r="P181" i="202"/>
  <c r="M181" i="202"/>
  <c r="J181" i="202"/>
  <c r="G181" i="202"/>
  <c r="D181" i="202"/>
  <c r="P180" i="202"/>
  <c r="M180" i="202"/>
  <c r="J180" i="202"/>
  <c r="G180" i="202"/>
  <c r="D180" i="202"/>
  <c r="P179" i="202"/>
  <c r="M179" i="202"/>
  <c r="J179" i="202"/>
  <c r="G179" i="202"/>
  <c r="D179" i="202"/>
  <c r="P178" i="202"/>
  <c r="M178" i="202"/>
  <c r="J178" i="202"/>
  <c r="G178" i="202"/>
  <c r="D178" i="202"/>
  <c r="P177" i="202"/>
  <c r="M177" i="202"/>
  <c r="J177" i="202"/>
  <c r="G177" i="202"/>
  <c r="D177" i="202"/>
  <c r="P176" i="202"/>
  <c r="M176" i="202"/>
  <c r="J176" i="202"/>
  <c r="G176" i="202"/>
  <c r="D176" i="202"/>
  <c r="P175" i="202"/>
  <c r="M175" i="202"/>
  <c r="J175" i="202"/>
  <c r="G175" i="202"/>
  <c r="D175" i="202"/>
  <c r="P174" i="202"/>
  <c r="M174" i="202"/>
  <c r="J174" i="202"/>
  <c r="G174" i="202"/>
  <c r="D174" i="202"/>
  <c r="P173" i="202"/>
  <c r="M173" i="202"/>
  <c r="J173" i="202"/>
  <c r="G173" i="202"/>
  <c r="D173" i="202"/>
  <c r="P172" i="202"/>
  <c r="M172" i="202"/>
  <c r="J172" i="202"/>
  <c r="G172" i="202"/>
  <c r="D172" i="202"/>
  <c r="P171" i="202"/>
  <c r="M171" i="202"/>
  <c r="J171" i="202"/>
  <c r="G171" i="202"/>
  <c r="D171" i="202"/>
  <c r="P170" i="202"/>
  <c r="M170" i="202"/>
  <c r="J170" i="202"/>
  <c r="G170" i="202"/>
  <c r="D170" i="202"/>
  <c r="P169" i="202"/>
  <c r="M169" i="202"/>
  <c r="J169" i="202"/>
  <c r="G169" i="202"/>
  <c r="D169" i="202"/>
  <c r="P168" i="202"/>
  <c r="M168" i="202"/>
  <c r="J168" i="202"/>
  <c r="G168" i="202"/>
  <c r="D168" i="202"/>
  <c r="P167" i="202"/>
  <c r="M167" i="202"/>
  <c r="J167" i="202"/>
  <c r="G167" i="202"/>
  <c r="D167" i="202"/>
  <c r="P166" i="202"/>
  <c r="M166" i="202"/>
  <c r="J166" i="202"/>
  <c r="G166" i="202"/>
  <c r="D166" i="202"/>
  <c r="P165" i="202"/>
  <c r="M165" i="202"/>
  <c r="J165" i="202"/>
  <c r="G165" i="202"/>
  <c r="D165" i="202"/>
  <c r="P164" i="202"/>
  <c r="M164" i="202"/>
  <c r="J164" i="202"/>
  <c r="G164" i="202"/>
  <c r="D164" i="202"/>
  <c r="P163" i="202"/>
  <c r="M163" i="202"/>
  <c r="J163" i="202"/>
  <c r="G163" i="202"/>
  <c r="D163" i="202"/>
  <c r="P162" i="202"/>
  <c r="M162" i="202"/>
  <c r="J162" i="202"/>
  <c r="G162" i="202"/>
  <c r="D162" i="202"/>
  <c r="P161" i="202"/>
  <c r="M161" i="202"/>
  <c r="J161" i="202"/>
  <c r="G161" i="202"/>
  <c r="D161" i="202"/>
  <c r="P160" i="202"/>
  <c r="M160" i="202"/>
  <c r="J160" i="202"/>
  <c r="G160" i="202"/>
  <c r="D160" i="202"/>
  <c r="P159" i="202"/>
  <c r="M159" i="202"/>
  <c r="J159" i="202"/>
  <c r="G159" i="202"/>
  <c r="D159" i="202"/>
  <c r="P158" i="202"/>
  <c r="M158" i="202"/>
  <c r="J158" i="202"/>
  <c r="G158" i="202"/>
  <c r="D158" i="202"/>
  <c r="P157" i="202"/>
  <c r="M157" i="202"/>
  <c r="J157" i="202"/>
  <c r="G157" i="202"/>
  <c r="D157" i="202"/>
  <c r="P156" i="202"/>
  <c r="M156" i="202"/>
  <c r="J156" i="202"/>
  <c r="G156" i="202"/>
  <c r="D156" i="202"/>
  <c r="P155" i="202"/>
  <c r="M155" i="202"/>
  <c r="J155" i="202"/>
  <c r="G155" i="202"/>
  <c r="D155" i="202"/>
  <c r="P154" i="202"/>
  <c r="M154" i="202"/>
  <c r="J154" i="202"/>
  <c r="G154" i="202"/>
  <c r="D154" i="202"/>
  <c r="P153" i="202"/>
  <c r="M153" i="202"/>
  <c r="J153" i="202"/>
  <c r="G153" i="202"/>
  <c r="D153" i="202"/>
  <c r="P152" i="202"/>
  <c r="M152" i="202"/>
  <c r="J152" i="202"/>
  <c r="G152" i="202"/>
  <c r="D152" i="202"/>
  <c r="P151" i="202"/>
  <c r="M151" i="202"/>
  <c r="J151" i="202"/>
  <c r="G151" i="202"/>
  <c r="D151" i="202"/>
  <c r="P150" i="202"/>
  <c r="M150" i="202"/>
  <c r="J150" i="202"/>
  <c r="G150" i="202"/>
  <c r="D150" i="202"/>
  <c r="P149" i="202"/>
  <c r="M149" i="202"/>
  <c r="J149" i="202"/>
  <c r="G149" i="202"/>
  <c r="D149" i="202"/>
  <c r="P148" i="202"/>
  <c r="M148" i="202"/>
  <c r="J148" i="202"/>
  <c r="G148" i="202"/>
  <c r="D148" i="202"/>
  <c r="P147" i="202"/>
  <c r="M147" i="202"/>
  <c r="J147" i="202"/>
  <c r="G147" i="202"/>
  <c r="D147" i="202"/>
  <c r="P146" i="202"/>
  <c r="M146" i="202"/>
  <c r="J146" i="202"/>
  <c r="G146" i="202"/>
  <c r="D146" i="202"/>
  <c r="P145" i="202"/>
  <c r="M145" i="202"/>
  <c r="J145" i="202"/>
  <c r="G145" i="202"/>
  <c r="D145" i="202"/>
  <c r="P144" i="202"/>
  <c r="M144" i="202"/>
  <c r="J144" i="202"/>
  <c r="G144" i="202"/>
  <c r="D144" i="202"/>
  <c r="P143" i="202"/>
  <c r="M143" i="202"/>
  <c r="J143" i="202"/>
  <c r="G143" i="202"/>
  <c r="D143" i="202"/>
  <c r="P142" i="202"/>
  <c r="M142" i="202"/>
  <c r="J142" i="202"/>
  <c r="G142" i="202"/>
  <c r="D142" i="202"/>
  <c r="P141" i="202"/>
  <c r="M141" i="202"/>
  <c r="J141" i="202"/>
  <c r="G141" i="202"/>
  <c r="D141" i="202"/>
  <c r="P140" i="202"/>
  <c r="M140" i="202"/>
  <c r="J140" i="202"/>
  <c r="G140" i="202"/>
  <c r="D140" i="202"/>
  <c r="P139" i="202"/>
  <c r="M139" i="202"/>
  <c r="J139" i="202"/>
  <c r="G139" i="202"/>
  <c r="D139" i="202"/>
  <c r="P138" i="202"/>
  <c r="M138" i="202"/>
  <c r="J138" i="202"/>
  <c r="G138" i="202"/>
  <c r="D138" i="202"/>
  <c r="P137" i="202"/>
  <c r="M137" i="202"/>
  <c r="J137" i="202"/>
  <c r="G137" i="202"/>
  <c r="D137" i="202"/>
  <c r="P136" i="202"/>
  <c r="M136" i="202"/>
  <c r="J136" i="202"/>
  <c r="G136" i="202"/>
  <c r="D136" i="202"/>
  <c r="P135" i="202"/>
  <c r="M135" i="202"/>
  <c r="J135" i="202"/>
  <c r="G135" i="202"/>
  <c r="D135" i="202"/>
  <c r="P134" i="202"/>
  <c r="M134" i="202"/>
  <c r="J134" i="202"/>
  <c r="G134" i="202"/>
  <c r="D134" i="202"/>
  <c r="P133" i="202"/>
  <c r="M133" i="202"/>
  <c r="J133" i="202"/>
  <c r="G133" i="202"/>
  <c r="D133" i="202"/>
  <c r="P132" i="202"/>
  <c r="M132" i="202"/>
  <c r="J132" i="202"/>
  <c r="G132" i="202"/>
  <c r="D132" i="202"/>
  <c r="P131" i="202"/>
  <c r="M131" i="202"/>
  <c r="J131" i="202"/>
  <c r="G131" i="202"/>
  <c r="D131" i="202"/>
  <c r="P130" i="202"/>
  <c r="M130" i="202"/>
  <c r="J130" i="202"/>
  <c r="G130" i="202"/>
  <c r="D130" i="202"/>
  <c r="P129" i="202"/>
  <c r="M129" i="202"/>
  <c r="J129" i="202"/>
  <c r="G129" i="202"/>
  <c r="D129" i="202"/>
  <c r="P128" i="202"/>
  <c r="M128" i="202"/>
  <c r="J128" i="202"/>
  <c r="G128" i="202"/>
  <c r="D128" i="202"/>
  <c r="P127" i="202"/>
  <c r="M127" i="202"/>
  <c r="J127" i="202"/>
  <c r="G127" i="202"/>
  <c r="D127" i="202"/>
  <c r="P126" i="202"/>
  <c r="M126" i="202"/>
  <c r="J126" i="202"/>
  <c r="G126" i="202"/>
  <c r="D126" i="202"/>
  <c r="P125" i="202"/>
  <c r="M125" i="202"/>
  <c r="J125" i="202"/>
  <c r="G125" i="202"/>
  <c r="D125" i="202"/>
  <c r="P124" i="202"/>
  <c r="M124" i="202"/>
  <c r="J124" i="202"/>
  <c r="G124" i="202"/>
  <c r="D124" i="202"/>
  <c r="P123" i="202"/>
  <c r="M123" i="202"/>
  <c r="J123" i="202"/>
  <c r="G123" i="202"/>
  <c r="D123" i="202"/>
  <c r="P122" i="202"/>
  <c r="M122" i="202"/>
  <c r="J122" i="202"/>
  <c r="G122" i="202"/>
  <c r="D122" i="202"/>
  <c r="P121" i="202"/>
  <c r="M121" i="202"/>
  <c r="J121" i="202"/>
  <c r="G121" i="202"/>
  <c r="D121" i="202"/>
  <c r="P120" i="202"/>
  <c r="M120" i="202"/>
  <c r="J120" i="202"/>
  <c r="G120" i="202"/>
  <c r="D120" i="202"/>
  <c r="P119" i="202"/>
  <c r="M119" i="202"/>
  <c r="J119" i="202"/>
  <c r="G119" i="202"/>
  <c r="D119" i="202"/>
  <c r="P118" i="202"/>
  <c r="M118" i="202"/>
  <c r="J118" i="202"/>
  <c r="G118" i="202"/>
  <c r="D118" i="202"/>
  <c r="P117" i="202"/>
  <c r="M117" i="202"/>
  <c r="J117" i="202"/>
  <c r="G117" i="202"/>
  <c r="D117" i="202"/>
  <c r="P116" i="202"/>
  <c r="M116" i="202"/>
  <c r="J116" i="202"/>
  <c r="G116" i="202"/>
  <c r="D116" i="202"/>
  <c r="P115" i="202"/>
  <c r="M115" i="202"/>
  <c r="J115" i="202"/>
  <c r="G115" i="202"/>
  <c r="D115" i="202"/>
  <c r="P114" i="202"/>
  <c r="M114" i="202"/>
  <c r="J114" i="202"/>
  <c r="G114" i="202"/>
  <c r="D114" i="202"/>
  <c r="P113" i="202"/>
  <c r="M113" i="202"/>
  <c r="J113" i="202"/>
  <c r="G113" i="202"/>
  <c r="D113" i="202"/>
  <c r="P112" i="202"/>
  <c r="M112" i="202"/>
  <c r="J112" i="202"/>
  <c r="G112" i="202"/>
  <c r="D112" i="202"/>
  <c r="P111" i="202"/>
  <c r="M111" i="202"/>
  <c r="J111" i="202"/>
  <c r="G111" i="202"/>
  <c r="D111" i="202"/>
  <c r="P110" i="202"/>
  <c r="M110" i="202"/>
  <c r="J110" i="202"/>
  <c r="G110" i="202"/>
  <c r="D110" i="202"/>
  <c r="P109" i="202"/>
  <c r="M109" i="202"/>
  <c r="J109" i="202"/>
  <c r="G109" i="202"/>
  <c r="D109" i="202"/>
  <c r="P108" i="202"/>
  <c r="M108" i="202"/>
  <c r="J108" i="202"/>
  <c r="G108" i="202"/>
  <c r="D108" i="202"/>
  <c r="P107" i="202"/>
  <c r="M107" i="202"/>
  <c r="J107" i="202"/>
  <c r="G107" i="202"/>
  <c r="D107" i="202"/>
  <c r="P106" i="202"/>
  <c r="M106" i="202"/>
  <c r="J106" i="202"/>
  <c r="G106" i="202"/>
  <c r="D106" i="202"/>
  <c r="P105" i="202"/>
  <c r="M105" i="202"/>
  <c r="J105" i="202"/>
  <c r="G105" i="202"/>
  <c r="D105" i="202"/>
  <c r="P104" i="202"/>
  <c r="M104" i="202"/>
  <c r="J104" i="202"/>
  <c r="G104" i="202"/>
  <c r="D104" i="202"/>
  <c r="P103" i="202"/>
  <c r="M103" i="202"/>
  <c r="J103" i="202"/>
  <c r="G103" i="202"/>
  <c r="D103" i="202"/>
  <c r="P102" i="202"/>
  <c r="M102" i="202"/>
  <c r="J102" i="202"/>
  <c r="G102" i="202"/>
  <c r="D102" i="202"/>
  <c r="P101" i="202"/>
  <c r="M101" i="202"/>
  <c r="J101" i="202"/>
  <c r="G101" i="202"/>
  <c r="D101" i="202"/>
  <c r="P100" i="202"/>
  <c r="M100" i="202"/>
  <c r="J100" i="202"/>
  <c r="G100" i="202"/>
  <c r="D100" i="202"/>
  <c r="P99" i="202"/>
  <c r="M99" i="202"/>
  <c r="J99" i="202"/>
  <c r="G99" i="202"/>
  <c r="D99" i="202"/>
  <c r="P98" i="202"/>
  <c r="M98" i="202"/>
  <c r="J98" i="202"/>
  <c r="G98" i="202"/>
  <c r="D98" i="202"/>
  <c r="P97" i="202"/>
  <c r="M97" i="202"/>
  <c r="J97" i="202"/>
  <c r="G97" i="202"/>
  <c r="D97" i="202"/>
  <c r="P96" i="202"/>
  <c r="M96" i="202"/>
  <c r="J96" i="202"/>
  <c r="G96" i="202"/>
  <c r="D96" i="202"/>
  <c r="P95" i="202"/>
  <c r="M95" i="202"/>
  <c r="J95" i="202"/>
  <c r="G95" i="202"/>
  <c r="D95" i="202"/>
  <c r="P94" i="202"/>
  <c r="M94" i="202"/>
  <c r="J94" i="202"/>
  <c r="G94" i="202"/>
  <c r="D94" i="202"/>
  <c r="P93" i="202"/>
  <c r="M93" i="202"/>
  <c r="J93" i="202"/>
  <c r="G93" i="202"/>
  <c r="D93" i="202"/>
  <c r="P92" i="202"/>
  <c r="M92" i="202"/>
  <c r="J92" i="202"/>
  <c r="G92" i="202"/>
  <c r="D92" i="202"/>
  <c r="P91" i="202"/>
  <c r="M91" i="202"/>
  <c r="J91" i="202"/>
  <c r="G91" i="202"/>
  <c r="D91" i="202"/>
  <c r="P90" i="202"/>
  <c r="M90" i="202"/>
  <c r="J90" i="202"/>
  <c r="G90" i="202"/>
  <c r="D90" i="202"/>
  <c r="P89" i="202"/>
  <c r="M89" i="202"/>
  <c r="J89" i="202"/>
  <c r="G89" i="202"/>
  <c r="D89" i="202"/>
  <c r="P88" i="202"/>
  <c r="M88" i="202"/>
  <c r="J88" i="202"/>
  <c r="G88" i="202"/>
  <c r="D88" i="202"/>
  <c r="P87" i="202"/>
  <c r="M87" i="202"/>
  <c r="J87" i="202"/>
  <c r="G87" i="202"/>
  <c r="D87" i="202"/>
  <c r="P86" i="202"/>
  <c r="M86" i="202"/>
  <c r="J86" i="202"/>
  <c r="G86" i="202"/>
  <c r="D86" i="202"/>
  <c r="P85" i="202"/>
  <c r="M85" i="202"/>
  <c r="J85" i="202"/>
  <c r="G85" i="202"/>
  <c r="D85" i="202"/>
  <c r="P84" i="202"/>
  <c r="M84" i="202"/>
  <c r="J84" i="202"/>
  <c r="G84" i="202"/>
  <c r="D84" i="202"/>
  <c r="P83" i="202"/>
  <c r="M83" i="202"/>
  <c r="J83" i="202"/>
  <c r="G83" i="202"/>
  <c r="D83" i="202"/>
  <c r="P82" i="202"/>
  <c r="M82" i="202"/>
  <c r="J82" i="202"/>
  <c r="G82" i="202"/>
  <c r="D82" i="202"/>
  <c r="P81" i="202"/>
  <c r="M81" i="202"/>
  <c r="J81" i="202"/>
  <c r="G81" i="202"/>
  <c r="D81" i="202"/>
  <c r="P80" i="202"/>
  <c r="M80" i="202"/>
  <c r="J80" i="202"/>
  <c r="G80" i="202"/>
  <c r="D80" i="202"/>
  <c r="P79" i="202"/>
  <c r="M79" i="202"/>
  <c r="J79" i="202"/>
  <c r="G79" i="202"/>
  <c r="D79" i="202"/>
  <c r="P78" i="202"/>
  <c r="M78" i="202"/>
  <c r="J78" i="202"/>
  <c r="G78" i="202"/>
  <c r="D78" i="202"/>
  <c r="P77" i="202"/>
  <c r="M77" i="202"/>
  <c r="J77" i="202"/>
  <c r="G77" i="202"/>
  <c r="D77" i="202"/>
  <c r="P76" i="202"/>
  <c r="M76" i="202"/>
  <c r="J76" i="202"/>
  <c r="G76" i="202"/>
  <c r="D76" i="202"/>
  <c r="P75" i="202"/>
  <c r="M75" i="202"/>
  <c r="J75" i="202"/>
  <c r="G75" i="202"/>
  <c r="D75" i="202"/>
  <c r="P74" i="202"/>
  <c r="M74" i="202"/>
  <c r="J74" i="202"/>
  <c r="G74" i="202"/>
  <c r="D74" i="202"/>
  <c r="P73" i="202"/>
  <c r="M73" i="202"/>
  <c r="J73" i="202"/>
  <c r="G73" i="202"/>
  <c r="D73" i="202"/>
  <c r="P72" i="202"/>
  <c r="M72" i="202"/>
  <c r="J72" i="202"/>
  <c r="G72" i="202"/>
  <c r="D72" i="202"/>
  <c r="P71" i="202"/>
  <c r="M71" i="202"/>
  <c r="J71" i="202"/>
  <c r="G71" i="202"/>
  <c r="D71" i="202"/>
  <c r="P70" i="202"/>
  <c r="M70" i="202"/>
  <c r="J70" i="202"/>
  <c r="G70" i="202"/>
  <c r="D70" i="202"/>
  <c r="P69" i="202"/>
  <c r="M69" i="202"/>
  <c r="J69" i="202"/>
  <c r="G69" i="202"/>
  <c r="D69" i="202"/>
  <c r="P68" i="202"/>
  <c r="M68" i="202"/>
  <c r="J68" i="202"/>
  <c r="G68" i="202"/>
  <c r="D68" i="202"/>
  <c r="P67" i="202"/>
  <c r="M67" i="202"/>
  <c r="J67" i="202"/>
  <c r="G67" i="202"/>
  <c r="D67" i="202"/>
  <c r="P66" i="202"/>
  <c r="M66" i="202"/>
  <c r="J66" i="202"/>
  <c r="G66" i="202"/>
  <c r="D66" i="202"/>
  <c r="P65" i="202"/>
  <c r="M65" i="202"/>
  <c r="J65" i="202"/>
  <c r="G65" i="202"/>
  <c r="D65" i="202"/>
  <c r="P64" i="202"/>
  <c r="M64" i="202"/>
  <c r="J64" i="202"/>
  <c r="G64" i="202"/>
  <c r="D64" i="202"/>
  <c r="P63" i="202"/>
  <c r="M63" i="202"/>
  <c r="J63" i="202"/>
  <c r="G63" i="202"/>
  <c r="D63" i="202"/>
  <c r="P62" i="202"/>
  <c r="M62" i="202"/>
  <c r="J62" i="202"/>
  <c r="G62" i="202"/>
  <c r="D62" i="202"/>
  <c r="P61" i="202"/>
  <c r="M61" i="202"/>
  <c r="J61" i="202"/>
  <c r="G61" i="202"/>
  <c r="D61" i="202"/>
  <c r="P60" i="202"/>
  <c r="M60" i="202"/>
  <c r="J60" i="202"/>
  <c r="G60" i="202"/>
  <c r="D60" i="202"/>
  <c r="P59" i="202"/>
  <c r="M59" i="202"/>
  <c r="J59" i="202"/>
  <c r="G59" i="202"/>
  <c r="D59" i="202"/>
  <c r="P58" i="202"/>
  <c r="M58" i="202"/>
  <c r="J58" i="202"/>
  <c r="G58" i="202"/>
  <c r="D58" i="202"/>
  <c r="P57" i="202"/>
  <c r="M57" i="202"/>
  <c r="J57" i="202"/>
  <c r="G57" i="202"/>
  <c r="D57" i="202"/>
  <c r="P56" i="202"/>
  <c r="M56" i="202"/>
  <c r="J56" i="202"/>
  <c r="G56" i="202"/>
  <c r="D56" i="202"/>
  <c r="P55" i="202"/>
  <c r="M55" i="202"/>
  <c r="J55" i="202"/>
  <c r="G55" i="202"/>
  <c r="D55" i="202"/>
  <c r="P54" i="202"/>
  <c r="M54" i="202"/>
  <c r="J54" i="202"/>
  <c r="G54" i="202"/>
  <c r="D54" i="202"/>
  <c r="P53" i="202"/>
  <c r="M53" i="202"/>
  <c r="J53" i="202"/>
  <c r="G53" i="202"/>
  <c r="D53" i="202"/>
  <c r="P52" i="202"/>
  <c r="M52" i="202"/>
  <c r="J52" i="202"/>
  <c r="G52" i="202"/>
  <c r="D52" i="202"/>
  <c r="P51" i="202"/>
  <c r="M51" i="202"/>
  <c r="J51" i="202"/>
  <c r="G51" i="202"/>
  <c r="D51" i="202"/>
  <c r="P50" i="202"/>
  <c r="M50" i="202"/>
  <c r="J50" i="202"/>
  <c r="G50" i="202"/>
  <c r="D50" i="202"/>
  <c r="P49" i="202"/>
  <c r="M49" i="202"/>
  <c r="J49" i="202"/>
  <c r="G49" i="202"/>
  <c r="D49" i="202"/>
  <c r="P48" i="202"/>
  <c r="M48" i="202"/>
  <c r="J48" i="202"/>
  <c r="G48" i="202"/>
  <c r="D48" i="202"/>
  <c r="P47" i="202"/>
  <c r="M47" i="202"/>
  <c r="J47" i="202"/>
  <c r="G47" i="202"/>
  <c r="D47" i="202"/>
  <c r="P46" i="202"/>
  <c r="M46" i="202"/>
  <c r="J46" i="202"/>
  <c r="G46" i="202"/>
  <c r="D46" i="202"/>
  <c r="P45" i="202"/>
  <c r="M45" i="202"/>
  <c r="J45" i="202"/>
  <c r="G45" i="202"/>
  <c r="D45" i="202"/>
  <c r="P44" i="202"/>
  <c r="M44" i="202"/>
  <c r="J44" i="202"/>
  <c r="G44" i="202"/>
  <c r="D44" i="202"/>
  <c r="P43" i="202"/>
  <c r="M43" i="202"/>
  <c r="J43" i="202"/>
  <c r="G43" i="202"/>
  <c r="D43" i="202"/>
  <c r="P42" i="202"/>
  <c r="M42" i="202"/>
  <c r="J42" i="202"/>
  <c r="G42" i="202"/>
  <c r="D42" i="202"/>
  <c r="P41" i="202"/>
  <c r="M41" i="202"/>
  <c r="J41" i="202"/>
  <c r="G41" i="202"/>
  <c r="D41" i="202"/>
  <c r="P40" i="202"/>
  <c r="M40" i="202"/>
  <c r="J40" i="202"/>
  <c r="G40" i="202"/>
  <c r="D40" i="202"/>
  <c r="P39" i="202"/>
  <c r="M39" i="202"/>
  <c r="J39" i="202"/>
  <c r="G39" i="202"/>
  <c r="D39" i="202"/>
  <c r="P38" i="202"/>
  <c r="M38" i="202"/>
  <c r="J38" i="202"/>
  <c r="G38" i="202"/>
  <c r="D38" i="202"/>
  <c r="P37" i="202"/>
  <c r="M37" i="202"/>
  <c r="J37" i="202"/>
  <c r="G37" i="202"/>
  <c r="D37" i="202"/>
  <c r="P36" i="202"/>
  <c r="M36" i="202"/>
  <c r="J36" i="202"/>
  <c r="G36" i="202"/>
  <c r="D36" i="202"/>
  <c r="P35" i="202"/>
  <c r="M35" i="202"/>
  <c r="J35" i="202"/>
  <c r="G35" i="202"/>
  <c r="D35" i="202"/>
  <c r="P34" i="202"/>
  <c r="M34" i="202"/>
  <c r="J34" i="202"/>
  <c r="G34" i="202"/>
  <c r="D34" i="202"/>
  <c r="P33" i="202"/>
  <c r="M33" i="202"/>
  <c r="J33" i="202"/>
  <c r="G33" i="202"/>
  <c r="D33" i="202"/>
  <c r="P32" i="202"/>
  <c r="M32" i="202"/>
  <c r="J32" i="202"/>
  <c r="G32" i="202"/>
  <c r="D32" i="202"/>
  <c r="P31" i="202"/>
  <c r="M31" i="202"/>
  <c r="J31" i="202"/>
  <c r="G31" i="202"/>
  <c r="D31" i="202"/>
  <c r="P30" i="202"/>
  <c r="M30" i="202"/>
  <c r="J30" i="202"/>
  <c r="G30" i="202"/>
  <c r="D30" i="202"/>
  <c r="P29" i="202"/>
  <c r="M29" i="202"/>
  <c r="J29" i="202"/>
  <c r="G29" i="202"/>
  <c r="D29" i="202"/>
  <c r="P28" i="202"/>
  <c r="M28" i="202"/>
  <c r="J28" i="202"/>
  <c r="G28" i="202"/>
  <c r="D28" i="202"/>
  <c r="P27" i="202"/>
  <c r="M27" i="202"/>
  <c r="J27" i="202"/>
  <c r="G27" i="202"/>
  <c r="D27" i="202"/>
  <c r="P26" i="202"/>
  <c r="M26" i="202"/>
  <c r="J26" i="202"/>
  <c r="G26" i="202"/>
  <c r="D26" i="202"/>
  <c r="P25" i="202"/>
  <c r="M25" i="202"/>
  <c r="J25" i="202"/>
  <c r="G25" i="202"/>
  <c r="D25" i="202"/>
  <c r="P24" i="202"/>
  <c r="M24" i="202"/>
  <c r="J24" i="202"/>
  <c r="G24" i="202"/>
  <c r="D24" i="202"/>
  <c r="P23" i="202"/>
  <c r="M23" i="202"/>
  <c r="J23" i="202"/>
  <c r="G23" i="202"/>
  <c r="D23" i="202"/>
  <c r="P22" i="202"/>
  <c r="M22" i="202"/>
  <c r="J22" i="202"/>
  <c r="G22" i="202"/>
  <c r="D22" i="202"/>
  <c r="P21" i="202"/>
  <c r="M21" i="202"/>
  <c r="J21" i="202"/>
  <c r="G21" i="202"/>
  <c r="D21" i="202"/>
  <c r="P20" i="202"/>
  <c r="M20" i="202"/>
  <c r="J20" i="202"/>
  <c r="G20" i="202"/>
  <c r="D20" i="202"/>
  <c r="I14" i="202"/>
  <c r="H14" i="202"/>
  <c r="D13" i="202"/>
  <c r="D12" i="202"/>
  <c r="P228" i="201"/>
  <c r="M228" i="201"/>
  <c r="J228" i="201"/>
  <c r="G228" i="201"/>
  <c r="D228" i="201"/>
  <c r="P227" i="201"/>
  <c r="M227" i="201"/>
  <c r="J227" i="201"/>
  <c r="G227" i="201"/>
  <c r="D227" i="201"/>
  <c r="P226" i="201"/>
  <c r="M226" i="201"/>
  <c r="J226" i="201"/>
  <c r="G226" i="201"/>
  <c r="D226" i="201"/>
  <c r="P225" i="201"/>
  <c r="M225" i="201"/>
  <c r="J225" i="201"/>
  <c r="G225" i="201"/>
  <c r="D225" i="201"/>
  <c r="P224" i="201"/>
  <c r="M224" i="201"/>
  <c r="J224" i="201"/>
  <c r="G224" i="201"/>
  <c r="D224" i="201"/>
  <c r="P223" i="201"/>
  <c r="M223" i="201"/>
  <c r="J223" i="201"/>
  <c r="G223" i="201"/>
  <c r="D223" i="201"/>
  <c r="P222" i="201"/>
  <c r="M222" i="201"/>
  <c r="J222" i="201"/>
  <c r="G222" i="201"/>
  <c r="D222" i="201"/>
  <c r="P221" i="201"/>
  <c r="M221" i="201"/>
  <c r="J221" i="201"/>
  <c r="G221" i="201"/>
  <c r="D221" i="201"/>
  <c r="P220" i="201"/>
  <c r="M220" i="201"/>
  <c r="J220" i="201"/>
  <c r="G220" i="201"/>
  <c r="D220" i="201"/>
  <c r="P219" i="201"/>
  <c r="M219" i="201"/>
  <c r="J219" i="201"/>
  <c r="G219" i="201"/>
  <c r="D219" i="201"/>
  <c r="P218" i="201"/>
  <c r="M218" i="201"/>
  <c r="J218" i="201"/>
  <c r="G218" i="201"/>
  <c r="D218" i="201"/>
  <c r="P217" i="201"/>
  <c r="M217" i="201"/>
  <c r="J217" i="201"/>
  <c r="G217" i="201"/>
  <c r="D217" i="201"/>
  <c r="P216" i="201"/>
  <c r="M216" i="201"/>
  <c r="J216" i="201"/>
  <c r="G216" i="201"/>
  <c r="D216" i="201"/>
  <c r="P215" i="201"/>
  <c r="M215" i="201"/>
  <c r="J215" i="201"/>
  <c r="G215" i="201"/>
  <c r="D215" i="201"/>
  <c r="P214" i="201"/>
  <c r="M214" i="201"/>
  <c r="J214" i="201"/>
  <c r="G214" i="201"/>
  <c r="D214" i="201"/>
  <c r="P213" i="201"/>
  <c r="M213" i="201"/>
  <c r="J213" i="201"/>
  <c r="G213" i="201"/>
  <c r="D213" i="201"/>
  <c r="P212" i="201"/>
  <c r="M212" i="201"/>
  <c r="J212" i="201"/>
  <c r="G212" i="201"/>
  <c r="D212" i="201"/>
  <c r="P211" i="201"/>
  <c r="M211" i="201"/>
  <c r="J211" i="201"/>
  <c r="G211" i="201"/>
  <c r="D211" i="201"/>
  <c r="P210" i="201"/>
  <c r="M210" i="201"/>
  <c r="J210" i="201"/>
  <c r="G210" i="201"/>
  <c r="D210" i="201"/>
  <c r="P209" i="201"/>
  <c r="M209" i="201"/>
  <c r="J209" i="201"/>
  <c r="G209" i="201"/>
  <c r="D209" i="201"/>
  <c r="P208" i="201"/>
  <c r="M208" i="201"/>
  <c r="J208" i="201"/>
  <c r="G208" i="201"/>
  <c r="D208" i="201"/>
  <c r="P207" i="201"/>
  <c r="M207" i="201"/>
  <c r="J207" i="201"/>
  <c r="G207" i="201"/>
  <c r="D207" i="201"/>
  <c r="P206" i="201"/>
  <c r="M206" i="201"/>
  <c r="J206" i="201"/>
  <c r="G206" i="201"/>
  <c r="D206" i="201"/>
  <c r="P205" i="201"/>
  <c r="M205" i="201"/>
  <c r="J205" i="201"/>
  <c r="G205" i="201"/>
  <c r="D205" i="201"/>
  <c r="P204" i="201"/>
  <c r="M204" i="201"/>
  <c r="J204" i="201"/>
  <c r="G204" i="201"/>
  <c r="D204" i="201"/>
  <c r="P203" i="201"/>
  <c r="M203" i="201"/>
  <c r="J203" i="201"/>
  <c r="G203" i="201"/>
  <c r="D203" i="201"/>
  <c r="P202" i="201"/>
  <c r="M202" i="201"/>
  <c r="J202" i="201"/>
  <c r="G202" i="201"/>
  <c r="D202" i="201"/>
  <c r="P201" i="201"/>
  <c r="M201" i="201"/>
  <c r="J201" i="201"/>
  <c r="G201" i="201"/>
  <c r="D201" i="201"/>
  <c r="P200" i="201"/>
  <c r="M200" i="201"/>
  <c r="J200" i="201"/>
  <c r="G200" i="201"/>
  <c r="D200" i="201"/>
  <c r="P199" i="201"/>
  <c r="M199" i="201"/>
  <c r="J199" i="201"/>
  <c r="G199" i="201"/>
  <c r="D199" i="201"/>
  <c r="P198" i="201"/>
  <c r="M198" i="201"/>
  <c r="J198" i="201"/>
  <c r="G198" i="201"/>
  <c r="D198" i="201"/>
  <c r="P197" i="201"/>
  <c r="M197" i="201"/>
  <c r="J197" i="201"/>
  <c r="G197" i="201"/>
  <c r="D197" i="201"/>
  <c r="P196" i="201"/>
  <c r="M196" i="201"/>
  <c r="J196" i="201"/>
  <c r="G196" i="201"/>
  <c r="D196" i="201"/>
  <c r="P195" i="201"/>
  <c r="M195" i="201"/>
  <c r="J195" i="201"/>
  <c r="G195" i="201"/>
  <c r="D195" i="201"/>
  <c r="P194" i="201"/>
  <c r="M194" i="201"/>
  <c r="J194" i="201"/>
  <c r="G194" i="201"/>
  <c r="D194" i="201"/>
  <c r="P193" i="201"/>
  <c r="M193" i="201"/>
  <c r="J193" i="201"/>
  <c r="G193" i="201"/>
  <c r="D193" i="201"/>
  <c r="P192" i="201"/>
  <c r="M192" i="201"/>
  <c r="J192" i="201"/>
  <c r="G192" i="201"/>
  <c r="D192" i="201"/>
  <c r="P191" i="201"/>
  <c r="M191" i="201"/>
  <c r="J191" i="201"/>
  <c r="G191" i="201"/>
  <c r="D191" i="201"/>
  <c r="P190" i="201"/>
  <c r="M190" i="201"/>
  <c r="J190" i="201"/>
  <c r="G190" i="201"/>
  <c r="D190" i="201"/>
  <c r="P189" i="201"/>
  <c r="M189" i="201"/>
  <c r="J189" i="201"/>
  <c r="G189" i="201"/>
  <c r="D189" i="201"/>
  <c r="P188" i="201"/>
  <c r="M188" i="201"/>
  <c r="J188" i="201"/>
  <c r="G188" i="201"/>
  <c r="D188" i="201"/>
  <c r="P187" i="201"/>
  <c r="M187" i="201"/>
  <c r="J187" i="201"/>
  <c r="G187" i="201"/>
  <c r="D187" i="201"/>
  <c r="P186" i="201"/>
  <c r="M186" i="201"/>
  <c r="J186" i="201"/>
  <c r="G186" i="201"/>
  <c r="D186" i="201"/>
  <c r="P185" i="201"/>
  <c r="M185" i="201"/>
  <c r="J185" i="201"/>
  <c r="G185" i="201"/>
  <c r="D185" i="201"/>
  <c r="P184" i="201"/>
  <c r="M184" i="201"/>
  <c r="J184" i="201"/>
  <c r="G184" i="201"/>
  <c r="D184" i="201"/>
  <c r="P183" i="201"/>
  <c r="M183" i="201"/>
  <c r="J183" i="201"/>
  <c r="G183" i="201"/>
  <c r="D183" i="201"/>
  <c r="P182" i="201"/>
  <c r="M182" i="201"/>
  <c r="J182" i="201"/>
  <c r="G182" i="201"/>
  <c r="D182" i="201"/>
  <c r="P181" i="201"/>
  <c r="M181" i="201"/>
  <c r="J181" i="201"/>
  <c r="G181" i="201"/>
  <c r="D181" i="201"/>
  <c r="P180" i="201"/>
  <c r="M180" i="201"/>
  <c r="J180" i="201"/>
  <c r="G180" i="201"/>
  <c r="D180" i="201"/>
  <c r="P179" i="201"/>
  <c r="M179" i="201"/>
  <c r="J179" i="201"/>
  <c r="G179" i="201"/>
  <c r="D179" i="201"/>
  <c r="P178" i="201"/>
  <c r="M178" i="201"/>
  <c r="J178" i="201"/>
  <c r="G178" i="201"/>
  <c r="D178" i="201"/>
  <c r="P177" i="201"/>
  <c r="M177" i="201"/>
  <c r="J177" i="201"/>
  <c r="G177" i="201"/>
  <c r="D177" i="201"/>
  <c r="P176" i="201"/>
  <c r="M176" i="201"/>
  <c r="J176" i="201"/>
  <c r="G176" i="201"/>
  <c r="D176" i="201"/>
  <c r="P175" i="201"/>
  <c r="M175" i="201"/>
  <c r="J175" i="201"/>
  <c r="G175" i="201"/>
  <c r="D175" i="201"/>
  <c r="P174" i="201"/>
  <c r="M174" i="201"/>
  <c r="J174" i="201"/>
  <c r="G174" i="201"/>
  <c r="D174" i="201"/>
  <c r="P173" i="201"/>
  <c r="M173" i="201"/>
  <c r="J173" i="201"/>
  <c r="G173" i="201"/>
  <c r="D173" i="201"/>
  <c r="P172" i="201"/>
  <c r="M172" i="201"/>
  <c r="J172" i="201"/>
  <c r="G172" i="201"/>
  <c r="D172" i="201"/>
  <c r="P171" i="201"/>
  <c r="M171" i="201"/>
  <c r="J171" i="201"/>
  <c r="G171" i="201"/>
  <c r="D171" i="201"/>
  <c r="P170" i="201"/>
  <c r="M170" i="201"/>
  <c r="J170" i="201"/>
  <c r="G170" i="201"/>
  <c r="D170" i="201"/>
  <c r="P169" i="201"/>
  <c r="M169" i="201"/>
  <c r="J169" i="201"/>
  <c r="G169" i="201"/>
  <c r="D169" i="201"/>
  <c r="P168" i="201"/>
  <c r="M168" i="201"/>
  <c r="J168" i="201"/>
  <c r="G168" i="201"/>
  <c r="D168" i="201"/>
  <c r="P167" i="201"/>
  <c r="M167" i="201"/>
  <c r="J167" i="201"/>
  <c r="G167" i="201"/>
  <c r="D167" i="201"/>
  <c r="P166" i="201"/>
  <c r="M166" i="201"/>
  <c r="J166" i="201"/>
  <c r="G166" i="201"/>
  <c r="D166" i="201"/>
  <c r="P165" i="201"/>
  <c r="M165" i="201"/>
  <c r="J165" i="201"/>
  <c r="G165" i="201"/>
  <c r="D165" i="201"/>
  <c r="P164" i="201"/>
  <c r="M164" i="201"/>
  <c r="J164" i="201"/>
  <c r="G164" i="201"/>
  <c r="D164" i="201"/>
  <c r="P163" i="201"/>
  <c r="M163" i="201"/>
  <c r="J163" i="201"/>
  <c r="G163" i="201"/>
  <c r="D163" i="201"/>
  <c r="P162" i="201"/>
  <c r="M162" i="201"/>
  <c r="J162" i="201"/>
  <c r="G162" i="201"/>
  <c r="D162" i="201"/>
  <c r="P161" i="201"/>
  <c r="M161" i="201"/>
  <c r="J161" i="201"/>
  <c r="G161" i="201"/>
  <c r="D161" i="201"/>
  <c r="P160" i="201"/>
  <c r="M160" i="201"/>
  <c r="J160" i="201"/>
  <c r="G160" i="201"/>
  <c r="D160" i="201"/>
  <c r="P159" i="201"/>
  <c r="M159" i="201"/>
  <c r="J159" i="201"/>
  <c r="G159" i="201"/>
  <c r="D159" i="201"/>
  <c r="P158" i="201"/>
  <c r="M158" i="201"/>
  <c r="J158" i="201"/>
  <c r="G158" i="201"/>
  <c r="D158" i="201"/>
  <c r="P157" i="201"/>
  <c r="M157" i="201"/>
  <c r="J157" i="201"/>
  <c r="G157" i="201"/>
  <c r="D157" i="201"/>
  <c r="P156" i="201"/>
  <c r="M156" i="201"/>
  <c r="J156" i="201"/>
  <c r="G156" i="201"/>
  <c r="D156" i="201"/>
  <c r="P155" i="201"/>
  <c r="M155" i="201"/>
  <c r="J155" i="201"/>
  <c r="G155" i="201"/>
  <c r="D155" i="201"/>
  <c r="P154" i="201"/>
  <c r="M154" i="201"/>
  <c r="J154" i="201"/>
  <c r="G154" i="201"/>
  <c r="D154" i="201"/>
  <c r="P153" i="201"/>
  <c r="M153" i="201"/>
  <c r="J153" i="201"/>
  <c r="G153" i="201"/>
  <c r="D153" i="201"/>
  <c r="P152" i="201"/>
  <c r="M152" i="201"/>
  <c r="J152" i="201"/>
  <c r="G152" i="201"/>
  <c r="D152" i="201"/>
  <c r="P151" i="201"/>
  <c r="M151" i="201"/>
  <c r="J151" i="201"/>
  <c r="G151" i="201"/>
  <c r="D151" i="201"/>
  <c r="P150" i="201"/>
  <c r="M150" i="201"/>
  <c r="J150" i="201"/>
  <c r="G150" i="201"/>
  <c r="D150" i="201"/>
  <c r="P149" i="201"/>
  <c r="M149" i="201"/>
  <c r="J149" i="201"/>
  <c r="G149" i="201"/>
  <c r="D149" i="201"/>
  <c r="P148" i="201"/>
  <c r="M148" i="201"/>
  <c r="J148" i="201"/>
  <c r="G148" i="201"/>
  <c r="D148" i="201"/>
  <c r="P147" i="201"/>
  <c r="M147" i="201"/>
  <c r="J147" i="201"/>
  <c r="G147" i="201"/>
  <c r="D147" i="201"/>
  <c r="P146" i="201"/>
  <c r="M146" i="201"/>
  <c r="J146" i="201"/>
  <c r="G146" i="201"/>
  <c r="D146" i="201"/>
  <c r="P145" i="201"/>
  <c r="M145" i="201"/>
  <c r="J145" i="201"/>
  <c r="G145" i="201"/>
  <c r="D145" i="201"/>
  <c r="P144" i="201"/>
  <c r="M144" i="201"/>
  <c r="J144" i="201"/>
  <c r="G144" i="201"/>
  <c r="D144" i="201"/>
  <c r="P143" i="201"/>
  <c r="M143" i="201"/>
  <c r="J143" i="201"/>
  <c r="G143" i="201"/>
  <c r="D143" i="201"/>
  <c r="P142" i="201"/>
  <c r="M142" i="201"/>
  <c r="J142" i="201"/>
  <c r="G142" i="201"/>
  <c r="D142" i="201"/>
  <c r="P141" i="201"/>
  <c r="M141" i="201"/>
  <c r="J141" i="201"/>
  <c r="G141" i="201"/>
  <c r="D141" i="201"/>
  <c r="P140" i="201"/>
  <c r="M140" i="201"/>
  <c r="J140" i="201"/>
  <c r="G140" i="201"/>
  <c r="D140" i="201"/>
  <c r="P139" i="201"/>
  <c r="M139" i="201"/>
  <c r="J139" i="201"/>
  <c r="G139" i="201"/>
  <c r="D139" i="201"/>
  <c r="P138" i="201"/>
  <c r="M138" i="201"/>
  <c r="J138" i="201"/>
  <c r="G138" i="201"/>
  <c r="D138" i="201"/>
  <c r="P137" i="201"/>
  <c r="M137" i="201"/>
  <c r="J137" i="201"/>
  <c r="G137" i="201"/>
  <c r="D137" i="201"/>
  <c r="P136" i="201"/>
  <c r="M136" i="201"/>
  <c r="J136" i="201"/>
  <c r="G136" i="201"/>
  <c r="D136" i="201"/>
  <c r="P135" i="201"/>
  <c r="M135" i="201"/>
  <c r="J135" i="201"/>
  <c r="G135" i="201"/>
  <c r="D135" i="201"/>
  <c r="P134" i="201"/>
  <c r="M134" i="201"/>
  <c r="J134" i="201"/>
  <c r="G134" i="201"/>
  <c r="D134" i="201"/>
  <c r="P133" i="201"/>
  <c r="M133" i="201"/>
  <c r="J133" i="201"/>
  <c r="G133" i="201"/>
  <c r="D133" i="201"/>
  <c r="P132" i="201"/>
  <c r="M132" i="201"/>
  <c r="J132" i="201"/>
  <c r="G132" i="201"/>
  <c r="D132" i="201"/>
  <c r="P131" i="201"/>
  <c r="M131" i="201"/>
  <c r="J131" i="201"/>
  <c r="G131" i="201"/>
  <c r="D131" i="201"/>
  <c r="P130" i="201"/>
  <c r="M130" i="201"/>
  <c r="J130" i="201"/>
  <c r="G130" i="201"/>
  <c r="D130" i="201"/>
  <c r="P129" i="201"/>
  <c r="M129" i="201"/>
  <c r="J129" i="201"/>
  <c r="G129" i="201"/>
  <c r="D129" i="201"/>
  <c r="P128" i="201"/>
  <c r="M128" i="201"/>
  <c r="J128" i="201"/>
  <c r="G128" i="201"/>
  <c r="D128" i="201"/>
  <c r="P127" i="201"/>
  <c r="M127" i="201"/>
  <c r="J127" i="201"/>
  <c r="G127" i="201"/>
  <c r="D127" i="201"/>
  <c r="P126" i="201"/>
  <c r="M126" i="201"/>
  <c r="J126" i="201"/>
  <c r="G126" i="201"/>
  <c r="D126" i="201"/>
  <c r="P125" i="201"/>
  <c r="M125" i="201"/>
  <c r="J125" i="201"/>
  <c r="G125" i="201"/>
  <c r="D125" i="201"/>
  <c r="P124" i="201"/>
  <c r="M124" i="201"/>
  <c r="J124" i="201"/>
  <c r="G124" i="201"/>
  <c r="D124" i="201"/>
  <c r="P123" i="201"/>
  <c r="M123" i="201"/>
  <c r="J123" i="201"/>
  <c r="G123" i="201"/>
  <c r="D123" i="201"/>
  <c r="P122" i="201"/>
  <c r="M122" i="201"/>
  <c r="J122" i="201"/>
  <c r="G122" i="201"/>
  <c r="D122" i="201"/>
  <c r="P121" i="201"/>
  <c r="M121" i="201"/>
  <c r="J121" i="201"/>
  <c r="G121" i="201"/>
  <c r="D121" i="201"/>
  <c r="P120" i="201"/>
  <c r="M120" i="201"/>
  <c r="J120" i="201"/>
  <c r="G120" i="201"/>
  <c r="D120" i="201"/>
  <c r="P119" i="201"/>
  <c r="M119" i="201"/>
  <c r="J119" i="201"/>
  <c r="G119" i="201"/>
  <c r="D119" i="201"/>
  <c r="P118" i="201"/>
  <c r="M118" i="201"/>
  <c r="J118" i="201"/>
  <c r="G118" i="201"/>
  <c r="D118" i="201"/>
  <c r="P117" i="201"/>
  <c r="M117" i="201"/>
  <c r="J117" i="201"/>
  <c r="G117" i="201"/>
  <c r="D117" i="201"/>
  <c r="P116" i="201"/>
  <c r="M116" i="201"/>
  <c r="J116" i="201"/>
  <c r="G116" i="201"/>
  <c r="D116" i="201"/>
  <c r="P115" i="201"/>
  <c r="M115" i="201"/>
  <c r="J115" i="201"/>
  <c r="G115" i="201"/>
  <c r="D115" i="201"/>
  <c r="P114" i="201"/>
  <c r="M114" i="201"/>
  <c r="J114" i="201"/>
  <c r="G114" i="201"/>
  <c r="D114" i="201"/>
  <c r="P113" i="201"/>
  <c r="M113" i="201"/>
  <c r="J113" i="201"/>
  <c r="G113" i="201"/>
  <c r="D113" i="201"/>
  <c r="P112" i="201"/>
  <c r="M112" i="201"/>
  <c r="J112" i="201"/>
  <c r="G112" i="201"/>
  <c r="D112" i="201"/>
  <c r="P111" i="201"/>
  <c r="M111" i="201"/>
  <c r="J111" i="201"/>
  <c r="G111" i="201"/>
  <c r="D111" i="201"/>
  <c r="P110" i="201"/>
  <c r="M110" i="201"/>
  <c r="J110" i="201"/>
  <c r="G110" i="201"/>
  <c r="D110" i="201"/>
  <c r="P109" i="201"/>
  <c r="M109" i="201"/>
  <c r="J109" i="201"/>
  <c r="G109" i="201"/>
  <c r="D109" i="201"/>
  <c r="P108" i="201"/>
  <c r="M108" i="201"/>
  <c r="J108" i="201"/>
  <c r="G108" i="201"/>
  <c r="D108" i="201"/>
  <c r="P107" i="201"/>
  <c r="M107" i="201"/>
  <c r="J107" i="201"/>
  <c r="G107" i="201"/>
  <c r="D107" i="201"/>
  <c r="P106" i="201"/>
  <c r="M106" i="201"/>
  <c r="J106" i="201"/>
  <c r="G106" i="201"/>
  <c r="D106" i="201"/>
  <c r="P105" i="201"/>
  <c r="M105" i="201"/>
  <c r="J105" i="201"/>
  <c r="G105" i="201"/>
  <c r="D105" i="201"/>
  <c r="P104" i="201"/>
  <c r="M104" i="201"/>
  <c r="J104" i="201"/>
  <c r="G104" i="201"/>
  <c r="D104" i="201"/>
  <c r="P103" i="201"/>
  <c r="M103" i="201"/>
  <c r="J103" i="201"/>
  <c r="G103" i="201"/>
  <c r="D103" i="201"/>
  <c r="P102" i="201"/>
  <c r="M102" i="201"/>
  <c r="J102" i="201"/>
  <c r="G102" i="201"/>
  <c r="D102" i="201"/>
  <c r="P101" i="201"/>
  <c r="M101" i="201"/>
  <c r="J101" i="201"/>
  <c r="G101" i="201"/>
  <c r="D101" i="201"/>
  <c r="P100" i="201"/>
  <c r="M100" i="201"/>
  <c r="J100" i="201"/>
  <c r="G100" i="201"/>
  <c r="D100" i="201"/>
  <c r="P99" i="201"/>
  <c r="M99" i="201"/>
  <c r="J99" i="201"/>
  <c r="G99" i="201"/>
  <c r="D99" i="201"/>
  <c r="P98" i="201"/>
  <c r="M98" i="201"/>
  <c r="J98" i="201"/>
  <c r="G98" i="201"/>
  <c r="D98" i="201"/>
  <c r="P97" i="201"/>
  <c r="M97" i="201"/>
  <c r="J97" i="201"/>
  <c r="G97" i="201"/>
  <c r="D97" i="201"/>
  <c r="P96" i="201"/>
  <c r="M96" i="201"/>
  <c r="J96" i="201"/>
  <c r="G96" i="201"/>
  <c r="D96" i="201"/>
  <c r="P95" i="201"/>
  <c r="M95" i="201"/>
  <c r="J95" i="201"/>
  <c r="G95" i="201"/>
  <c r="D95" i="201"/>
  <c r="P94" i="201"/>
  <c r="M94" i="201"/>
  <c r="J94" i="201"/>
  <c r="G94" i="201"/>
  <c r="D94" i="201"/>
  <c r="P93" i="201"/>
  <c r="M93" i="201"/>
  <c r="J93" i="201"/>
  <c r="G93" i="201"/>
  <c r="D93" i="201"/>
  <c r="P92" i="201"/>
  <c r="M92" i="201"/>
  <c r="J92" i="201"/>
  <c r="G92" i="201"/>
  <c r="D92" i="201"/>
  <c r="P91" i="201"/>
  <c r="M91" i="201"/>
  <c r="J91" i="201"/>
  <c r="G91" i="201"/>
  <c r="D91" i="201"/>
  <c r="P90" i="201"/>
  <c r="M90" i="201"/>
  <c r="J90" i="201"/>
  <c r="G90" i="201"/>
  <c r="D90" i="201"/>
  <c r="P89" i="201"/>
  <c r="M89" i="201"/>
  <c r="J89" i="201"/>
  <c r="G89" i="201"/>
  <c r="D89" i="201"/>
  <c r="P88" i="201"/>
  <c r="M88" i="201"/>
  <c r="J88" i="201"/>
  <c r="G88" i="201"/>
  <c r="D88" i="201"/>
  <c r="P87" i="201"/>
  <c r="M87" i="201"/>
  <c r="J87" i="201"/>
  <c r="G87" i="201"/>
  <c r="D87" i="201"/>
  <c r="P86" i="201"/>
  <c r="M86" i="201"/>
  <c r="J86" i="201"/>
  <c r="G86" i="201"/>
  <c r="D86" i="201"/>
  <c r="P85" i="201"/>
  <c r="M85" i="201"/>
  <c r="J85" i="201"/>
  <c r="G85" i="201"/>
  <c r="D85" i="201"/>
  <c r="P84" i="201"/>
  <c r="M84" i="201"/>
  <c r="J84" i="201"/>
  <c r="G84" i="201"/>
  <c r="D84" i="201"/>
  <c r="P83" i="201"/>
  <c r="M83" i="201"/>
  <c r="J83" i="201"/>
  <c r="G83" i="201"/>
  <c r="D83" i="201"/>
  <c r="P82" i="201"/>
  <c r="M82" i="201"/>
  <c r="J82" i="201"/>
  <c r="G82" i="201"/>
  <c r="D82" i="201"/>
  <c r="P81" i="201"/>
  <c r="M81" i="201"/>
  <c r="J81" i="201"/>
  <c r="G81" i="201"/>
  <c r="D81" i="201"/>
  <c r="P80" i="201"/>
  <c r="M80" i="201"/>
  <c r="J80" i="201"/>
  <c r="G80" i="201"/>
  <c r="D80" i="201"/>
  <c r="P79" i="201"/>
  <c r="M79" i="201"/>
  <c r="J79" i="201"/>
  <c r="G79" i="201"/>
  <c r="D79" i="201"/>
  <c r="P78" i="201"/>
  <c r="M78" i="201"/>
  <c r="J78" i="201"/>
  <c r="G78" i="201"/>
  <c r="D78" i="201"/>
  <c r="P77" i="201"/>
  <c r="M77" i="201"/>
  <c r="J77" i="201"/>
  <c r="G77" i="201"/>
  <c r="D77" i="201"/>
  <c r="P76" i="201"/>
  <c r="M76" i="201"/>
  <c r="J76" i="201"/>
  <c r="G76" i="201"/>
  <c r="D76" i="201"/>
  <c r="P75" i="201"/>
  <c r="M75" i="201"/>
  <c r="J75" i="201"/>
  <c r="G75" i="201"/>
  <c r="D75" i="201"/>
  <c r="P74" i="201"/>
  <c r="M74" i="201"/>
  <c r="J74" i="201"/>
  <c r="G74" i="201"/>
  <c r="D74" i="201"/>
  <c r="P73" i="201"/>
  <c r="M73" i="201"/>
  <c r="J73" i="201"/>
  <c r="G73" i="201"/>
  <c r="D73" i="201"/>
  <c r="P72" i="201"/>
  <c r="M72" i="201"/>
  <c r="J72" i="201"/>
  <c r="G72" i="201"/>
  <c r="D72" i="201"/>
  <c r="P71" i="201"/>
  <c r="M71" i="201"/>
  <c r="J71" i="201"/>
  <c r="G71" i="201"/>
  <c r="D71" i="201"/>
  <c r="P70" i="201"/>
  <c r="M70" i="201"/>
  <c r="J70" i="201"/>
  <c r="G70" i="201"/>
  <c r="D70" i="201"/>
  <c r="P69" i="201"/>
  <c r="M69" i="201"/>
  <c r="J69" i="201"/>
  <c r="G69" i="201"/>
  <c r="D69" i="201"/>
  <c r="P68" i="201"/>
  <c r="M68" i="201"/>
  <c r="J68" i="201"/>
  <c r="G68" i="201"/>
  <c r="D68" i="201"/>
  <c r="P67" i="201"/>
  <c r="M67" i="201"/>
  <c r="J67" i="201"/>
  <c r="G67" i="201"/>
  <c r="D67" i="201"/>
  <c r="P66" i="201"/>
  <c r="M66" i="201"/>
  <c r="J66" i="201"/>
  <c r="G66" i="201"/>
  <c r="D66" i="201"/>
  <c r="P65" i="201"/>
  <c r="M65" i="201"/>
  <c r="J65" i="201"/>
  <c r="G65" i="201"/>
  <c r="D65" i="201"/>
  <c r="P64" i="201"/>
  <c r="M64" i="201"/>
  <c r="J64" i="201"/>
  <c r="G64" i="201"/>
  <c r="D64" i="201"/>
  <c r="P63" i="201"/>
  <c r="M63" i="201"/>
  <c r="J63" i="201"/>
  <c r="G63" i="201"/>
  <c r="D63" i="201"/>
  <c r="P62" i="201"/>
  <c r="M62" i="201"/>
  <c r="J62" i="201"/>
  <c r="G62" i="201"/>
  <c r="D62" i="201"/>
  <c r="P61" i="201"/>
  <c r="M61" i="201"/>
  <c r="J61" i="201"/>
  <c r="G61" i="201"/>
  <c r="D61" i="201"/>
  <c r="P60" i="201"/>
  <c r="M60" i="201"/>
  <c r="J60" i="201"/>
  <c r="G60" i="201"/>
  <c r="D60" i="201"/>
  <c r="P59" i="201"/>
  <c r="M59" i="201"/>
  <c r="J59" i="201"/>
  <c r="G59" i="201"/>
  <c r="D59" i="201"/>
  <c r="P58" i="201"/>
  <c r="M58" i="201"/>
  <c r="J58" i="201"/>
  <c r="G58" i="201"/>
  <c r="D58" i="201"/>
  <c r="P57" i="201"/>
  <c r="M57" i="201"/>
  <c r="J57" i="201"/>
  <c r="G57" i="201"/>
  <c r="D57" i="201"/>
  <c r="P56" i="201"/>
  <c r="M56" i="201"/>
  <c r="J56" i="201"/>
  <c r="G56" i="201"/>
  <c r="D56" i="201"/>
  <c r="P55" i="201"/>
  <c r="M55" i="201"/>
  <c r="J55" i="201"/>
  <c r="G55" i="201"/>
  <c r="D55" i="201"/>
  <c r="P54" i="201"/>
  <c r="M54" i="201"/>
  <c r="J54" i="201"/>
  <c r="G54" i="201"/>
  <c r="D54" i="201"/>
  <c r="P53" i="201"/>
  <c r="M53" i="201"/>
  <c r="J53" i="201"/>
  <c r="G53" i="201"/>
  <c r="D53" i="201"/>
  <c r="P52" i="201"/>
  <c r="M52" i="201"/>
  <c r="J52" i="201"/>
  <c r="G52" i="201"/>
  <c r="D52" i="201"/>
  <c r="P51" i="201"/>
  <c r="M51" i="201"/>
  <c r="J51" i="201"/>
  <c r="G51" i="201"/>
  <c r="D51" i="201"/>
  <c r="P50" i="201"/>
  <c r="M50" i="201"/>
  <c r="J50" i="201"/>
  <c r="G50" i="201"/>
  <c r="D50" i="201"/>
  <c r="P49" i="201"/>
  <c r="M49" i="201"/>
  <c r="J49" i="201"/>
  <c r="G49" i="201"/>
  <c r="D49" i="201"/>
  <c r="P48" i="201"/>
  <c r="M48" i="201"/>
  <c r="J48" i="201"/>
  <c r="G48" i="201"/>
  <c r="D48" i="201"/>
  <c r="P47" i="201"/>
  <c r="M47" i="201"/>
  <c r="J47" i="201"/>
  <c r="G47" i="201"/>
  <c r="D47" i="201"/>
  <c r="P46" i="201"/>
  <c r="M46" i="201"/>
  <c r="J46" i="201"/>
  <c r="G46" i="201"/>
  <c r="D46" i="201"/>
  <c r="P45" i="201"/>
  <c r="M45" i="201"/>
  <c r="J45" i="201"/>
  <c r="G45" i="201"/>
  <c r="D45" i="201"/>
  <c r="P44" i="201"/>
  <c r="M44" i="201"/>
  <c r="J44" i="201"/>
  <c r="G44" i="201"/>
  <c r="D44" i="201"/>
  <c r="P43" i="201"/>
  <c r="M43" i="201"/>
  <c r="J43" i="201"/>
  <c r="G43" i="201"/>
  <c r="D43" i="201"/>
  <c r="P42" i="201"/>
  <c r="M42" i="201"/>
  <c r="J42" i="201"/>
  <c r="G42" i="201"/>
  <c r="D42" i="201"/>
  <c r="P41" i="201"/>
  <c r="M41" i="201"/>
  <c r="J41" i="201"/>
  <c r="G41" i="201"/>
  <c r="D41" i="201"/>
  <c r="P40" i="201"/>
  <c r="M40" i="201"/>
  <c r="J40" i="201"/>
  <c r="G40" i="201"/>
  <c r="D40" i="201"/>
  <c r="P39" i="201"/>
  <c r="M39" i="201"/>
  <c r="J39" i="201"/>
  <c r="G39" i="201"/>
  <c r="D39" i="201"/>
  <c r="P38" i="201"/>
  <c r="M38" i="201"/>
  <c r="J38" i="201"/>
  <c r="G38" i="201"/>
  <c r="D38" i="201"/>
  <c r="P37" i="201"/>
  <c r="M37" i="201"/>
  <c r="J37" i="201"/>
  <c r="G37" i="201"/>
  <c r="D37" i="201"/>
  <c r="P36" i="201"/>
  <c r="M36" i="201"/>
  <c r="J36" i="201"/>
  <c r="G36" i="201"/>
  <c r="D36" i="201"/>
  <c r="P35" i="201"/>
  <c r="M35" i="201"/>
  <c r="J35" i="201"/>
  <c r="G35" i="201"/>
  <c r="D35" i="201"/>
  <c r="P34" i="201"/>
  <c r="M34" i="201"/>
  <c r="J34" i="201"/>
  <c r="G34" i="201"/>
  <c r="D34" i="201"/>
  <c r="P33" i="201"/>
  <c r="M33" i="201"/>
  <c r="J33" i="201"/>
  <c r="G33" i="201"/>
  <c r="D33" i="201"/>
  <c r="P32" i="201"/>
  <c r="M32" i="201"/>
  <c r="J32" i="201"/>
  <c r="G32" i="201"/>
  <c r="D32" i="201"/>
  <c r="P31" i="201"/>
  <c r="M31" i="201"/>
  <c r="J31" i="201"/>
  <c r="G31" i="201"/>
  <c r="D31" i="201"/>
  <c r="P30" i="201"/>
  <c r="M30" i="201"/>
  <c r="J30" i="201"/>
  <c r="G30" i="201"/>
  <c r="D30" i="201"/>
  <c r="P29" i="201"/>
  <c r="M29" i="201"/>
  <c r="J29" i="201"/>
  <c r="G29" i="201"/>
  <c r="D29" i="201"/>
  <c r="P28" i="201"/>
  <c r="M28" i="201"/>
  <c r="J28" i="201"/>
  <c r="G28" i="201"/>
  <c r="D28" i="201"/>
  <c r="P27" i="201"/>
  <c r="M27" i="201"/>
  <c r="J27" i="201"/>
  <c r="G27" i="201"/>
  <c r="D27" i="201"/>
  <c r="P26" i="201"/>
  <c r="M26" i="201"/>
  <c r="J26" i="201"/>
  <c r="G26" i="201"/>
  <c r="D26" i="201"/>
  <c r="P25" i="201"/>
  <c r="M25" i="201"/>
  <c r="J25" i="201"/>
  <c r="G25" i="201"/>
  <c r="D25" i="201"/>
  <c r="P24" i="201"/>
  <c r="M24" i="201"/>
  <c r="J24" i="201"/>
  <c r="G24" i="201"/>
  <c r="D24" i="201"/>
  <c r="P23" i="201"/>
  <c r="M23" i="201"/>
  <c r="J23" i="201"/>
  <c r="G23" i="201"/>
  <c r="D23" i="201"/>
  <c r="P22" i="201"/>
  <c r="M22" i="201"/>
  <c r="J22" i="201"/>
  <c r="G22" i="201"/>
  <c r="D22" i="201"/>
  <c r="P21" i="201"/>
  <c r="M21" i="201"/>
  <c r="J21" i="201"/>
  <c r="G21" i="201"/>
  <c r="D21" i="201"/>
  <c r="P20" i="201"/>
  <c r="M20" i="201"/>
  <c r="J20" i="201"/>
  <c r="G20" i="201"/>
  <c r="D20" i="201"/>
  <c r="I14" i="201"/>
  <c r="H14" i="201"/>
  <c r="D13" i="201"/>
  <c r="D12" i="201"/>
</calcChain>
</file>

<file path=xl/sharedStrings.xml><?xml version="1.0" encoding="utf-8"?>
<sst xmlns="http://schemas.openxmlformats.org/spreadsheetml/2006/main" count="7329" uniqueCount="262">
  <si>
    <t>Name</t>
  </si>
  <si>
    <t>Mass</t>
  </si>
  <si>
    <t>N</t>
  </si>
  <si>
    <t>H</t>
  </si>
  <si>
    <t>C</t>
  </si>
  <si>
    <t>O</t>
  </si>
  <si>
    <t>Al</t>
  </si>
  <si>
    <t>Si</t>
  </si>
  <si>
    <t>Ar</t>
  </si>
  <si>
    <t>g/cm3</t>
  </si>
  <si>
    <t>atoms/cm3</t>
  </si>
  <si>
    <t>Atom</t>
  </si>
  <si>
    <t>mm</t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</si>
  <si>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</si>
  <si>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</si>
  <si>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</si>
  <si>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t>SRIM ver=</t>
    <phoneticPr fontId="27"/>
  </si>
  <si>
    <t>SRIM-2013.00</t>
  </si>
  <si>
    <t>== Target  Composition ==</t>
  </si>
  <si>
    <t>please change in</t>
    <phoneticPr fontId="27"/>
  </si>
  <si>
    <t>for appropriate value/formula</t>
    <phoneticPr fontId="27"/>
  </si>
  <si>
    <t>Ion Z=</t>
    <phoneticPr fontId="27"/>
  </si>
  <si>
    <t>Atomic</t>
  </si>
  <si>
    <t>Multiply Stopping by ; for Stopping Units</t>
    <phoneticPr fontId="27"/>
  </si>
  <si>
    <t>Ion A=</t>
    <phoneticPr fontId="27"/>
  </si>
  <si>
    <t>amu</t>
    <phoneticPr fontId="27"/>
  </si>
  <si>
    <t>Numb</t>
  </si>
  <si>
    <t>[%]</t>
    <phoneticPr fontId="27"/>
  </si>
  <si>
    <t>unitID</t>
    <phoneticPr fontId="27"/>
  </si>
  <si>
    <t>Cnv. Factor</t>
    <phoneticPr fontId="27"/>
  </si>
  <si>
    <t>Target=</t>
    <phoneticPr fontId="27"/>
  </si>
  <si>
    <t>Al</t>
    <phoneticPr fontId="27"/>
  </si>
  <si>
    <t>short name</t>
    <phoneticPr fontId="27"/>
  </si>
  <si>
    <t>eV / Angstrom</t>
    <phoneticPr fontId="27"/>
  </si>
  <si>
    <t>Aluminum</t>
    <phoneticPr fontId="27"/>
  </si>
  <si>
    <t>keV / micron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</si>
  <si>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</si>
  <si>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</si>
  <si>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</si>
  <si>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</si>
  <si>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</si>
  <si>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</si>
  <si>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</si>
  <si>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</si>
  <si>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</si>
  <si>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eV / (1E15 atoms/cm2)</t>
    <phoneticPr fontId="27"/>
  </si>
  <si>
    <t>Emax=</t>
    <phoneticPr fontId="27"/>
  </si>
  <si>
    <t>L.S.S. reduced unit</t>
    <phoneticPr fontId="27"/>
  </si>
  <si>
    <t xml:space="preserve"> == 5 : MeV/(mg/cm2)</t>
    <phoneticPr fontId="27"/>
  </si>
  <si>
    <t>SRIM Stopping Power Unit = [MeV/(mg/cm2)]</t>
    <phoneticPr fontId="27"/>
  </si>
  <si>
    <t>Ion</t>
  </si>
  <si>
    <t>dE/dx Elec</t>
    <phoneticPr fontId="27"/>
  </si>
  <si>
    <t>dE/dx Nucl</t>
    <phoneticPr fontId="27"/>
  </si>
  <si>
    <t>dE/dx tot</t>
    <phoneticPr fontId="27"/>
  </si>
  <si>
    <t>Projected</t>
  </si>
  <si>
    <t>Longitudinal</t>
  </si>
  <si>
    <t>Lateral</t>
  </si>
  <si>
    <t>Energy</t>
  </si>
  <si>
    <t>[MeV/u]</t>
    <phoneticPr fontId="37"/>
  </si>
  <si>
    <t>[MeV/(mg/cm2)]</t>
    <phoneticPr fontId="27"/>
  </si>
  <si>
    <t>Range</t>
  </si>
  <si>
    <t>[um]</t>
    <phoneticPr fontId="37"/>
  </si>
  <si>
    <t>Straggling</t>
  </si>
  <si>
    <t>keV</t>
  </si>
  <si>
    <t>A</t>
  </si>
  <si>
    <t>MeV</t>
  </si>
  <si>
    <t>um</t>
  </si>
  <si>
    <t>GeV</t>
  </si>
  <si>
    <t>Si</t>
    <phoneticPr fontId="27"/>
  </si>
  <si>
    <t>Silicon</t>
    <phoneticPr fontId="27"/>
  </si>
  <si>
    <t>1GeV/A</t>
    <phoneticPr fontId="27"/>
  </si>
  <si>
    <t>Kapton</t>
  </si>
  <si>
    <t>m</t>
  </si>
  <si>
    <t>Au</t>
  </si>
  <si>
    <t>Au</t>
    <phoneticPr fontId="27"/>
  </si>
  <si>
    <t>Gold</t>
    <phoneticPr fontId="27"/>
  </si>
  <si>
    <t>ref) http://www.eljentechnology.com/index.php/products/plastic-scintillators/64-ej-212</t>
    <phoneticPr fontId="37"/>
  </si>
  <si>
    <t>Polyvinyltoluene C10H11 rho=1.023</t>
    <phoneticPr fontId="37"/>
  </si>
  <si>
    <t>eV</t>
  </si>
  <si>
    <t>10eV/A</t>
  </si>
  <si>
    <t>10eV/A</t>
    <phoneticPr fontId="27"/>
  </si>
  <si>
    <t>1GeV/A</t>
  </si>
  <si>
    <t>please fill in</t>
    <phoneticPr fontId="27"/>
  </si>
  <si>
    <t>for appropriate value/formula</t>
    <phoneticPr fontId="27"/>
  </si>
  <si>
    <t>Ion Z=</t>
    <phoneticPr fontId="27"/>
  </si>
  <si>
    <t>Multiply Stopping by ; for Stopping Units</t>
    <phoneticPr fontId="27"/>
  </si>
  <si>
    <t>Ion A=</t>
    <phoneticPr fontId="27"/>
  </si>
  <si>
    <t>amu</t>
    <phoneticPr fontId="27"/>
  </si>
  <si>
    <t>[%]</t>
    <phoneticPr fontId="27"/>
  </si>
  <si>
    <t>unitID</t>
    <phoneticPr fontId="27"/>
  </si>
  <si>
    <t>Cnv. Factor</t>
    <phoneticPr fontId="27"/>
  </si>
  <si>
    <t>Target=</t>
    <phoneticPr fontId="27"/>
  </si>
  <si>
    <t>short name</t>
    <phoneticPr fontId="27"/>
  </si>
  <si>
    <t>eV / Angstrom</t>
    <phoneticPr fontId="27"/>
  </si>
  <si>
    <t>Kapton(Polyimide Film ICRU-179)</t>
    <phoneticPr fontId="23"/>
  </si>
  <si>
    <t>keV / micron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</si>
  <si>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</si>
  <si>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</si>
  <si>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</si>
  <si>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</si>
  <si>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</si>
  <si>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</si>
  <si>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</si>
  <si>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</si>
  <si>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</si>
  <si>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10eV/A</t>
    <phoneticPr fontId="27"/>
  </si>
  <si>
    <t>eV / (1E15 atoms/cm2)</t>
    <phoneticPr fontId="27"/>
  </si>
  <si>
    <t>Emax=</t>
    <phoneticPr fontId="27"/>
  </si>
  <si>
    <t>1GeV/A</t>
    <phoneticPr fontId="27"/>
  </si>
  <si>
    <t>L.S.S. reduced unit</t>
    <phoneticPr fontId="27"/>
  </si>
  <si>
    <t xml:space="preserve"> == 5 : MeV/(mg/cm2)</t>
    <phoneticPr fontId="27"/>
  </si>
  <si>
    <t>SRIM Stopping Power Unit = [MeV/(mg/cm2)]</t>
    <phoneticPr fontId="27"/>
  </si>
  <si>
    <t>Plastics / Polymers : Kapton Polyimide Film (ICRU-179)</t>
    <phoneticPr fontId="37"/>
  </si>
  <si>
    <t>dE/dx Elec</t>
    <phoneticPr fontId="27"/>
  </si>
  <si>
    <t>dE/dx Nucl</t>
    <phoneticPr fontId="27"/>
  </si>
  <si>
    <t>dE/dx tot</t>
    <phoneticPr fontId="27"/>
  </si>
  <si>
    <t>[MeV/u]</t>
    <phoneticPr fontId="37"/>
  </si>
  <si>
    <t>[MeV/(mg/cm2)]</t>
    <phoneticPr fontId="27"/>
  </si>
  <si>
    <t>[um]</t>
    <phoneticPr fontId="37"/>
  </si>
  <si>
    <t>A</t>
    <phoneticPr fontId="23"/>
  </si>
  <si>
    <t>Mylar</t>
    <phoneticPr fontId="23"/>
  </si>
  <si>
    <t>Mylar, Melinex (ICRU-222)</t>
    <phoneticPr fontId="23"/>
  </si>
  <si>
    <t>Common Target Materials: Mylar, Melinex (ICRU-222)</t>
    <phoneticPr fontId="37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</si>
  <si>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</si>
  <si>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</si>
  <si>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</si>
  <si>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t>SRIM ver=</t>
    <phoneticPr fontId="27"/>
  </si>
  <si>
    <t>please change in</t>
    <phoneticPr fontId="27"/>
  </si>
  <si>
    <t>for appropriate value/formula</t>
    <phoneticPr fontId="27"/>
  </si>
  <si>
    <t>EJ212</t>
    <phoneticPr fontId="23"/>
  </si>
  <si>
    <t>EJ-212 PL-Scinti</t>
    <phoneticPr fontId="23"/>
  </si>
  <si>
    <t>Corded</t>
    <phoneticPr fontId="23"/>
  </si>
  <si>
    <t>ThisWSname</t>
    <phoneticPr fontId="23"/>
  </si>
  <si>
    <t>Ayoshida.RIKEN 2017.02</t>
  </si>
  <si>
    <t>Ayoshida.RIKEN 2017.02</t>
    <phoneticPr fontId="23"/>
  </si>
  <si>
    <t>Gas?</t>
    <phoneticPr fontId="23"/>
  </si>
  <si>
    <t>Carbon</t>
  </si>
  <si>
    <t>Ayoshida.RIKEN 2017.06</t>
  </si>
  <si>
    <t>確認　SRIM-2013の[Compound Dictionary]で用いている組成表のチェック</t>
    <phoneticPr fontId="23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</si>
  <si>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</si>
  <si>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</si>
  <si>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</si>
  <si>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r>
      <t>Wikipedia 空気、</t>
    </r>
    <r>
      <rPr>
        <sz val="10"/>
        <color rgb="FF0000FF"/>
        <rFont val="ＭＳ Ｐゴシック"/>
        <family val="3"/>
        <charset val="128"/>
        <scheme val="minor"/>
      </rPr>
      <t>国際標準大気(1975) より</t>
    </r>
    <rPh sb="10" eb="12">
      <t>クウキ</t>
    </rPh>
    <rPh sb="13" eb="15">
      <t>コクサイ</t>
    </rPh>
    <rPh sb="15" eb="17">
      <t>ヒョウジュン</t>
    </rPh>
    <rPh sb="17" eb="19">
      <t>タイキ</t>
    </rPh>
    <phoneticPr fontId="23"/>
  </si>
  <si>
    <t>国際標準大気の値</t>
    <rPh sb="0" eb="2">
      <t>コクサイ</t>
    </rPh>
    <rPh sb="2" eb="4">
      <t>ヒョウジュン</t>
    </rPh>
    <rPh sb="4" eb="6">
      <t>タイキ</t>
    </rPh>
    <rPh sb="7" eb="8">
      <t>アタイ</t>
    </rPh>
    <phoneticPr fontId="23"/>
  </si>
  <si>
    <t>compund.dat の値</t>
    <rPh sb="13" eb="14">
      <t>アタイ</t>
    </rPh>
    <phoneticPr fontId="23"/>
  </si>
  <si>
    <t>SRIM ver=</t>
    <phoneticPr fontId="27"/>
  </si>
  <si>
    <t>Gas?</t>
    <phoneticPr fontId="23"/>
  </si>
  <si>
    <t>Gas</t>
    <phoneticPr fontId="23"/>
  </si>
  <si>
    <t>please change in</t>
    <phoneticPr fontId="27"/>
  </si>
  <si>
    <t>for appropriate value/formula</t>
    <phoneticPr fontId="27"/>
  </si>
  <si>
    <t>[Vol %]</t>
    <phoneticPr fontId="23"/>
  </si>
  <si>
    <t>[Atom]</t>
    <phoneticPr fontId="23"/>
  </si>
  <si>
    <t>[Mass]</t>
    <phoneticPr fontId="23"/>
  </si>
  <si>
    <t>[Atomic%]</t>
    <phoneticPr fontId="23"/>
  </si>
  <si>
    <t xml:space="preserve">[Mass %] </t>
    <phoneticPr fontId="23"/>
  </si>
  <si>
    <t xml:space="preserve">[Mass %] </t>
    <phoneticPr fontId="23"/>
  </si>
  <si>
    <r>
      <rPr>
        <sz val="10"/>
        <color rgb="FF0000FF"/>
        <rFont val="ＭＳ Ｐゴシック"/>
        <family val="3"/>
        <charset val="128"/>
        <scheme val="minor"/>
      </rPr>
      <t>compound.dat の値は</t>
    </r>
    <r>
      <rPr>
        <sz val="10"/>
        <color theme="1"/>
        <rFont val="ＭＳ Ｐゴシック"/>
        <family val="3"/>
        <charset val="128"/>
        <scheme val="minor"/>
      </rPr>
      <t>、</t>
    </r>
    <rPh sb="14" eb="15">
      <t>アタイ</t>
    </rPh>
    <phoneticPr fontId="23"/>
  </si>
  <si>
    <t>Ion Z=</t>
    <phoneticPr fontId="27"/>
  </si>
  <si>
    <t>Multiply Stopping by ; for Stopping Units</t>
    <phoneticPr fontId="27"/>
  </si>
  <si>
    <t>N2</t>
    <phoneticPr fontId="23"/>
  </si>
  <si>
    <t>C</t>
    <phoneticPr fontId="23"/>
  </si>
  <si>
    <t>*Air, Dry near sea level (ICRU-104)  0.00120484  O-23.2, N-75.5, Ar-1.3</t>
    <phoneticPr fontId="23"/>
  </si>
  <si>
    <t>Ion A=</t>
    <phoneticPr fontId="27"/>
  </si>
  <si>
    <t>amu</t>
    <phoneticPr fontId="27"/>
  </si>
  <si>
    <t>[%]</t>
    <phoneticPr fontId="27"/>
  </si>
  <si>
    <t>[%]</t>
    <phoneticPr fontId="27"/>
  </si>
  <si>
    <t>unitID</t>
    <phoneticPr fontId="27"/>
  </si>
  <si>
    <t>Cnv. Factor</t>
    <phoneticPr fontId="27"/>
  </si>
  <si>
    <t>ThisWSname</t>
    <phoneticPr fontId="23"/>
  </si>
  <si>
    <t>O2</t>
    <phoneticPr fontId="23"/>
  </si>
  <si>
    <t>O</t>
    <phoneticPr fontId="23"/>
  </si>
  <si>
    <r>
      <t xml:space="preserve">"%Air, Dry (ICRU-104)", .00120484, 4, </t>
    </r>
    <r>
      <rPr>
        <sz val="10"/>
        <color rgb="FF0000FF"/>
        <rFont val="ＭＳ Ｐゴシック"/>
        <family val="3"/>
        <charset val="128"/>
        <scheme val="minor"/>
      </rPr>
      <t>6, .000124, 8, .231781, 7, .755267, 18, .012827</t>
    </r>
    <phoneticPr fontId="23"/>
  </si>
  <si>
    <t>Target=</t>
    <phoneticPr fontId="27"/>
  </si>
  <si>
    <t>short name</t>
    <phoneticPr fontId="27"/>
  </si>
  <si>
    <t>eV / Angstrom</t>
    <phoneticPr fontId="27"/>
  </si>
  <si>
    <t>Corded</t>
    <phoneticPr fontId="23"/>
  </si>
  <si>
    <t>Ar</t>
    <phoneticPr fontId="23"/>
  </si>
  <si>
    <t>N</t>
    <phoneticPr fontId="23"/>
  </si>
  <si>
    <t>0 0 0 0   0 0 0 0 0 0 0 0   0 0 0   0 0 0</t>
    <phoneticPr fontId="23"/>
  </si>
  <si>
    <t>keV / micron</t>
    <phoneticPr fontId="27"/>
  </si>
  <si>
    <t>CO2</t>
    <phoneticPr fontId="23"/>
  </si>
  <si>
    <t>Ar</t>
    <phoneticPr fontId="23"/>
  </si>
  <si>
    <t>$ corrected by H. Paul, Sept. 2004</t>
    <phoneticPr fontId="23"/>
  </si>
  <si>
    <t>Trg.Dens=</t>
    <phoneticPr fontId="27"/>
  </si>
  <si>
    <t>MeV / mm</t>
    <phoneticPr fontId="27"/>
  </si>
  <si>
    <t>sum</t>
    <phoneticPr fontId="23"/>
  </si>
  <si>
    <t>sum</t>
    <phoneticPr fontId="23"/>
  </si>
  <si>
    <t>この値を手動で入力して</t>
    <rPh sb="2" eb="3">
      <t>アタイ</t>
    </rPh>
    <rPh sb="4" eb="6">
      <t>シュドウ</t>
    </rPh>
    <rPh sb="7" eb="9">
      <t>ニュウリョク</t>
    </rPh>
    <phoneticPr fontId="23"/>
  </si>
  <si>
    <t>なので、組成比はほぼ同じ値になっている。</t>
    <rPh sb="4" eb="6">
      <t>ソセイ</t>
    </rPh>
    <rPh sb="6" eb="7">
      <t>ヒ</t>
    </rPh>
    <rPh sb="10" eb="11">
      <t>オナ</t>
    </rPh>
    <rPh sb="12" eb="13">
      <t>アタイ</t>
    </rPh>
    <phoneticPr fontId="23"/>
  </si>
  <si>
    <t>keV / (ug/cm2)</t>
    <phoneticPr fontId="27"/>
  </si>
  <si>
    <t>Avr.Mass</t>
    <phoneticPr fontId="23"/>
  </si>
  <si>
    <t>SRIM計算してある。</t>
  </si>
  <si>
    <t>BraggCrct=</t>
    <phoneticPr fontId="27"/>
  </si>
  <si>
    <t>MeV / (mg/cm2)</t>
    <phoneticPr fontId="27"/>
  </si>
  <si>
    <t>[Atomic%] = [Atom] / sum[Atom]</t>
    <phoneticPr fontId="23"/>
  </si>
  <si>
    <t>row#</t>
    <phoneticPr fontId="27"/>
  </si>
  <si>
    <t>SRIM E range</t>
    <phoneticPr fontId="27"/>
  </si>
  <si>
    <t>keV / (mg/cm2)</t>
    <phoneticPr fontId="27"/>
  </si>
  <si>
    <t>[Mass %] = [Atomic %] * Mass / Avr.Mass</t>
    <phoneticPr fontId="23"/>
  </si>
  <si>
    <t>Emin=</t>
    <phoneticPr fontId="27"/>
  </si>
  <si>
    <t>10eV/A</t>
    <phoneticPr fontId="27"/>
  </si>
  <si>
    <t>eV / (1E15 atoms/cm2)</t>
    <phoneticPr fontId="27"/>
  </si>
  <si>
    <t>密度値は、1.63E-3 と表示されるが、1.2048E-3 : compound.dat ファイル中の数値と異なっていたので、</t>
    <rPh sb="0" eb="2">
      <t>ミツド</t>
    </rPh>
    <rPh sb="2" eb="3">
      <t>チ</t>
    </rPh>
    <rPh sb="14" eb="16">
      <t>ヒョウジ</t>
    </rPh>
    <rPh sb="50" eb="51">
      <t>チュウ</t>
    </rPh>
    <rPh sb="52" eb="54">
      <t>スウチ</t>
    </rPh>
    <rPh sb="55" eb="56">
      <t>コト</t>
    </rPh>
    <phoneticPr fontId="23"/>
  </si>
  <si>
    <t>Emax=</t>
    <phoneticPr fontId="27"/>
  </si>
  <si>
    <t>1GeV/A</t>
    <phoneticPr fontId="27"/>
  </si>
  <si>
    <t>L.S.S. reduced unit</t>
    <phoneticPr fontId="27"/>
  </si>
  <si>
    <t>ここでは手動にて 1.2048E-3 g/cm3 を入力してSRIM計算した結果を記入してある。</t>
    <rPh sb="38" eb="40">
      <t>ケッカ</t>
    </rPh>
    <rPh sb="41" eb="43">
      <t>キニュウ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</si>
  <si>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</si>
  <si>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</si>
  <si>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t xml:space="preserve"> == 5 : MeV/(mg/cm2)</t>
    <phoneticPr fontId="27"/>
  </si>
  <si>
    <t>compound.dat に記載されている密度 1.2048E-3 に</t>
    <rPh sb="14" eb="16">
      <t>キサイ</t>
    </rPh>
    <rPh sb="21" eb="23">
      <t>ミツド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</si>
  <si>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</si>
  <si>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</si>
  <si>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SRIM Stopping Power Unit</t>
    <phoneticPr fontId="23"/>
  </si>
  <si>
    <t xml:space="preserve">Use [Compound Dictionary] [Common Target Materials ][Air,Dry near sea level(ICRU-104)]  and CHANGE "Density= 1.2048E-3" BY HAND </t>
    <phoneticPr fontId="23"/>
  </si>
  <si>
    <t>「近くなるような 1atm の気温」= 20℃　</t>
    <rPh sb="1" eb="2">
      <t>チカ</t>
    </rPh>
    <rPh sb="15" eb="17">
      <t>キオン</t>
    </rPh>
    <phoneticPr fontId="23"/>
  </si>
  <si>
    <t xml:space="preserve"> = [MeV/(mg/cm2)]</t>
    <phoneticPr fontId="23"/>
  </si>
  <si>
    <t>see) SRIM directory\Data\Compound.dat : %Air = Mass%, Dry (ICRU-104: 1atm 20 C), .00120484, 4, 6, .000124, 8, .231781, 7, .755267, 18, .012827</t>
    <phoneticPr fontId="23"/>
  </si>
  <si>
    <t>を別途算出して記載することにした。</t>
    <phoneticPr fontId="23"/>
  </si>
  <si>
    <t>dE/dx Elec</t>
    <phoneticPr fontId="27"/>
  </si>
  <si>
    <t>dE/dx Nucl</t>
    <phoneticPr fontId="27"/>
  </si>
  <si>
    <t>dE/dx tot</t>
    <phoneticPr fontId="27"/>
  </si>
  <si>
    <t>その計算式は、Wikipedia から参照した。</t>
    <rPh sb="2" eb="5">
      <t>ケイサンシキ</t>
    </rPh>
    <rPh sb="19" eb="21">
      <t>サンショウ</t>
    </rPh>
    <phoneticPr fontId="23"/>
  </si>
  <si>
    <t>[MeV/u]</t>
    <phoneticPr fontId="37"/>
  </si>
  <si>
    <t>[MeV/(mg/cm2)]</t>
    <phoneticPr fontId="27"/>
  </si>
  <si>
    <t>[um]</t>
    <phoneticPr fontId="37"/>
  </si>
  <si>
    <t>ref) Wikipedia 「空気」</t>
    <phoneticPr fontId="23"/>
  </si>
  <si>
    <t>t [℃]における空気の密度ρ [kg/m3]は、</t>
    <phoneticPr fontId="23"/>
  </si>
  <si>
    <t>大気圧をP [atm]、水蒸気圧を e [atm]とすると、</t>
    <phoneticPr fontId="23"/>
  </si>
  <si>
    <t>ρ[g/cm3] = 1.293E-3 * P[atm] / (1 + t[℃]/273.15)</t>
    <phoneticPr fontId="23"/>
  </si>
  <si>
    <t xml:space="preserve">           x ( 1 - 0.378 * e[atm] / P[atm] )</t>
    <phoneticPr fontId="23"/>
  </si>
  <si>
    <t>ここで、「Air, Dry」なので、</t>
    <phoneticPr fontId="23"/>
  </si>
  <si>
    <t>水蒸気圧を e = 0 [atm] とすると、</t>
    <phoneticPr fontId="23"/>
  </si>
  <si>
    <t>ρ[g/cm3] = 1.293E-3 * P[atm] / (1 + t[℃]/273.15)</t>
  </si>
  <si>
    <t>よって、これらの式に 次の Ptbl と Ttbl を代入し、</t>
    <rPh sb="8" eb="9">
      <t>シキ</t>
    </rPh>
    <rPh sb="11" eb="12">
      <t>ツギ</t>
    </rPh>
    <rPh sb="27" eb="29">
      <t>ダイニュウ</t>
    </rPh>
    <phoneticPr fontId="23"/>
  </si>
  <si>
    <t>ρが 1.2048E-3 に近くなる様な Ttbl を決めた。</t>
    <rPh sb="14" eb="15">
      <t>チカ</t>
    </rPh>
    <rPh sb="18" eb="19">
      <t>ヨウ</t>
    </rPh>
    <rPh sb="27" eb="28">
      <t>キ</t>
    </rPh>
    <phoneticPr fontId="23"/>
  </si>
  <si>
    <t xml:space="preserve">Ptbl = </t>
    <phoneticPr fontId="23"/>
  </si>
  <si>
    <t>[Pa]</t>
    <phoneticPr fontId="23"/>
  </si>
  <si>
    <t>Ttbl =</t>
    <phoneticPr fontId="23"/>
  </si>
  <si>
    <t>[℃]</t>
    <phoneticPr fontId="23"/>
  </si>
  <si>
    <t xml:space="preserve"> e =</t>
    <phoneticPr fontId="23"/>
  </si>
  <si>
    <t>[atm]</t>
    <phoneticPr fontId="23"/>
  </si>
  <si>
    <t>∴ ρ =</t>
    <phoneticPr fontId="23"/>
  </si>
  <si>
    <t>[g/cm3]</t>
    <phoneticPr fontId="23"/>
  </si>
  <si>
    <t>の場合に、ρが一番近い値となった。</t>
    <rPh sb="1" eb="3">
      <t>バアイ</t>
    </rPh>
    <rPh sb="7" eb="9">
      <t>イチバン</t>
    </rPh>
    <rPh sb="9" eb="10">
      <t>チカ</t>
    </rPh>
    <rPh sb="11" eb="12">
      <t>アタイ</t>
    </rPh>
    <phoneticPr fontId="23"/>
  </si>
  <si>
    <t>Air</t>
  </si>
  <si>
    <t>Air (Dry ICRU-104(gas))</t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</si>
  <si>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</si>
  <si>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</si>
  <si>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</si>
  <si>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Pa</t>
    <phoneticPr fontId="23"/>
  </si>
  <si>
    <t>degC</t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</si>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</sst>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000"/>
    <numFmt numFmtId="177" formatCode="0.000"/>
    <numFmt numFmtId="178" formatCode="0.00000"/>
    <numFmt numFmtId="179" formatCode="0.000_ "/>
    <numFmt numFmtId="180" formatCode="0.0"/>
    <numFmt numFmtId="181" formatCode="0.0%"/>
    <numFmt numFmtId="182" formatCode="0.000E+00"/>
    <numFmt numFmtId="183" formatCode="0.0000E+00"/>
    <numFmt numFmtId="184" formatCode="0.000000"/>
    <numFmt numFmtId="185" formatCode="0.00000_ "/>
    <numFmt numFmtId="186" formatCode="0.0000_ "/>
    <numFmt numFmtId="187" formatCode="0.00_ "/>
    <numFmt numFmtId="188" formatCode="0.000%"/>
  </numFmts>
  <fonts count="4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sz val="10"/>
      <name val="Geneva"/>
      <family val="2"/>
    </font>
    <font>
      <sz val="11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0"/>
      <color rgb="FFC00000"/>
      <name val="ＭＳ Ｐゴシック"/>
      <family val="3"/>
      <charset val="128"/>
      <scheme val="minor"/>
    </font>
    <font>
      <sz val="6"/>
      <name val="細明朝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細明朝体"/>
      <family val="3"/>
      <charset val="128"/>
    </font>
    <font>
      <sz val="10"/>
      <color rgb="FF0070C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rgb="FFC00000"/>
      <name val="ＭＳ Ｐゴシック"/>
      <family val="3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6600CC"/>
      <name val="ＭＳ Ｐゴシック"/>
      <family val="3"/>
      <charset val="128"/>
      <scheme val="minor"/>
    </font>
    <font>
      <sz val="10"/>
      <color rgb="FF7030A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name val="Arial"/>
      <family val="2"/>
    </font>
    <font>
      <sz val="12"/>
      <name val="Osaka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>
      <alignment vertical="center"/>
    </xf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9" fillId="0" borderId="0"/>
    <xf numFmtId="0" fontId="1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43" fillId="0" borderId="0"/>
    <xf numFmtId="0" fontId="44" fillId="0" borderId="0">
      <alignment vertical="center"/>
    </xf>
    <xf numFmtId="0" fontId="4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9" fontId="4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7">
    <xf numFmtId="0" fontId="0" fillId="0" borderId="0" xfId="0">
      <alignment vertical="center"/>
    </xf>
    <xf numFmtId="0" fontId="21" fillId="0" borderId="0" xfId="10" applyFont="1" applyFill="1">
      <alignment vertical="center"/>
    </xf>
    <xf numFmtId="0" fontId="21" fillId="0" borderId="0" xfId="10" applyFont="1" applyFill="1" applyAlignment="1">
      <alignment horizontal="center" vertical="center"/>
    </xf>
    <xf numFmtId="0" fontId="26" fillId="0" borderId="0" xfId="10" applyFont="1" applyFill="1" applyAlignment="1">
      <alignment horizontal="center" vertical="center"/>
    </xf>
    <xf numFmtId="0" fontId="26" fillId="0" borderId="0" xfId="10" applyFont="1" applyFill="1">
      <alignment vertical="center"/>
    </xf>
    <xf numFmtId="0" fontId="21" fillId="0" borderId="0" xfId="10" applyFont="1" applyFill="1" applyAlignment="1">
      <alignment horizontal="right" vertical="center"/>
    </xf>
    <xf numFmtId="0" fontId="28" fillId="0" borderId="0" xfId="10" applyFont="1" applyFill="1">
      <alignment vertical="center"/>
    </xf>
    <xf numFmtId="0" fontId="24" fillId="0" borderId="0" xfId="10" applyFont="1" applyFill="1">
      <alignment vertical="center"/>
    </xf>
    <xf numFmtId="0" fontId="18" fillId="2" borderId="12" xfId="11" applyFont="1" applyFill="1" applyBorder="1" applyAlignment="1">
      <alignment vertical="center"/>
    </xf>
    <xf numFmtId="0" fontId="18" fillId="0" borderId="0" xfId="11" applyFont="1" applyFill="1" applyAlignment="1">
      <alignment vertical="center"/>
    </xf>
    <xf numFmtId="0" fontId="21" fillId="0" borderId="4" xfId="10" applyFont="1" applyFill="1" applyBorder="1">
      <alignment vertical="center"/>
    </xf>
    <xf numFmtId="0" fontId="21" fillId="0" borderId="3" xfId="10" applyFont="1" applyFill="1" applyBorder="1">
      <alignment vertical="center"/>
    </xf>
    <xf numFmtId="0" fontId="30" fillId="0" borderId="0" xfId="10" applyFont="1" applyFill="1" applyAlignment="1">
      <alignment horizontal="right" vertical="center"/>
    </xf>
    <xf numFmtId="0" fontId="17" fillId="2" borderId="10" xfId="10" applyFont="1" applyFill="1" applyBorder="1">
      <alignment vertical="center"/>
    </xf>
    <xf numFmtId="0" fontId="30" fillId="0" borderId="0" xfId="11" applyFont="1" applyFill="1" applyAlignment="1">
      <alignment vertical="center"/>
    </xf>
    <xf numFmtId="0" fontId="18" fillId="0" borderId="0" xfId="11" applyFont="1" applyFill="1" applyAlignment="1">
      <alignment horizontal="right" vertical="center"/>
    </xf>
    <xf numFmtId="0" fontId="18" fillId="3" borderId="12" xfId="11" applyFont="1" applyFill="1" applyBorder="1" applyAlignment="1">
      <alignment vertical="center"/>
    </xf>
    <xf numFmtId="0" fontId="21" fillId="0" borderId="8" xfId="10" applyFont="1" applyFill="1" applyBorder="1">
      <alignment vertical="center"/>
    </xf>
    <xf numFmtId="0" fontId="21" fillId="0" borderId="7" xfId="10" applyFont="1" applyFill="1" applyBorder="1">
      <alignment vertical="center"/>
    </xf>
    <xf numFmtId="0" fontId="21" fillId="0" borderId="9" xfId="10" applyFont="1" applyFill="1" applyBorder="1">
      <alignment vertical="center"/>
    </xf>
    <xf numFmtId="0" fontId="17" fillId="2" borderId="1" xfId="10" applyFont="1" applyFill="1" applyBorder="1" applyAlignment="1">
      <alignment horizontal="left" vertical="center"/>
    </xf>
    <xf numFmtId="0" fontId="20" fillId="0" borderId="0" xfId="10" applyFont="1" applyFill="1">
      <alignment vertical="center"/>
    </xf>
    <xf numFmtId="0" fontId="30" fillId="0" borderId="0" xfId="11" applyFont="1" applyFill="1" applyAlignment="1">
      <alignment horizontal="left" vertical="center"/>
    </xf>
    <xf numFmtId="0" fontId="31" fillId="0" borderId="0" xfId="10" applyFont="1" applyFill="1" applyBorder="1" applyAlignment="1">
      <alignment horizontal="left" vertical="center"/>
    </xf>
    <xf numFmtId="0" fontId="26" fillId="0" borderId="0" xfId="10" applyFont="1" applyFill="1" applyAlignment="1">
      <alignment horizontal="right" vertical="center"/>
    </xf>
    <xf numFmtId="0" fontId="21" fillId="0" borderId="0" xfId="10" applyFont="1" applyFill="1" applyBorder="1">
      <alignment vertical="center"/>
    </xf>
    <xf numFmtId="0" fontId="17" fillId="2" borderId="1" xfId="10" applyFont="1" applyFill="1" applyBorder="1">
      <alignment vertical="center"/>
    </xf>
    <xf numFmtId="0" fontId="17" fillId="2" borderId="2" xfId="11" applyFont="1" applyFill="1" applyBorder="1" applyAlignment="1">
      <alignment horizontal="right" vertical="center"/>
    </xf>
    <xf numFmtId="0" fontId="17" fillId="2" borderId="3" xfId="11" applyFont="1" applyFill="1" applyBorder="1" applyAlignment="1">
      <alignment horizontal="right" vertical="center"/>
    </xf>
    <xf numFmtId="0" fontId="17" fillId="2" borderId="4" xfId="11" applyFont="1" applyFill="1" applyBorder="1" applyAlignment="1">
      <alignment horizontal="right" vertical="center"/>
    </xf>
    <xf numFmtId="11" fontId="17" fillId="2" borderId="10" xfId="11" applyNumberFormat="1" applyFont="1" applyFill="1" applyBorder="1" applyAlignment="1">
      <alignment vertical="center"/>
    </xf>
    <xf numFmtId="0" fontId="30" fillId="0" borderId="0" xfId="10" applyFont="1" applyFill="1">
      <alignment vertical="center"/>
    </xf>
    <xf numFmtId="0" fontId="17" fillId="2" borderId="5" xfId="10" applyFont="1" applyFill="1" applyBorder="1" applyAlignment="1">
      <alignment horizontal="right" vertical="center"/>
    </xf>
    <xf numFmtId="0" fontId="17" fillId="2" borderId="0" xfId="10" applyFont="1" applyFill="1" applyBorder="1">
      <alignment vertical="center"/>
    </xf>
    <xf numFmtId="0" fontId="17" fillId="2" borderId="6" xfId="10" applyFont="1" applyFill="1" applyBorder="1">
      <alignment vertical="center"/>
    </xf>
    <xf numFmtId="11" fontId="17" fillId="2" borderId="1" xfId="11" applyNumberFormat="1" applyFont="1" applyFill="1" applyBorder="1" applyAlignment="1">
      <alignment vertical="center"/>
    </xf>
    <xf numFmtId="0" fontId="21" fillId="0" borderId="0" xfId="10" applyFont="1" applyFill="1" applyBorder="1" applyAlignment="1">
      <alignment horizontal="center" vertical="center"/>
    </xf>
    <xf numFmtId="183" fontId="32" fillId="2" borderId="1" xfId="10" applyNumberFormat="1" applyFont="1" applyFill="1" applyBorder="1">
      <alignment vertical="center"/>
    </xf>
    <xf numFmtId="0" fontId="33" fillId="0" borderId="0" xfId="11" applyFont="1" applyFill="1" applyAlignment="1">
      <alignment vertical="center"/>
    </xf>
    <xf numFmtId="178" fontId="31" fillId="0" borderId="0" xfId="10" applyNumberFormat="1" applyFont="1" applyFill="1" applyBorder="1">
      <alignment vertical="center"/>
    </xf>
    <xf numFmtId="182" fontId="31" fillId="0" borderId="0" xfId="10" applyNumberFormat="1" applyFont="1" applyFill="1" applyBorder="1" applyAlignment="1">
      <alignment horizontal="left" vertical="center"/>
    </xf>
    <xf numFmtId="10" fontId="17" fillId="2" borderId="11" xfId="11" applyNumberFormat="1" applyFont="1" applyFill="1" applyBorder="1" applyAlignment="1">
      <alignment vertical="center"/>
    </xf>
    <xf numFmtId="0" fontId="20" fillId="0" borderId="0" xfId="10" applyFont="1" applyFill="1" applyAlignment="1">
      <alignment horizontal="center" vertical="center"/>
    </xf>
    <xf numFmtId="0" fontId="26" fillId="3" borderId="10" xfId="10" applyFont="1" applyFill="1" applyBorder="1">
      <alignment vertical="center"/>
    </xf>
    <xf numFmtId="0" fontId="34" fillId="0" borderId="0" xfId="10" applyFont="1" applyFill="1">
      <alignment vertical="center"/>
    </xf>
    <xf numFmtId="0" fontId="21" fillId="0" borderId="0" xfId="10" applyFont="1" applyFill="1" applyBorder="1" applyAlignment="1">
      <alignment horizontal="right" vertical="center"/>
    </xf>
    <xf numFmtId="0" fontId="31" fillId="0" borderId="0" xfId="10" applyFont="1" applyFill="1" applyBorder="1" applyAlignment="1">
      <alignment horizontal="right" vertical="center"/>
    </xf>
    <xf numFmtId="0" fontId="26" fillId="3" borderId="11" xfId="10" applyFont="1" applyFill="1" applyBorder="1">
      <alignment vertical="center"/>
    </xf>
    <xf numFmtId="0" fontId="17" fillId="2" borderId="8" xfId="10" applyFont="1" applyFill="1" applyBorder="1" applyAlignment="1">
      <alignment horizontal="right" vertical="center"/>
    </xf>
    <xf numFmtId="0" fontId="17" fillId="2" borderId="7" xfId="10" applyFont="1" applyFill="1" applyBorder="1">
      <alignment vertical="center"/>
    </xf>
    <xf numFmtId="0" fontId="17" fillId="2" borderId="9" xfId="10" applyFont="1" applyFill="1" applyBorder="1">
      <alignment vertical="center"/>
    </xf>
    <xf numFmtId="11" fontId="17" fillId="2" borderId="11" xfId="11" applyNumberFormat="1" applyFont="1" applyFill="1" applyBorder="1" applyAlignment="1">
      <alignment vertical="center"/>
    </xf>
    <xf numFmtId="11" fontId="21" fillId="0" borderId="0" xfId="11" quotePrefix="1" applyNumberFormat="1" applyFont="1" applyFill="1" applyBorder="1" applyAlignment="1">
      <alignment vertical="center"/>
    </xf>
    <xf numFmtId="0" fontId="18" fillId="0" borderId="0" xfId="11" applyFont="1" applyFill="1" applyAlignment="1">
      <alignment horizontal="left" vertical="center"/>
    </xf>
    <xf numFmtId="0" fontId="31" fillId="0" borderId="0" xfId="10" applyFont="1" applyFill="1" applyAlignment="1">
      <alignment horizontal="right" vertical="center"/>
    </xf>
    <xf numFmtId="0" fontId="20" fillId="0" borderId="0" xfId="10" applyFont="1" applyFill="1" applyAlignment="1">
      <alignment horizontal="right" vertical="center"/>
    </xf>
    <xf numFmtId="0" fontId="35" fillId="0" borderId="0" xfId="10" applyFont="1" applyFill="1">
      <alignment vertical="center"/>
    </xf>
    <xf numFmtId="0" fontId="20" fillId="0" borderId="0" xfId="10" applyFont="1" applyFill="1" applyBorder="1">
      <alignment vertical="center"/>
    </xf>
    <xf numFmtId="11" fontId="32" fillId="0" borderId="0" xfId="11" applyNumberFormat="1" applyFont="1" applyFill="1" applyBorder="1" applyAlignment="1">
      <alignment vertical="center"/>
    </xf>
    <xf numFmtId="0" fontId="33" fillId="0" borderId="0" xfId="11" applyFont="1" applyFill="1" applyAlignment="1">
      <alignment horizontal="left" vertical="center"/>
    </xf>
    <xf numFmtId="0" fontId="36" fillId="0" borderId="0" xfId="10" applyFont="1" applyFill="1" applyAlignment="1">
      <alignment horizontal="center" vertical="center"/>
    </xf>
    <xf numFmtId="11" fontId="20" fillId="0" borderId="0" xfId="10" applyNumberFormat="1" applyFont="1" applyFill="1" applyBorder="1">
      <alignment vertical="center"/>
    </xf>
    <xf numFmtId="0" fontId="30" fillId="0" borderId="2" xfId="14" applyFont="1" applyFill="1" applyBorder="1">
      <alignment vertical="center"/>
    </xf>
    <xf numFmtId="0" fontId="30" fillId="0" borderId="3" xfId="14" applyFont="1" applyFill="1" applyBorder="1">
      <alignment vertical="center"/>
    </xf>
    <xf numFmtId="0" fontId="30" fillId="0" borderId="4" xfId="14" applyFont="1" applyFill="1" applyBorder="1">
      <alignment vertical="center"/>
    </xf>
    <xf numFmtId="0" fontId="21" fillId="0" borderId="3" xfId="14" applyFont="1" applyFill="1" applyBorder="1">
      <alignment vertical="center"/>
    </xf>
    <xf numFmtId="0" fontId="21" fillId="0" borderId="4" xfId="14" applyFont="1" applyFill="1" applyBorder="1">
      <alignment vertical="center"/>
    </xf>
    <xf numFmtId="0" fontId="30" fillId="0" borderId="5" xfId="14" applyFont="1" applyFill="1" applyBorder="1">
      <alignment vertical="center"/>
    </xf>
    <xf numFmtId="0" fontId="21" fillId="0" borderId="0" xfId="14" applyFont="1" applyFill="1" applyBorder="1">
      <alignment vertical="center"/>
    </xf>
    <xf numFmtId="177" fontId="38" fillId="0" borderId="0" xfId="14" applyNumberFormat="1" applyFont="1" applyFill="1">
      <alignment vertical="center"/>
    </xf>
    <xf numFmtId="2" fontId="38" fillId="3" borderId="0" xfId="14" applyNumberFormat="1" applyFont="1" applyFill="1">
      <alignment vertical="center"/>
    </xf>
    <xf numFmtId="2" fontId="38" fillId="0" borderId="0" xfId="14" applyNumberFormat="1" applyFont="1" applyFill="1">
      <alignment vertical="center"/>
    </xf>
    <xf numFmtId="0" fontId="21" fillId="2" borderId="5" xfId="10" applyFont="1" applyFill="1" applyBorder="1">
      <alignment vertical="center"/>
    </xf>
    <xf numFmtId="0" fontId="21" fillId="2" borderId="6" xfId="10" applyFont="1" applyFill="1" applyBorder="1">
      <alignment vertical="center"/>
    </xf>
    <xf numFmtId="180" fontId="38" fillId="0" borderId="0" xfId="14" applyNumberFormat="1" applyFont="1" applyFill="1">
      <alignment vertical="center"/>
    </xf>
    <xf numFmtId="177" fontId="38" fillId="3" borderId="0" xfId="14" applyNumberFormat="1" applyFont="1" applyFill="1">
      <alignment vertical="center"/>
    </xf>
    <xf numFmtId="11" fontId="38" fillId="0" borderId="0" xfId="14" applyNumberFormat="1" applyFont="1" applyFill="1">
      <alignment vertical="center"/>
    </xf>
    <xf numFmtId="0" fontId="41" fillId="0" borderId="0" xfId="10" applyFont="1" applyFill="1" applyAlignment="1">
      <alignment horizontal="left" vertical="center"/>
    </xf>
    <xf numFmtId="0" fontId="42" fillId="0" borderId="0" xfId="10" applyFont="1" applyFill="1">
      <alignment vertical="center"/>
    </xf>
    <xf numFmtId="178" fontId="20" fillId="0" borderId="0" xfId="10" applyNumberFormat="1" applyFont="1" applyFill="1">
      <alignment vertical="center"/>
    </xf>
    <xf numFmtId="0" fontId="19" fillId="2" borderId="10" xfId="10" applyFont="1" applyFill="1" applyBorder="1">
      <alignment vertical="center"/>
    </xf>
    <xf numFmtId="0" fontId="19" fillId="2" borderId="11" xfId="10" applyFont="1" applyFill="1" applyBorder="1">
      <alignment vertical="center"/>
    </xf>
    <xf numFmtId="0" fontId="41" fillId="0" borderId="0" xfId="10" applyFont="1" applyFill="1" applyAlignment="1">
      <alignment horizontal="right" vertical="center"/>
    </xf>
    <xf numFmtId="0" fontId="20" fillId="0" borderId="0" xfId="10" quotePrefix="1" applyFont="1" applyFill="1">
      <alignment vertical="center"/>
    </xf>
    <xf numFmtId="180" fontId="21" fillId="0" borderId="0" xfId="10" applyNumberFormat="1" applyFont="1" applyFill="1" applyBorder="1">
      <alignment vertical="center"/>
    </xf>
    <xf numFmtId="2" fontId="21" fillId="2" borderId="7" xfId="10" applyNumberFormat="1" applyFont="1" applyFill="1" applyBorder="1">
      <alignment vertical="center"/>
    </xf>
    <xf numFmtId="177" fontId="21" fillId="0" borderId="0" xfId="10" applyNumberFormat="1" applyFont="1" applyFill="1">
      <alignment vertical="center"/>
    </xf>
    <xf numFmtId="176" fontId="21" fillId="0" borderId="0" xfId="10" applyNumberFormat="1" applyFont="1" applyFill="1">
      <alignment vertical="center"/>
    </xf>
    <xf numFmtId="177" fontId="21" fillId="0" borderId="0" xfId="10" applyNumberFormat="1" applyFont="1" applyFill="1" applyAlignment="1">
      <alignment horizontal="right" vertical="center"/>
    </xf>
    <xf numFmtId="0" fontId="17" fillId="0" borderId="0" xfId="10" applyFont="1" applyFill="1">
      <alignment vertical="center"/>
    </xf>
    <xf numFmtId="176" fontId="17" fillId="0" borderId="0" xfId="10" applyNumberFormat="1" applyFont="1" applyFill="1">
      <alignment vertical="center"/>
    </xf>
    <xf numFmtId="177" fontId="17" fillId="0" borderId="0" xfId="10" applyNumberFormat="1" applyFont="1" applyFill="1">
      <alignment vertical="center"/>
    </xf>
    <xf numFmtId="0" fontId="45" fillId="0" borderId="0" xfId="0" applyFont="1">
      <alignment vertical="center"/>
    </xf>
    <xf numFmtId="178" fontId="38" fillId="0" borderId="0" xfId="14" applyNumberFormat="1" applyFont="1" applyFill="1">
      <alignment vertical="center"/>
    </xf>
    <xf numFmtId="184" fontId="38" fillId="3" borderId="0" xfId="14" applyNumberFormat="1" applyFont="1" applyFill="1">
      <alignment vertical="center"/>
    </xf>
    <xf numFmtId="184" fontId="38" fillId="0" borderId="0" xfId="14" applyNumberFormat="1" applyFont="1" applyFill="1">
      <alignment vertical="center"/>
    </xf>
    <xf numFmtId="187" fontId="22" fillId="0" borderId="0" xfId="10" applyNumberFormat="1" applyFont="1" applyFill="1" applyBorder="1">
      <alignment vertical="center"/>
    </xf>
    <xf numFmtId="177" fontId="31" fillId="0" borderId="0" xfId="10" applyNumberFormat="1" applyFont="1" applyFill="1" applyBorder="1">
      <alignment vertical="center"/>
    </xf>
    <xf numFmtId="179" fontId="31" fillId="0" borderId="0" xfId="87" applyNumberFormat="1" applyFont="1" applyFill="1" applyBorder="1">
      <alignment vertical="center"/>
    </xf>
    <xf numFmtId="185" fontId="31" fillId="0" borderId="0" xfId="87" applyNumberFormat="1" applyFont="1" applyFill="1" applyBorder="1">
      <alignment vertical="center"/>
    </xf>
    <xf numFmtId="182" fontId="20" fillId="0" borderId="0" xfId="88" applyNumberFormat="1" applyFont="1" applyFill="1">
      <alignment vertical="center"/>
    </xf>
    <xf numFmtId="179" fontId="20" fillId="0" borderId="0" xfId="88" applyNumberFormat="1" applyFont="1" applyFill="1">
      <alignment vertical="center"/>
    </xf>
    <xf numFmtId="186" fontId="20" fillId="0" borderId="0" xfId="88" applyNumberFormat="1" applyFont="1" applyFill="1">
      <alignment vertical="center"/>
    </xf>
    <xf numFmtId="0" fontId="21" fillId="2" borderId="2" xfId="88" applyFont="1" applyFill="1" applyBorder="1">
      <alignment vertical="center"/>
    </xf>
    <xf numFmtId="0" fontId="21" fillId="3" borderId="4" xfId="88" applyFont="1" applyFill="1" applyBorder="1">
      <alignment vertical="center"/>
    </xf>
    <xf numFmtId="182" fontId="21" fillId="2" borderId="2" xfId="88" applyNumberFormat="1" applyFont="1" applyFill="1" applyBorder="1">
      <alignment vertical="center"/>
    </xf>
    <xf numFmtId="182" fontId="21" fillId="2" borderId="4" xfId="88" applyNumberFormat="1" applyFont="1" applyFill="1" applyBorder="1">
      <alignment vertical="center"/>
    </xf>
    <xf numFmtId="182" fontId="39" fillId="0" borderId="0" xfId="88" applyNumberFormat="1" applyFont="1" applyFill="1">
      <alignment vertical="center"/>
    </xf>
    <xf numFmtId="0" fontId="21" fillId="2" borderId="5" xfId="88" applyFont="1" applyFill="1" applyBorder="1">
      <alignment vertical="center"/>
    </xf>
    <xf numFmtId="0" fontId="21" fillId="2" borderId="6" xfId="88" applyFont="1" applyFill="1" applyBorder="1">
      <alignment vertical="center"/>
    </xf>
    <xf numFmtId="182" fontId="21" fillId="2" borderId="5" xfId="88" applyNumberFormat="1" applyFont="1" applyFill="1" applyBorder="1">
      <alignment vertical="center"/>
    </xf>
    <xf numFmtId="182" fontId="21" fillId="2" borderId="6" xfId="88" applyNumberFormat="1" applyFont="1" applyFill="1" applyBorder="1">
      <alignment vertical="center"/>
    </xf>
    <xf numFmtId="0" fontId="21" fillId="4" borderId="6" xfId="88" applyFont="1" applyFill="1" applyBorder="1">
      <alignment vertical="center"/>
    </xf>
    <xf numFmtId="0" fontId="21" fillId="0" borderId="0" xfId="88" applyFont="1" applyFill="1">
      <alignment vertical="center"/>
    </xf>
    <xf numFmtId="3" fontId="21" fillId="2" borderId="6" xfId="88" applyNumberFormat="1" applyFont="1" applyFill="1" applyBorder="1">
      <alignment vertical="center"/>
    </xf>
    <xf numFmtId="0" fontId="21" fillId="4" borderId="6" xfId="10" applyFont="1" applyFill="1" applyBorder="1">
      <alignment vertical="center"/>
    </xf>
    <xf numFmtId="182" fontId="20" fillId="0" borderId="0" xfId="87" applyNumberFormat="1" applyFont="1" applyFill="1">
      <alignment vertical="center"/>
    </xf>
    <xf numFmtId="179" fontId="20" fillId="0" borderId="0" xfId="87" applyNumberFormat="1" applyFont="1" applyFill="1">
      <alignment vertical="center"/>
    </xf>
    <xf numFmtId="186" fontId="20" fillId="0" borderId="0" xfId="87" applyNumberFormat="1" applyFont="1" applyFill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1" fillId="0" borderId="0" xfId="10" applyFont="1" applyFill="1" applyBorder="1" applyAlignment="1">
      <alignment horizontal="left" vertical="center"/>
    </xf>
    <xf numFmtId="0" fontId="22" fillId="0" borderId="0" xfId="10" applyFont="1" applyFill="1" applyBorder="1" applyAlignment="1">
      <alignment horizontal="right" vertical="center"/>
    </xf>
    <xf numFmtId="0" fontId="21" fillId="0" borderId="0" xfId="10" quotePrefix="1" applyFont="1" applyFill="1" applyBorder="1">
      <alignment vertical="center"/>
    </xf>
    <xf numFmtId="0" fontId="42" fillId="0" borderId="0" xfId="10" applyFont="1" applyFill="1" applyBorder="1">
      <alignment vertical="center"/>
    </xf>
    <xf numFmtId="181" fontId="21" fillId="0" borderId="0" xfId="13" applyNumberFormat="1" applyFont="1" applyFill="1" applyBorder="1">
      <alignment vertical="center"/>
    </xf>
    <xf numFmtId="0" fontId="33" fillId="0" borderId="0" xfId="11" applyFont="1" applyFill="1" applyBorder="1" applyAlignment="1">
      <alignment vertical="center"/>
    </xf>
    <xf numFmtId="179" fontId="22" fillId="0" borderId="0" xfId="10" applyNumberFormat="1" applyFont="1" applyFill="1" applyBorder="1">
      <alignment vertical="center"/>
    </xf>
    <xf numFmtId="0" fontId="22" fillId="0" borderId="0" xfId="10" applyFont="1" applyFill="1" applyBorder="1" applyAlignment="1">
      <alignment horizontal="left" vertical="center"/>
    </xf>
    <xf numFmtId="184" fontId="22" fillId="0" borderId="0" xfId="10" applyNumberFormat="1" applyFont="1" applyFill="1" applyBorder="1" applyAlignment="1">
      <alignment horizontal="right" vertical="center"/>
    </xf>
    <xf numFmtId="182" fontId="31" fillId="0" borderId="0" xfId="87" applyNumberFormat="1" applyFont="1" applyFill="1" applyBorder="1">
      <alignment vertical="center"/>
    </xf>
    <xf numFmtId="0" fontId="21" fillId="3" borderId="12" xfId="10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1" fillId="3" borderId="6" xfId="88" applyFont="1" applyFill="1" applyBorder="1">
      <alignment vertical="center"/>
    </xf>
    <xf numFmtId="0" fontId="21" fillId="3" borderId="6" xfId="10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18" fillId="0" borderId="10" xfId="11" applyFont="1" applyFill="1" applyBorder="1" applyAlignment="1">
      <alignment horizontal="right" vertical="center"/>
    </xf>
    <xf numFmtId="176" fontId="21" fillId="5" borderId="4" xfId="10" applyNumberFormat="1" applyFont="1" applyFill="1" applyBorder="1">
      <alignment vertical="center"/>
    </xf>
    <xf numFmtId="176" fontId="21" fillId="0" borderId="0" xfId="10" applyNumberFormat="1" applyFont="1" applyFill="1" applyBorder="1">
      <alignment vertical="center"/>
    </xf>
    <xf numFmtId="177" fontId="17" fillId="0" borderId="3" xfId="10" applyNumberFormat="1" applyFont="1" applyFill="1" applyBorder="1">
      <alignment vertical="center"/>
    </xf>
    <xf numFmtId="10" fontId="17" fillId="5" borderId="2" xfId="90" applyNumberFormat="1" applyFont="1" applyFill="1" applyBorder="1">
      <alignment vertical="center"/>
    </xf>
    <xf numFmtId="177" fontId="17" fillId="5" borderId="4" xfId="10" applyNumberFormat="1" applyFont="1" applyFill="1" applyBorder="1">
      <alignment vertical="center"/>
    </xf>
    <xf numFmtId="188" fontId="21" fillId="0" borderId="10" xfId="90" applyNumberFormat="1" applyFont="1" applyFill="1" applyBorder="1">
      <alignment vertical="center"/>
    </xf>
    <xf numFmtId="0" fontId="21" fillId="0" borderId="0" xfId="10" applyNumberFormat="1" applyFont="1" applyFill="1" applyAlignment="1">
      <alignment horizontal="left" vertical="center"/>
    </xf>
    <xf numFmtId="0" fontId="21" fillId="0" borderId="12" xfId="10" applyFont="1" applyFill="1" applyBorder="1">
      <alignment vertical="center"/>
    </xf>
    <xf numFmtId="0" fontId="18" fillId="0" borderId="1" xfId="11" applyFont="1" applyFill="1" applyBorder="1" applyAlignment="1">
      <alignment horizontal="right" vertical="center"/>
    </xf>
    <xf numFmtId="176" fontId="21" fillId="5" borderId="6" xfId="10" applyNumberFormat="1" applyFont="1" applyFill="1" applyBorder="1">
      <alignment vertical="center"/>
    </xf>
    <xf numFmtId="177" fontId="17" fillId="0" borderId="0" xfId="10" applyNumberFormat="1" applyFont="1" applyFill="1" applyBorder="1">
      <alignment vertical="center"/>
    </xf>
    <xf numFmtId="0" fontId="21" fillId="0" borderId="6" xfId="10" applyFont="1" applyFill="1" applyBorder="1">
      <alignment vertical="center"/>
    </xf>
    <xf numFmtId="10" fontId="17" fillId="5" borderId="5" xfId="90" applyNumberFormat="1" applyFont="1" applyFill="1" applyBorder="1">
      <alignment vertical="center"/>
    </xf>
    <xf numFmtId="177" fontId="17" fillId="5" borderId="6" xfId="10" applyNumberFormat="1" applyFont="1" applyFill="1" applyBorder="1">
      <alignment vertical="center"/>
    </xf>
    <xf numFmtId="188" fontId="21" fillId="0" borderId="1" xfId="90" applyNumberFormat="1" applyFont="1" applyFill="1" applyBorder="1">
      <alignment vertical="center"/>
    </xf>
    <xf numFmtId="0" fontId="21" fillId="0" borderId="0" xfId="10" applyFont="1" applyFill="1" applyAlignment="1">
      <alignment horizontal="left" vertical="center"/>
    </xf>
    <xf numFmtId="0" fontId="21" fillId="0" borderId="1" xfId="10" applyFont="1" applyFill="1" applyBorder="1" applyAlignment="1">
      <alignment horizontal="right" vertical="center"/>
    </xf>
    <xf numFmtId="0" fontId="18" fillId="0" borderId="11" xfId="11" applyFont="1" applyFill="1" applyBorder="1" applyAlignment="1">
      <alignment horizontal="right" vertical="center"/>
    </xf>
    <xf numFmtId="176" fontId="21" fillId="5" borderId="9" xfId="10" applyNumberFormat="1" applyFont="1" applyFill="1" applyBorder="1">
      <alignment vertical="center"/>
    </xf>
    <xf numFmtId="0" fontId="21" fillId="0" borderId="11" xfId="10" applyFont="1" applyFill="1" applyBorder="1" applyAlignment="1">
      <alignment horizontal="right" vertical="center"/>
    </xf>
    <xf numFmtId="177" fontId="17" fillId="0" borderId="7" xfId="10" applyNumberFormat="1" applyFont="1" applyFill="1" applyBorder="1">
      <alignment vertical="center"/>
    </xf>
    <xf numFmtId="10" fontId="17" fillId="5" borderId="8" xfId="90" applyNumberFormat="1" applyFont="1" applyFill="1" applyBorder="1">
      <alignment vertical="center"/>
    </xf>
    <xf numFmtId="177" fontId="17" fillId="5" borderId="9" xfId="10" applyNumberFormat="1" applyFont="1" applyFill="1" applyBorder="1">
      <alignment vertical="center"/>
    </xf>
    <xf numFmtId="188" fontId="21" fillId="0" borderId="11" xfId="90" applyNumberFormat="1" applyFont="1" applyFill="1" applyBorder="1">
      <alignment vertical="center"/>
    </xf>
    <xf numFmtId="177" fontId="21" fillId="0" borderId="0" xfId="10" applyNumberFormat="1" applyFont="1" applyFill="1" applyBorder="1">
      <alignment vertical="center"/>
    </xf>
    <xf numFmtId="185" fontId="31" fillId="0" borderId="0" xfId="91" applyNumberFormat="1" applyFont="1" applyFill="1" applyBorder="1">
      <alignment vertical="center"/>
    </xf>
    <xf numFmtId="178" fontId="17" fillId="0" borderId="0" xfId="10" applyNumberFormat="1" applyFont="1" applyFill="1" applyBorder="1">
      <alignment vertical="center"/>
    </xf>
    <xf numFmtId="179" fontId="21" fillId="0" borderId="0" xfId="91" applyNumberFormat="1" applyFont="1" applyFill="1" applyBorder="1">
      <alignment vertical="center"/>
    </xf>
    <xf numFmtId="185" fontId="21" fillId="0" borderId="0" xfId="91" applyNumberFormat="1" applyFont="1" applyFill="1" applyBorder="1">
      <alignment vertical="center"/>
    </xf>
    <xf numFmtId="180" fontId="21" fillId="0" borderId="13" xfId="10" applyNumberFormat="1" applyFont="1" applyFill="1" applyBorder="1">
      <alignment vertical="center"/>
    </xf>
    <xf numFmtId="180" fontId="21" fillId="0" borderId="14" xfId="10" applyNumberFormat="1" applyFont="1" applyFill="1" applyBorder="1">
      <alignment vertical="center"/>
    </xf>
    <xf numFmtId="187" fontId="24" fillId="0" borderId="0" xfId="10" applyNumberFormat="1" applyFont="1" applyFill="1" applyBorder="1">
      <alignment vertical="center"/>
    </xf>
    <xf numFmtId="179" fontId="24" fillId="0" borderId="0" xfId="10" applyNumberFormat="1" applyFont="1" applyFill="1" applyBorder="1">
      <alignment vertical="center"/>
    </xf>
    <xf numFmtId="0" fontId="36" fillId="0" borderId="0" xfId="10" applyFont="1" applyFill="1">
      <alignment vertical="center"/>
    </xf>
    <xf numFmtId="179" fontId="20" fillId="0" borderId="0" xfId="92" applyNumberFormat="1" applyFont="1" applyFill="1">
      <alignment vertical="center"/>
    </xf>
    <xf numFmtId="178" fontId="21" fillId="0" borderId="0" xfId="10" applyNumberFormat="1" applyFont="1" applyFill="1" applyBorder="1">
      <alignment vertical="center"/>
    </xf>
    <xf numFmtId="183" fontId="20" fillId="0" borderId="0" xfId="10" applyNumberFormat="1" applyFont="1" applyFill="1" applyAlignment="1">
      <alignment horizontal="right" vertical="center"/>
    </xf>
    <xf numFmtId="0" fontId="36" fillId="0" borderId="0" xfId="10" quotePrefix="1" applyFont="1" applyFill="1" applyAlignment="1">
      <alignment horizontal="center" vertical="center"/>
    </xf>
    <xf numFmtId="186" fontId="20" fillId="0" borderId="0" xfId="92" applyNumberFormat="1" applyFont="1" applyFill="1">
      <alignment vertical="center"/>
    </xf>
    <xf numFmtId="0" fontId="21" fillId="0" borderId="0" xfId="10" quotePrefix="1" applyFont="1" applyFill="1">
      <alignment vertical="center"/>
    </xf>
    <xf numFmtId="0" fontId="24" fillId="0" borderId="0" xfId="10" applyFont="1" applyFill="1" applyAlignment="1">
      <alignment horizontal="right" vertical="center"/>
    </xf>
    <xf numFmtId="1" fontId="17" fillId="0" borderId="0" xfId="10" applyNumberFormat="1" applyFont="1" applyFill="1">
      <alignment vertical="center"/>
    </xf>
    <xf numFmtId="177" fontId="24" fillId="0" borderId="0" xfId="10" applyNumberFormat="1" applyFont="1" applyFill="1" applyAlignment="1">
      <alignment horizontal="right" vertical="center"/>
    </xf>
    <xf numFmtId="2" fontId="22" fillId="0" borderId="0" xfId="10" applyNumberFormat="1" applyFont="1" applyFill="1">
      <alignment vertical="center"/>
    </xf>
    <xf numFmtId="2" fontId="21" fillId="0" borderId="0" xfId="10" applyNumberFormat="1" applyFont="1" applyFill="1">
      <alignment vertical="center"/>
    </xf>
    <xf numFmtId="183" fontId="26" fillId="0" borderId="0" xfId="10" applyNumberFormat="1" applyFont="1" applyFill="1">
      <alignment vertical="center"/>
    </xf>
    <xf numFmtId="0" fontId="21" fillId="0" borderId="0" xfId="92" applyFont="1" applyFill="1">
      <alignment vertical="center"/>
    </xf>
    <xf numFmtId="0" fontId="26" fillId="0" borderId="5" xfId="14" applyFont="1" applyFill="1" applyBorder="1" applyAlignment="1">
      <alignment horizontal="center" vertical="center"/>
    </xf>
    <xf numFmtId="0" fontId="26" fillId="0" borderId="0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40" fillId="2" borderId="12" xfId="10" applyFont="1" applyFill="1" applyBorder="1" applyAlignment="1">
      <alignment horizontal="center" vertical="center"/>
    </xf>
  </cellXfs>
  <cellStyles count="93">
    <cellStyle name="Normal_calc" xfId="1"/>
    <cellStyle name="パーセント" xfId="90" builtinId="5"/>
    <cellStyle name="パーセント 2" xfId="13"/>
    <cellStyle name="桁区切り 2" xfId="9"/>
    <cellStyle name="桁区切り 2 2" xfId="22"/>
    <cellStyle name="桁区切り 2 2 2" xfId="45"/>
    <cellStyle name="桁区切り 2 2 3" xfId="53"/>
    <cellStyle name="桁区切り 2 2 4" xfId="54"/>
    <cellStyle name="桁区切り 2 3" xfId="24"/>
    <cellStyle name="桁区切り 2 4" xfId="28"/>
    <cellStyle name="桁区切り 2 5" xfId="39"/>
    <cellStyle name="桁区切り 2 6" xfId="55"/>
    <cellStyle name="桁区切り 2 7" xfId="56"/>
    <cellStyle name="標準" xfId="0" builtinId="0"/>
    <cellStyle name="標準 10" xfId="16"/>
    <cellStyle name="標準 2" xfId="2"/>
    <cellStyle name="標準 2 2" xfId="14"/>
    <cellStyle name="標準 2 3" xfId="29"/>
    <cellStyle name="標準 2 3 2" xfId="49"/>
    <cellStyle name="標準 2 3 3" xfId="57"/>
    <cellStyle name="標準 2 3 4" xfId="58"/>
    <cellStyle name="標準 3" xfId="3"/>
    <cellStyle name="標準 3 2" xfId="12"/>
    <cellStyle name="標準 3 2 2" xfId="17"/>
    <cellStyle name="標準 3 2 3" xfId="40"/>
    <cellStyle name="標準 3 2 4" xfId="59"/>
    <cellStyle name="標準 3 2 5" xfId="60"/>
    <cellStyle name="標準 3 2 6" xfId="87"/>
    <cellStyle name="標準 3 2 7" xfId="89"/>
    <cellStyle name="標準 3 2 8" xfId="91"/>
    <cellStyle name="標準 3 3" xfId="15"/>
    <cellStyle name="標準 3 3 2" xfId="41"/>
    <cellStyle name="標準 3 3 3" xfId="61"/>
    <cellStyle name="標準 3 3 4" xfId="62"/>
    <cellStyle name="標準 3 3 5" xfId="88"/>
    <cellStyle name="標準 3 3 6" xfId="92"/>
    <cellStyle name="標準 3 4" xfId="18"/>
    <cellStyle name="標準 3 5" xfId="30"/>
    <cellStyle name="標準 3 5 2" xfId="50"/>
    <cellStyle name="標準 3 5 3" xfId="63"/>
    <cellStyle name="標準 3 5 4" xfId="64"/>
    <cellStyle name="標準 4" xfId="4"/>
    <cellStyle name="標準 4 2" xfId="31"/>
    <cellStyle name="標準 4 2 2" xfId="51"/>
    <cellStyle name="標準 4 2 3" xfId="65"/>
    <cellStyle name="標準 4 2 4" xfId="66"/>
    <cellStyle name="標準 5" xfId="5"/>
    <cellStyle name="標準 5 2" xfId="10"/>
    <cellStyle name="標準 5 3" xfId="23"/>
    <cellStyle name="標準 5 4" xfId="32"/>
    <cellStyle name="標準 5 4 2" xfId="52"/>
    <cellStyle name="標準 5 4 3" xfId="67"/>
    <cellStyle name="標準 5 4 4" xfId="68"/>
    <cellStyle name="標準 6" xfId="7"/>
    <cellStyle name="標準 6 2" xfId="20"/>
    <cellStyle name="標準 6 2 2" xfId="43"/>
    <cellStyle name="標準 6 2 3" xfId="69"/>
    <cellStyle name="標準 6 2 4" xfId="70"/>
    <cellStyle name="標準 6 3" xfId="25"/>
    <cellStyle name="標準 6 3 2" xfId="46"/>
    <cellStyle name="標準 6 3 3" xfId="71"/>
    <cellStyle name="標準 6 3 4" xfId="72"/>
    <cellStyle name="標準 6 4" xfId="33"/>
    <cellStyle name="標準 6 5" xfId="37"/>
    <cellStyle name="標準 6 6" xfId="73"/>
    <cellStyle name="標準 6 7" xfId="74"/>
    <cellStyle name="標準 7" xfId="6"/>
    <cellStyle name="標準 7 2" xfId="19"/>
    <cellStyle name="標準 7 2 2" xfId="42"/>
    <cellStyle name="標準 7 2 3" xfId="75"/>
    <cellStyle name="標準 7 2 4" xfId="76"/>
    <cellStyle name="標準 7 3" xfId="26"/>
    <cellStyle name="標準 7 3 2" xfId="47"/>
    <cellStyle name="標準 7 3 3" xfId="77"/>
    <cellStyle name="標準 7 3 4" xfId="78"/>
    <cellStyle name="標準 7 4" xfId="34"/>
    <cellStyle name="標準 7 5" xfId="36"/>
    <cellStyle name="標準 7 6" xfId="79"/>
    <cellStyle name="標準 7 7" xfId="80"/>
    <cellStyle name="標準 8" xfId="8"/>
    <cellStyle name="標準 8 2" xfId="21"/>
    <cellStyle name="標準 8 2 2" xfId="44"/>
    <cellStyle name="標準 8 2 3" xfId="81"/>
    <cellStyle name="標準 8 2 4" xfId="82"/>
    <cellStyle name="標準 8 3" xfId="27"/>
    <cellStyle name="標準 8 3 2" xfId="48"/>
    <cellStyle name="標準 8 3 3" xfId="83"/>
    <cellStyle name="標準 8 3 4" xfId="84"/>
    <cellStyle name="標準 8 4" xfId="35"/>
    <cellStyle name="標準 8 5" xfId="38"/>
    <cellStyle name="標準 8 6" xfId="85"/>
    <cellStyle name="標準 8 7" xfId="86"/>
    <cellStyle name="標準 9" xfId="11"/>
  </cellStyles>
  <dxfs count="0"/>
  <tableStyles count="0" defaultTableStyle="TableStyleMedium9" defaultPivotStyle="PivotStyleLight16"/>
  <colors>
    <mruColors>
      <color rgb="FFCCFFFF"/>
      <color rgb="FF0000FF"/>
      <color rgb="FFFF00FF"/>
      <color rgb="FFCCFFCC"/>
      <color rgb="FFFFFF00"/>
      <color rgb="FFFFFFCC"/>
      <color rgb="FF996633"/>
      <color rgb="FFFF9900"/>
      <color rgb="FF99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srim86Kr_Si!$P$5</c:f>
          <c:strCache>
            <c:ptCount val="1"/>
            <c:pt idx="0">
              <c:v>srim86Kr_Si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srim86Kr_Si!$D$20:$D$228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srim86Kr_Si!$E$20:$E$228</c:f>
              <c:numCache>
                <c:formatCode>0.000E+00</c:formatCode>
                <c:ptCount val="209"/>
                <c:pt idx="0">
                  <c:v>0.1216</c:v>
                </c:pt>
                <c:pt idx="1">
                  <c:v>0.12820000000000001</c:v>
                </c:pt>
                <c:pt idx="2">
                  <c:v>0.13439999999999999</c:v>
                </c:pt>
                <c:pt idx="3">
                  <c:v>0.1404</c:v>
                </c:pt>
                <c:pt idx="4">
                  <c:v>0.14610000000000001</c:v>
                </c:pt>
                <c:pt idx="5">
                  <c:v>0.15160000000000001</c:v>
                </c:pt>
                <c:pt idx="6">
                  <c:v>0.157</c:v>
                </c:pt>
                <c:pt idx="7">
                  <c:v>0.16209999999999999</c:v>
                </c:pt>
                <c:pt idx="8">
                  <c:v>0.1671</c:v>
                </c:pt>
                <c:pt idx="9">
                  <c:v>0.17199999999999999</c:v>
                </c:pt>
                <c:pt idx="10">
                  <c:v>0.18129999999999999</c:v>
                </c:pt>
                <c:pt idx="11">
                  <c:v>0.1923</c:v>
                </c:pt>
                <c:pt idx="12">
                  <c:v>0.2026</c:v>
                </c:pt>
                <c:pt idx="13">
                  <c:v>0.21249999999999999</c:v>
                </c:pt>
                <c:pt idx="14">
                  <c:v>0.222</c:v>
                </c:pt>
                <c:pt idx="15">
                  <c:v>0.2311</c:v>
                </c:pt>
                <c:pt idx="16">
                  <c:v>0.23980000000000001</c:v>
                </c:pt>
                <c:pt idx="17">
                  <c:v>0.2482</c:v>
                </c:pt>
                <c:pt idx="18">
                  <c:v>0.25629999999999997</c:v>
                </c:pt>
                <c:pt idx="19">
                  <c:v>0.27189999999999998</c:v>
                </c:pt>
                <c:pt idx="20">
                  <c:v>0.28660000000000002</c:v>
                </c:pt>
                <c:pt idx="21">
                  <c:v>0.30059999999999998</c:v>
                </c:pt>
                <c:pt idx="22">
                  <c:v>0.31390000000000001</c:v>
                </c:pt>
                <c:pt idx="23">
                  <c:v>0.32679999999999998</c:v>
                </c:pt>
                <c:pt idx="24">
                  <c:v>0.33910000000000001</c:v>
                </c:pt>
                <c:pt idx="25">
                  <c:v>0.36249999999999999</c:v>
                </c:pt>
                <c:pt idx="26">
                  <c:v>0.38450000000000001</c:v>
                </c:pt>
                <c:pt idx="27">
                  <c:v>0.40529999999999999</c:v>
                </c:pt>
                <c:pt idx="28">
                  <c:v>0.42509999999999998</c:v>
                </c:pt>
                <c:pt idx="29">
                  <c:v>0.44400000000000001</c:v>
                </c:pt>
                <c:pt idx="30">
                  <c:v>0.46210000000000001</c:v>
                </c:pt>
                <c:pt idx="31">
                  <c:v>0.47960000000000003</c:v>
                </c:pt>
                <c:pt idx="32">
                  <c:v>0.49640000000000001</c:v>
                </c:pt>
                <c:pt idx="33">
                  <c:v>0.51270000000000004</c:v>
                </c:pt>
                <c:pt idx="34">
                  <c:v>0.52839999999999998</c:v>
                </c:pt>
                <c:pt idx="35">
                  <c:v>0.54379999999999995</c:v>
                </c:pt>
                <c:pt idx="36">
                  <c:v>0.57320000000000004</c:v>
                </c:pt>
                <c:pt idx="37">
                  <c:v>0.6079</c:v>
                </c:pt>
                <c:pt idx="38">
                  <c:v>0.64080000000000004</c:v>
                </c:pt>
                <c:pt idx="39">
                  <c:v>0.67210000000000003</c:v>
                </c:pt>
                <c:pt idx="40">
                  <c:v>0.70199999999999996</c:v>
                </c:pt>
                <c:pt idx="41">
                  <c:v>0.73070000000000002</c:v>
                </c:pt>
                <c:pt idx="42">
                  <c:v>0.75819999999999999</c:v>
                </c:pt>
                <c:pt idx="43">
                  <c:v>0.78490000000000004</c:v>
                </c:pt>
                <c:pt idx="44">
                  <c:v>0.81059999999999999</c:v>
                </c:pt>
                <c:pt idx="45">
                  <c:v>0.85980000000000001</c:v>
                </c:pt>
                <c:pt idx="46">
                  <c:v>0.90629999999999999</c:v>
                </c:pt>
                <c:pt idx="47">
                  <c:v>0.95050000000000001</c:v>
                </c:pt>
                <c:pt idx="48">
                  <c:v>0.99280000000000002</c:v>
                </c:pt>
                <c:pt idx="49">
                  <c:v>1.0329999999999999</c:v>
                </c:pt>
                <c:pt idx="50">
                  <c:v>1.0720000000000001</c:v>
                </c:pt>
                <c:pt idx="51">
                  <c:v>1.1459999999999999</c:v>
                </c:pt>
                <c:pt idx="52">
                  <c:v>1.216</c:v>
                </c:pt>
                <c:pt idx="53">
                  <c:v>1.282</c:v>
                </c:pt>
                <c:pt idx="54">
                  <c:v>1.3440000000000001</c:v>
                </c:pt>
                <c:pt idx="55">
                  <c:v>1.4039999999999999</c:v>
                </c:pt>
                <c:pt idx="56">
                  <c:v>1.4610000000000001</c:v>
                </c:pt>
                <c:pt idx="57">
                  <c:v>1.516</c:v>
                </c:pt>
                <c:pt idx="58">
                  <c:v>1.57</c:v>
                </c:pt>
                <c:pt idx="59">
                  <c:v>1.621</c:v>
                </c:pt>
                <c:pt idx="60">
                  <c:v>1.671</c:v>
                </c:pt>
                <c:pt idx="61">
                  <c:v>1.5840000000000001</c:v>
                </c:pt>
                <c:pt idx="62">
                  <c:v>1.43</c:v>
                </c:pt>
                <c:pt idx="63">
                  <c:v>1.36</c:v>
                </c:pt>
                <c:pt idx="64">
                  <c:v>1.373</c:v>
                </c:pt>
                <c:pt idx="65">
                  <c:v>1.429</c:v>
                </c:pt>
                <c:pt idx="66">
                  <c:v>1.508</c:v>
                </c:pt>
                <c:pt idx="67">
                  <c:v>1.5960000000000001</c:v>
                </c:pt>
                <c:pt idx="68">
                  <c:v>1.6859999999999999</c:v>
                </c:pt>
                <c:pt idx="69">
                  <c:v>1.7749999999999999</c:v>
                </c:pt>
                <c:pt idx="70">
                  <c:v>1.859</c:v>
                </c:pt>
                <c:pt idx="71">
                  <c:v>2.0129999999999999</c:v>
                </c:pt>
                <c:pt idx="72">
                  <c:v>2.145</c:v>
                </c:pt>
                <c:pt idx="73">
                  <c:v>2.2599999999999998</c:v>
                </c:pt>
                <c:pt idx="74">
                  <c:v>2.3610000000000002</c:v>
                </c:pt>
                <c:pt idx="75">
                  <c:v>2.4510000000000001</c:v>
                </c:pt>
                <c:pt idx="76">
                  <c:v>2.5350000000000001</c:v>
                </c:pt>
                <c:pt idx="77">
                  <c:v>2.6909999999999998</c:v>
                </c:pt>
                <c:pt idx="78">
                  <c:v>2.8410000000000002</c:v>
                </c:pt>
                <c:pt idx="79">
                  <c:v>2.992</c:v>
                </c:pt>
                <c:pt idx="80">
                  <c:v>3.149</c:v>
                </c:pt>
                <c:pt idx="81">
                  <c:v>3.31</c:v>
                </c:pt>
                <c:pt idx="82">
                  <c:v>3.4780000000000002</c:v>
                </c:pt>
                <c:pt idx="83">
                  <c:v>3.6509999999999998</c:v>
                </c:pt>
                <c:pt idx="84">
                  <c:v>3.8279999999999998</c:v>
                </c:pt>
                <c:pt idx="85">
                  <c:v>4.0090000000000003</c:v>
                </c:pt>
                <c:pt idx="86">
                  <c:v>4.194</c:v>
                </c:pt>
                <c:pt idx="87">
                  <c:v>4.38</c:v>
                </c:pt>
                <c:pt idx="88">
                  <c:v>4.7560000000000002</c:v>
                </c:pt>
                <c:pt idx="89">
                  <c:v>5.2270000000000003</c:v>
                </c:pt>
                <c:pt idx="90">
                  <c:v>5.6929999999999996</c:v>
                </c:pt>
                <c:pt idx="91">
                  <c:v>6.1479999999999997</c:v>
                </c:pt>
                <c:pt idx="92">
                  <c:v>6.5910000000000002</c:v>
                </c:pt>
                <c:pt idx="93">
                  <c:v>7.0179999999999998</c:v>
                </c:pt>
                <c:pt idx="94">
                  <c:v>7.43</c:v>
                </c:pt>
                <c:pt idx="95">
                  <c:v>7.8259999999999996</c:v>
                </c:pt>
                <c:pt idx="96">
                  <c:v>8.2070000000000007</c:v>
                </c:pt>
                <c:pt idx="97">
                  <c:v>8.9250000000000007</c:v>
                </c:pt>
                <c:pt idx="98">
                  <c:v>9.5909999999999993</c:v>
                </c:pt>
                <c:pt idx="99">
                  <c:v>10.210000000000001</c:v>
                </c:pt>
                <c:pt idx="100">
                  <c:v>10.8</c:v>
                </c:pt>
                <c:pt idx="101">
                  <c:v>11.35</c:v>
                </c:pt>
                <c:pt idx="102">
                  <c:v>11.87</c:v>
                </c:pt>
                <c:pt idx="103">
                  <c:v>12.86</c:v>
                </c:pt>
                <c:pt idx="104">
                  <c:v>13.78</c:v>
                </c:pt>
                <c:pt idx="105">
                  <c:v>14.65</c:v>
                </c:pt>
                <c:pt idx="106">
                  <c:v>15.48</c:v>
                </c:pt>
                <c:pt idx="107">
                  <c:v>16.27</c:v>
                </c:pt>
                <c:pt idx="108">
                  <c:v>17.03</c:v>
                </c:pt>
                <c:pt idx="109">
                  <c:v>17.760000000000002</c:v>
                </c:pt>
                <c:pt idx="110">
                  <c:v>18.46</c:v>
                </c:pt>
                <c:pt idx="111">
                  <c:v>19.13</c:v>
                </c:pt>
                <c:pt idx="112">
                  <c:v>19.78</c:v>
                </c:pt>
                <c:pt idx="113">
                  <c:v>20.399999999999999</c:v>
                </c:pt>
                <c:pt idx="114">
                  <c:v>21.57</c:v>
                </c:pt>
                <c:pt idx="115">
                  <c:v>22.91</c:v>
                </c:pt>
                <c:pt idx="116">
                  <c:v>24.11</c:v>
                </c:pt>
                <c:pt idx="117">
                  <c:v>25.21</c:v>
                </c:pt>
                <c:pt idx="118">
                  <c:v>26.2</c:v>
                </c:pt>
                <c:pt idx="119">
                  <c:v>27.1</c:v>
                </c:pt>
                <c:pt idx="120">
                  <c:v>27.93</c:v>
                </c:pt>
                <c:pt idx="121">
                  <c:v>28.69</c:v>
                </c:pt>
                <c:pt idx="122">
                  <c:v>29.38</c:v>
                </c:pt>
                <c:pt idx="123">
                  <c:v>30.62</c:v>
                </c:pt>
                <c:pt idx="124">
                  <c:v>31.69</c:v>
                </c:pt>
                <c:pt idx="125">
                  <c:v>32.619999999999997</c:v>
                </c:pt>
                <c:pt idx="126">
                  <c:v>33.44</c:v>
                </c:pt>
                <c:pt idx="127">
                  <c:v>34.17</c:v>
                </c:pt>
                <c:pt idx="128">
                  <c:v>34.82</c:v>
                </c:pt>
                <c:pt idx="129">
                  <c:v>35.94</c:v>
                </c:pt>
                <c:pt idx="130">
                  <c:v>36.86</c:v>
                </c:pt>
                <c:pt idx="131">
                  <c:v>37.630000000000003</c:v>
                </c:pt>
                <c:pt idx="132">
                  <c:v>38.28</c:v>
                </c:pt>
                <c:pt idx="133">
                  <c:v>38.83</c:v>
                </c:pt>
                <c:pt idx="134">
                  <c:v>39.299999999999997</c:v>
                </c:pt>
                <c:pt idx="135">
                  <c:v>39.71</c:v>
                </c:pt>
                <c:pt idx="136">
                  <c:v>40.06</c:v>
                </c:pt>
                <c:pt idx="137">
                  <c:v>40.36</c:v>
                </c:pt>
                <c:pt idx="138">
                  <c:v>40.619999999999997</c:v>
                </c:pt>
                <c:pt idx="139">
                  <c:v>40.86</c:v>
                </c:pt>
                <c:pt idx="140">
                  <c:v>40.89</c:v>
                </c:pt>
                <c:pt idx="141">
                  <c:v>40.78</c:v>
                </c:pt>
                <c:pt idx="142">
                  <c:v>40.69</c:v>
                </c:pt>
                <c:pt idx="143">
                  <c:v>40.520000000000003</c:v>
                </c:pt>
                <c:pt idx="144">
                  <c:v>40.28</c:v>
                </c:pt>
                <c:pt idx="145">
                  <c:v>39.99</c:v>
                </c:pt>
                <c:pt idx="146">
                  <c:v>39.659999999999997</c:v>
                </c:pt>
                <c:pt idx="147">
                  <c:v>39.299999999999997</c:v>
                </c:pt>
                <c:pt idx="148">
                  <c:v>38.909999999999997</c:v>
                </c:pt>
                <c:pt idx="149">
                  <c:v>38.1</c:v>
                </c:pt>
                <c:pt idx="150">
                  <c:v>37.24</c:v>
                </c:pt>
                <c:pt idx="151">
                  <c:v>36.369999999999997</c:v>
                </c:pt>
                <c:pt idx="152">
                  <c:v>35.5</c:v>
                </c:pt>
                <c:pt idx="153">
                  <c:v>34.64</c:v>
                </c:pt>
                <c:pt idx="154">
                  <c:v>33.799999999999997</c:v>
                </c:pt>
                <c:pt idx="155">
                  <c:v>32.18</c:v>
                </c:pt>
                <c:pt idx="156">
                  <c:v>30.65</c:v>
                </c:pt>
                <c:pt idx="157">
                  <c:v>29.23</c:v>
                </c:pt>
                <c:pt idx="158">
                  <c:v>27.9</c:v>
                </c:pt>
                <c:pt idx="159">
                  <c:v>26.68</c:v>
                </c:pt>
                <c:pt idx="160">
                  <c:v>25.54</c:v>
                </c:pt>
                <c:pt idx="161">
                  <c:v>24.48</c:v>
                </c:pt>
                <c:pt idx="162">
                  <c:v>23.5</c:v>
                </c:pt>
                <c:pt idx="163">
                  <c:v>22.6</c:v>
                </c:pt>
                <c:pt idx="164">
                  <c:v>21.76</c:v>
                </c:pt>
                <c:pt idx="165">
                  <c:v>20.99</c:v>
                </c:pt>
                <c:pt idx="166">
                  <c:v>19.62</c:v>
                </c:pt>
                <c:pt idx="167">
                  <c:v>18.22</c:v>
                </c:pt>
                <c:pt idx="168">
                  <c:v>17.11</c:v>
                </c:pt>
                <c:pt idx="169">
                  <c:v>16.13</c:v>
                </c:pt>
                <c:pt idx="170">
                  <c:v>15.23</c:v>
                </c:pt>
                <c:pt idx="171">
                  <c:v>14.44</c:v>
                </c:pt>
                <c:pt idx="172">
                  <c:v>13.74</c:v>
                </c:pt>
                <c:pt idx="173">
                  <c:v>13.11</c:v>
                </c:pt>
                <c:pt idx="174">
                  <c:v>12.55</c:v>
                </c:pt>
                <c:pt idx="175">
                  <c:v>11.57</c:v>
                </c:pt>
                <c:pt idx="176">
                  <c:v>10.76</c:v>
                </c:pt>
                <c:pt idx="177">
                  <c:v>10.07</c:v>
                </c:pt>
                <c:pt idx="178">
                  <c:v>9.484</c:v>
                </c:pt>
                <c:pt idx="179">
                  <c:v>8.9719999999999995</c:v>
                </c:pt>
                <c:pt idx="180">
                  <c:v>8.5239999999999991</c:v>
                </c:pt>
                <c:pt idx="181">
                  <c:v>7.7759999999999998</c:v>
                </c:pt>
                <c:pt idx="182">
                  <c:v>7.1749999999999998</c:v>
                </c:pt>
                <c:pt idx="183">
                  <c:v>6.67</c:v>
                </c:pt>
                <c:pt idx="184">
                  <c:v>6.2489999999999997</c:v>
                </c:pt>
                <c:pt idx="185">
                  <c:v>5.8929999999999998</c:v>
                </c:pt>
                <c:pt idx="186">
                  <c:v>5.5869999999999997</c:v>
                </c:pt>
                <c:pt idx="187">
                  <c:v>5.3220000000000001</c:v>
                </c:pt>
                <c:pt idx="188">
                  <c:v>5.09</c:v>
                </c:pt>
                <c:pt idx="189">
                  <c:v>4.8849999999999998</c:v>
                </c:pt>
                <c:pt idx="190">
                  <c:v>4.7030000000000003</c:v>
                </c:pt>
                <c:pt idx="191">
                  <c:v>4.54</c:v>
                </c:pt>
                <c:pt idx="192">
                  <c:v>4.2610000000000001</c:v>
                </c:pt>
                <c:pt idx="193">
                  <c:v>3.9780000000000002</c:v>
                </c:pt>
                <c:pt idx="194">
                  <c:v>3.7509999999999999</c:v>
                </c:pt>
                <c:pt idx="195">
                  <c:v>3.5640000000000001</c:v>
                </c:pt>
                <c:pt idx="196">
                  <c:v>3.4079999999999999</c:v>
                </c:pt>
                <c:pt idx="197">
                  <c:v>3.2759999999999998</c:v>
                </c:pt>
                <c:pt idx="198">
                  <c:v>3.1629999999999998</c:v>
                </c:pt>
                <c:pt idx="199">
                  <c:v>3.0659999999999998</c:v>
                </c:pt>
                <c:pt idx="200">
                  <c:v>2.98</c:v>
                </c:pt>
                <c:pt idx="201">
                  <c:v>2.84</c:v>
                </c:pt>
                <c:pt idx="202">
                  <c:v>2.7290000000000001</c:v>
                </c:pt>
                <c:pt idx="203">
                  <c:v>2.6389999999999998</c:v>
                </c:pt>
                <c:pt idx="204">
                  <c:v>2.5670000000000002</c:v>
                </c:pt>
                <c:pt idx="205">
                  <c:v>2.5059999999999998</c:v>
                </c:pt>
                <c:pt idx="206">
                  <c:v>2.456</c:v>
                </c:pt>
                <c:pt idx="207">
                  <c:v>2.3780000000000001</c:v>
                </c:pt>
                <c:pt idx="208">
                  <c:v>2.3439999999999999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0F-48A2-AECB-19095487E95D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srim86Kr_Si!$D$20:$D$228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srim86Kr_Si!$F$20:$F$228</c:f>
              <c:numCache>
                <c:formatCode>0.000E+00</c:formatCode>
                <c:ptCount val="209"/>
                <c:pt idx="0">
                  <c:v>1.744</c:v>
                </c:pt>
                <c:pt idx="1">
                  <c:v>1.8320000000000001</c:v>
                </c:pt>
                <c:pt idx="2">
                  <c:v>1.913</c:v>
                </c:pt>
                <c:pt idx="3">
                  <c:v>1.99</c:v>
                </c:pt>
                <c:pt idx="4">
                  <c:v>2.0619999999999998</c:v>
                </c:pt>
                <c:pt idx="5">
                  <c:v>2.13</c:v>
                </c:pt>
                <c:pt idx="6">
                  <c:v>2.1949999999999998</c:v>
                </c:pt>
                <c:pt idx="7">
                  <c:v>2.2570000000000001</c:v>
                </c:pt>
                <c:pt idx="8">
                  <c:v>2.3149999999999999</c:v>
                </c:pt>
                <c:pt idx="9">
                  <c:v>2.3719999999999999</c:v>
                </c:pt>
                <c:pt idx="10">
                  <c:v>2.4780000000000002</c:v>
                </c:pt>
                <c:pt idx="11">
                  <c:v>2.5990000000000002</c:v>
                </c:pt>
                <c:pt idx="12">
                  <c:v>2.7109999999999999</c:v>
                </c:pt>
                <c:pt idx="13">
                  <c:v>2.8130000000000002</c:v>
                </c:pt>
                <c:pt idx="14">
                  <c:v>2.9089999999999998</c:v>
                </c:pt>
                <c:pt idx="15">
                  <c:v>2.9980000000000002</c:v>
                </c:pt>
                <c:pt idx="16">
                  <c:v>3.081</c:v>
                </c:pt>
                <c:pt idx="17">
                  <c:v>3.1589999999999998</c:v>
                </c:pt>
                <c:pt idx="18">
                  <c:v>3.2330000000000001</c:v>
                </c:pt>
                <c:pt idx="19">
                  <c:v>3.3690000000000002</c:v>
                </c:pt>
                <c:pt idx="20">
                  <c:v>3.492</c:v>
                </c:pt>
                <c:pt idx="21">
                  <c:v>3.6040000000000001</c:v>
                </c:pt>
                <c:pt idx="22">
                  <c:v>3.7069999999999999</c:v>
                </c:pt>
                <c:pt idx="23">
                  <c:v>3.802</c:v>
                </c:pt>
                <c:pt idx="24">
                  <c:v>3.89</c:v>
                </c:pt>
                <c:pt idx="25">
                  <c:v>4.0490000000000004</c:v>
                </c:pt>
                <c:pt idx="26">
                  <c:v>4.1879999999999997</c:v>
                </c:pt>
                <c:pt idx="27">
                  <c:v>4.3109999999999999</c:v>
                </c:pt>
                <c:pt idx="28">
                  <c:v>4.4219999999999997</c:v>
                </c:pt>
                <c:pt idx="29">
                  <c:v>4.5220000000000002</c:v>
                </c:pt>
                <c:pt idx="30">
                  <c:v>4.6130000000000004</c:v>
                </c:pt>
                <c:pt idx="31">
                  <c:v>4.6959999999999997</c:v>
                </c:pt>
                <c:pt idx="32">
                  <c:v>4.7720000000000002</c:v>
                </c:pt>
                <c:pt idx="33">
                  <c:v>4.8419999999999996</c:v>
                </c:pt>
                <c:pt idx="34">
                  <c:v>4.907</c:v>
                </c:pt>
                <c:pt idx="35">
                  <c:v>4.9669999999999996</c:v>
                </c:pt>
                <c:pt idx="36">
                  <c:v>5.0750000000000002</c:v>
                </c:pt>
                <c:pt idx="37">
                  <c:v>5.19</c:v>
                </c:pt>
                <c:pt idx="38">
                  <c:v>5.2880000000000003</c:v>
                </c:pt>
                <c:pt idx="39">
                  <c:v>5.3730000000000002</c:v>
                </c:pt>
                <c:pt idx="40">
                  <c:v>5.4459999999999997</c:v>
                </c:pt>
                <c:pt idx="41">
                  <c:v>5.5090000000000003</c:v>
                </c:pt>
                <c:pt idx="42">
                  <c:v>5.5650000000000004</c:v>
                </c:pt>
                <c:pt idx="43">
                  <c:v>5.6130000000000004</c:v>
                </c:pt>
                <c:pt idx="44">
                  <c:v>5.6559999999999997</c:v>
                </c:pt>
                <c:pt idx="45">
                  <c:v>5.726</c:v>
                </c:pt>
                <c:pt idx="46">
                  <c:v>5.78</c:v>
                </c:pt>
                <c:pt idx="47">
                  <c:v>5.8209999999999997</c:v>
                </c:pt>
                <c:pt idx="48">
                  <c:v>5.8520000000000003</c:v>
                </c:pt>
                <c:pt idx="49">
                  <c:v>5.875</c:v>
                </c:pt>
                <c:pt idx="50">
                  <c:v>5.891</c:v>
                </c:pt>
                <c:pt idx="51">
                  <c:v>5.907</c:v>
                </c:pt>
                <c:pt idx="52">
                  <c:v>5.907</c:v>
                </c:pt>
                <c:pt idx="53">
                  <c:v>5.8949999999999996</c:v>
                </c:pt>
                <c:pt idx="54">
                  <c:v>5.8739999999999997</c:v>
                </c:pt>
                <c:pt idx="55">
                  <c:v>5.8479999999999999</c:v>
                </c:pt>
                <c:pt idx="56">
                  <c:v>5.8159999999999998</c:v>
                </c:pt>
                <c:pt idx="57">
                  <c:v>5.7809999999999997</c:v>
                </c:pt>
                <c:pt idx="58">
                  <c:v>5.7430000000000003</c:v>
                </c:pt>
                <c:pt idx="59">
                  <c:v>5.7030000000000003</c:v>
                </c:pt>
                <c:pt idx="60">
                  <c:v>5.6609999999999996</c:v>
                </c:pt>
                <c:pt idx="61">
                  <c:v>5.6189999999999998</c:v>
                </c:pt>
                <c:pt idx="62">
                  <c:v>5.532</c:v>
                </c:pt>
                <c:pt idx="63">
                  <c:v>5.4219999999999997</c:v>
                </c:pt>
                <c:pt idx="64">
                  <c:v>5.3140000000000001</c:v>
                </c:pt>
                <c:pt idx="65">
                  <c:v>5.2069999999999999</c:v>
                </c:pt>
                <c:pt idx="66">
                  <c:v>5.1029999999999998</c:v>
                </c:pt>
                <c:pt idx="67">
                  <c:v>5.0030000000000001</c:v>
                </c:pt>
                <c:pt idx="68">
                  <c:v>4.9059999999999997</c:v>
                </c:pt>
                <c:pt idx="69">
                  <c:v>4.8129999999999997</c:v>
                </c:pt>
                <c:pt idx="70">
                  <c:v>4.7240000000000002</c:v>
                </c:pt>
                <c:pt idx="71">
                  <c:v>4.5540000000000003</c:v>
                </c:pt>
                <c:pt idx="72">
                  <c:v>4.3979999999999997</c:v>
                </c:pt>
                <c:pt idx="73">
                  <c:v>4.2530000000000001</c:v>
                </c:pt>
                <c:pt idx="74">
                  <c:v>4.1189999999999998</c:v>
                </c:pt>
                <c:pt idx="75">
                  <c:v>3.9940000000000002</c:v>
                </c:pt>
                <c:pt idx="76">
                  <c:v>3.8780000000000001</c:v>
                </c:pt>
                <c:pt idx="77">
                  <c:v>3.6669999999999998</c:v>
                </c:pt>
                <c:pt idx="78">
                  <c:v>3.4820000000000002</c:v>
                </c:pt>
                <c:pt idx="79">
                  <c:v>3.3170000000000002</c:v>
                </c:pt>
                <c:pt idx="80">
                  <c:v>3.17</c:v>
                </c:pt>
                <c:pt idx="81">
                  <c:v>3.0379999999999998</c:v>
                </c:pt>
                <c:pt idx="82">
                  <c:v>2.9169999999999998</c:v>
                </c:pt>
                <c:pt idx="83">
                  <c:v>2.8079999999999998</c:v>
                </c:pt>
                <c:pt idx="84">
                  <c:v>2.7080000000000002</c:v>
                </c:pt>
                <c:pt idx="85">
                  <c:v>2.6160000000000001</c:v>
                </c:pt>
                <c:pt idx="86">
                  <c:v>2.5310000000000001</c:v>
                </c:pt>
                <c:pt idx="87">
                  <c:v>2.452</c:v>
                </c:pt>
                <c:pt idx="88">
                  <c:v>2.31</c:v>
                </c:pt>
                <c:pt idx="89">
                  <c:v>2.1579999999999999</c:v>
                </c:pt>
                <c:pt idx="90">
                  <c:v>2.0270000000000001</c:v>
                </c:pt>
                <c:pt idx="91">
                  <c:v>1.913</c:v>
                </c:pt>
                <c:pt idx="92">
                  <c:v>1.8129999999999999</c:v>
                </c:pt>
                <c:pt idx="93">
                  <c:v>1.7250000000000001</c:v>
                </c:pt>
                <c:pt idx="94">
                  <c:v>1.6459999999999999</c:v>
                </c:pt>
                <c:pt idx="95">
                  <c:v>1.575</c:v>
                </c:pt>
                <c:pt idx="96">
                  <c:v>1.51</c:v>
                </c:pt>
                <c:pt idx="97">
                  <c:v>1.3979999999999999</c:v>
                </c:pt>
                <c:pt idx="98">
                  <c:v>1.3029999999999999</c:v>
                </c:pt>
                <c:pt idx="99">
                  <c:v>1.2210000000000001</c:v>
                </c:pt>
                <c:pt idx="100">
                  <c:v>1.151</c:v>
                </c:pt>
                <c:pt idx="101">
                  <c:v>1.089</c:v>
                </c:pt>
                <c:pt idx="102">
                  <c:v>1.034</c:v>
                </c:pt>
                <c:pt idx="103">
                  <c:v>0.94069999999999998</c:v>
                </c:pt>
                <c:pt idx="104">
                  <c:v>0.86470000000000002</c:v>
                </c:pt>
                <c:pt idx="105">
                  <c:v>0.80120000000000002</c:v>
                </c:pt>
                <c:pt idx="106">
                  <c:v>0.74729999999999996</c:v>
                </c:pt>
                <c:pt idx="107">
                  <c:v>0.70089999999999997</c:v>
                </c:pt>
                <c:pt idx="108">
                  <c:v>0.66049999999999998</c:v>
                </c:pt>
                <c:pt idx="109">
                  <c:v>0.625</c:v>
                </c:pt>
                <c:pt idx="110">
                  <c:v>0.59340000000000004</c:v>
                </c:pt>
                <c:pt idx="111">
                  <c:v>0.56520000000000004</c:v>
                </c:pt>
                <c:pt idx="112">
                  <c:v>0.53979999999999995</c:v>
                </c:pt>
                <c:pt idx="113">
                  <c:v>0.51690000000000003</c:v>
                </c:pt>
                <c:pt idx="114">
                  <c:v>0.4768</c:v>
                </c:pt>
                <c:pt idx="115">
                  <c:v>0.43540000000000001</c:v>
                </c:pt>
                <c:pt idx="116">
                  <c:v>0.4012</c:v>
                </c:pt>
                <c:pt idx="117">
                  <c:v>0.37240000000000001</c:v>
                </c:pt>
                <c:pt idx="118">
                  <c:v>0.34770000000000001</c:v>
                </c:pt>
                <c:pt idx="119">
                  <c:v>0.32640000000000002</c:v>
                </c:pt>
                <c:pt idx="120">
                  <c:v>0.30780000000000002</c:v>
                </c:pt>
                <c:pt idx="121">
                  <c:v>0.29139999999999999</c:v>
                </c:pt>
                <c:pt idx="122">
                  <c:v>0.2767</c:v>
                </c:pt>
                <c:pt idx="123">
                  <c:v>0.25180000000000002</c:v>
                </c:pt>
                <c:pt idx="124">
                  <c:v>0.23130000000000001</c:v>
                </c:pt>
                <c:pt idx="125">
                  <c:v>0.21410000000000001</c:v>
                </c:pt>
                <c:pt idx="126">
                  <c:v>0.19950000000000001</c:v>
                </c:pt>
                <c:pt idx="127">
                  <c:v>0.18679999999999999</c:v>
                </c:pt>
                <c:pt idx="128">
                  <c:v>0.17580000000000001</c:v>
                </c:pt>
                <c:pt idx="129">
                  <c:v>0.15759999999999999</c:v>
                </c:pt>
                <c:pt idx="130">
                  <c:v>0.1429</c:v>
                </c:pt>
                <c:pt idx="131">
                  <c:v>0.13100000000000001</c:v>
                </c:pt>
                <c:pt idx="132">
                  <c:v>0.121</c:v>
                </c:pt>
                <c:pt idx="133">
                  <c:v>0.1125</c:v>
                </c:pt>
                <c:pt idx="134">
                  <c:v>0.1052</c:v>
                </c:pt>
                <c:pt idx="135">
                  <c:v>9.887E-2</c:v>
                </c:pt>
                <c:pt idx="136">
                  <c:v>9.3299999999999994E-2</c:v>
                </c:pt>
                <c:pt idx="137">
                  <c:v>8.8359999999999994E-2</c:v>
                </c:pt>
                <c:pt idx="138">
                  <c:v>8.3949999999999997E-2</c:v>
                </c:pt>
                <c:pt idx="139">
                  <c:v>7.9990000000000006E-2</c:v>
                </c:pt>
                <c:pt idx="140">
                  <c:v>7.3150000000000007E-2</c:v>
                </c:pt>
                <c:pt idx="141">
                  <c:v>6.6180000000000003E-2</c:v>
                </c:pt>
                <c:pt idx="142">
                  <c:v>6.0490000000000002E-2</c:v>
                </c:pt>
                <c:pt idx="143">
                  <c:v>5.5759999999999997E-2</c:v>
                </c:pt>
                <c:pt idx="144">
                  <c:v>5.1749999999999997E-2</c:v>
                </c:pt>
                <c:pt idx="145">
                  <c:v>4.8309999999999999E-2</c:v>
                </c:pt>
                <c:pt idx="146">
                  <c:v>4.5330000000000002E-2</c:v>
                </c:pt>
                <c:pt idx="147">
                  <c:v>4.2709999999999998E-2</c:v>
                </c:pt>
                <c:pt idx="148">
                  <c:v>4.0399999999999998E-2</c:v>
                </c:pt>
                <c:pt idx="149">
                  <c:v>3.6479999999999999E-2</c:v>
                </c:pt>
                <c:pt idx="150">
                  <c:v>3.3300000000000003E-2</c:v>
                </c:pt>
                <c:pt idx="151">
                  <c:v>3.065E-2</c:v>
                </c:pt>
                <c:pt idx="152">
                  <c:v>2.8420000000000001E-2</c:v>
                </c:pt>
                <c:pt idx="153">
                  <c:v>2.6499999999999999E-2</c:v>
                </c:pt>
                <c:pt idx="154">
                  <c:v>2.4840000000000001E-2</c:v>
                </c:pt>
                <c:pt idx="155">
                  <c:v>2.2100000000000002E-2</c:v>
                </c:pt>
                <c:pt idx="156">
                  <c:v>1.993E-2</c:v>
                </c:pt>
                <c:pt idx="157">
                  <c:v>1.8169999999999999E-2</c:v>
                </c:pt>
                <c:pt idx="158">
                  <c:v>1.6709999999999999E-2</c:v>
                </c:pt>
                <c:pt idx="159">
                  <c:v>1.5480000000000001E-2</c:v>
                </c:pt>
                <c:pt idx="160">
                  <c:v>1.4420000000000001E-2</c:v>
                </c:pt>
                <c:pt idx="161">
                  <c:v>1.3509999999999999E-2</c:v>
                </c:pt>
                <c:pt idx="162">
                  <c:v>1.2710000000000001E-2</c:v>
                </c:pt>
                <c:pt idx="163">
                  <c:v>1.2E-2</c:v>
                </c:pt>
                <c:pt idx="164">
                  <c:v>1.137E-2</c:v>
                </c:pt>
                <c:pt idx="165">
                  <c:v>1.081E-2</c:v>
                </c:pt>
                <c:pt idx="166">
                  <c:v>9.8460000000000006E-3</c:v>
                </c:pt>
                <c:pt idx="167">
                  <c:v>8.8669999999999999E-3</c:v>
                </c:pt>
                <c:pt idx="168">
                  <c:v>8.0719999999999993E-3</c:v>
                </c:pt>
                <c:pt idx="169">
                  <c:v>7.4139999999999996E-3</c:v>
                </c:pt>
                <c:pt idx="170">
                  <c:v>6.8599999999999998E-3</c:v>
                </c:pt>
                <c:pt idx="171">
                  <c:v>6.3860000000000002E-3</c:v>
                </c:pt>
                <c:pt idx="172">
                  <c:v>5.9760000000000004E-3</c:v>
                </c:pt>
                <c:pt idx="173">
                  <c:v>5.6179999999999997E-3</c:v>
                </c:pt>
                <c:pt idx="174">
                  <c:v>5.3020000000000003E-3</c:v>
                </c:pt>
                <c:pt idx="175">
                  <c:v>4.7699999999999999E-3</c:v>
                </c:pt>
                <c:pt idx="176">
                  <c:v>4.339E-3</c:v>
                </c:pt>
                <c:pt idx="177">
                  <c:v>3.9830000000000004E-3</c:v>
                </c:pt>
                <c:pt idx="178">
                  <c:v>3.6819999999999999E-3</c:v>
                </c:pt>
                <c:pt idx="179">
                  <c:v>3.4259999999999998E-3</c:v>
                </c:pt>
                <c:pt idx="180">
                  <c:v>3.2039999999999998E-3</c:v>
                </c:pt>
                <c:pt idx="181">
                  <c:v>2.8400000000000001E-3</c:v>
                </c:pt>
                <c:pt idx="182">
                  <c:v>2.5530000000000001E-3</c:v>
                </c:pt>
                <c:pt idx="183">
                  <c:v>2.3210000000000001E-3</c:v>
                </c:pt>
                <c:pt idx="184">
                  <c:v>2.1289999999999998E-3</c:v>
                </c:pt>
                <c:pt idx="185">
                  <c:v>1.967E-3</c:v>
                </c:pt>
                <c:pt idx="186">
                  <c:v>1.8289999999999999E-3</c:v>
                </c:pt>
                <c:pt idx="187">
                  <c:v>1.7099999999999999E-3</c:v>
                </c:pt>
                <c:pt idx="188">
                  <c:v>1.606E-3</c:v>
                </c:pt>
                <c:pt idx="189">
                  <c:v>1.5150000000000001E-3</c:v>
                </c:pt>
                <c:pt idx="190">
                  <c:v>1.433E-3</c:v>
                </c:pt>
                <c:pt idx="191">
                  <c:v>1.361E-3</c:v>
                </c:pt>
                <c:pt idx="192">
                  <c:v>1.2359999999999999E-3</c:v>
                </c:pt>
                <c:pt idx="193">
                  <c:v>1.1100000000000001E-3</c:v>
                </c:pt>
                <c:pt idx="194">
                  <c:v>1.008E-3</c:v>
                </c:pt>
                <c:pt idx="195">
                  <c:v>9.2420000000000002E-4</c:v>
                </c:pt>
                <c:pt idx="196">
                  <c:v>8.5349999999999998E-4</c:v>
                </c:pt>
                <c:pt idx="197">
                  <c:v>7.9319999999999998E-4</c:v>
                </c:pt>
                <c:pt idx="198">
                  <c:v>7.4120000000000002E-4</c:v>
                </c:pt>
                <c:pt idx="199">
                  <c:v>6.958E-4</c:v>
                </c:pt>
                <c:pt idx="200">
                  <c:v>6.558E-4</c:v>
                </c:pt>
                <c:pt idx="201">
                  <c:v>5.8870000000000005E-4</c:v>
                </c:pt>
                <c:pt idx="202">
                  <c:v>5.3439999999999998E-4</c:v>
                </c:pt>
                <c:pt idx="203">
                  <c:v>4.8959999999999997E-4</c:v>
                </c:pt>
                <c:pt idx="204">
                  <c:v>4.5189999999999998E-4</c:v>
                </c:pt>
                <c:pt idx="205">
                  <c:v>4.1990000000000001E-4</c:v>
                </c:pt>
                <c:pt idx="206">
                  <c:v>3.9219999999999999E-4</c:v>
                </c:pt>
                <c:pt idx="207">
                  <c:v>3.4680000000000003E-4</c:v>
                </c:pt>
                <c:pt idx="208">
                  <c:v>3.2440000000000002E-4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0F-48A2-AECB-19095487E95D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srim86Kr_Si!$D$20:$D$228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srim86Kr_Si!$G$20:$G$228</c:f>
              <c:numCache>
                <c:formatCode>0.000E+00</c:formatCode>
                <c:ptCount val="209"/>
                <c:pt idx="0">
                  <c:v>1.8655999999999999</c:v>
                </c:pt>
                <c:pt idx="1">
                  <c:v>1.9602000000000002</c:v>
                </c:pt>
                <c:pt idx="2">
                  <c:v>2.0474000000000001</c:v>
                </c:pt>
                <c:pt idx="3">
                  <c:v>2.1303999999999998</c:v>
                </c:pt>
                <c:pt idx="4">
                  <c:v>2.2081</c:v>
                </c:pt>
                <c:pt idx="5">
                  <c:v>2.2816000000000001</c:v>
                </c:pt>
                <c:pt idx="6">
                  <c:v>2.3519999999999999</c:v>
                </c:pt>
                <c:pt idx="7">
                  <c:v>2.4191000000000003</c:v>
                </c:pt>
                <c:pt idx="8">
                  <c:v>2.4821</c:v>
                </c:pt>
                <c:pt idx="9">
                  <c:v>2.544</c:v>
                </c:pt>
                <c:pt idx="10">
                  <c:v>2.6593</c:v>
                </c:pt>
                <c:pt idx="11">
                  <c:v>2.7913000000000001</c:v>
                </c:pt>
                <c:pt idx="12">
                  <c:v>2.9135999999999997</c:v>
                </c:pt>
                <c:pt idx="13">
                  <c:v>3.0255000000000001</c:v>
                </c:pt>
                <c:pt idx="14">
                  <c:v>3.1309999999999998</c:v>
                </c:pt>
                <c:pt idx="15">
                  <c:v>3.2291000000000003</c:v>
                </c:pt>
                <c:pt idx="16">
                  <c:v>3.3208000000000002</c:v>
                </c:pt>
                <c:pt idx="17">
                  <c:v>3.4072</c:v>
                </c:pt>
                <c:pt idx="18">
                  <c:v>3.4893000000000001</c:v>
                </c:pt>
                <c:pt idx="19">
                  <c:v>3.6409000000000002</c:v>
                </c:pt>
                <c:pt idx="20">
                  <c:v>3.7786</c:v>
                </c:pt>
                <c:pt idx="21">
                  <c:v>3.9046000000000003</c:v>
                </c:pt>
                <c:pt idx="22">
                  <c:v>4.0209000000000001</c:v>
                </c:pt>
                <c:pt idx="23">
                  <c:v>4.1288</c:v>
                </c:pt>
                <c:pt idx="24">
                  <c:v>4.2290999999999999</c:v>
                </c:pt>
                <c:pt idx="25">
                  <c:v>4.4115000000000002</c:v>
                </c:pt>
                <c:pt idx="26">
                  <c:v>4.5724999999999998</c:v>
                </c:pt>
                <c:pt idx="27">
                  <c:v>4.7163000000000004</c:v>
                </c:pt>
                <c:pt idx="28">
                  <c:v>4.8470999999999993</c:v>
                </c:pt>
                <c:pt idx="29">
                  <c:v>4.9660000000000002</c:v>
                </c:pt>
                <c:pt idx="30">
                  <c:v>5.0751000000000008</c:v>
                </c:pt>
                <c:pt idx="31">
                  <c:v>5.1755999999999993</c:v>
                </c:pt>
                <c:pt idx="32">
                  <c:v>5.2684000000000006</c:v>
                </c:pt>
                <c:pt idx="33">
                  <c:v>5.3546999999999993</c:v>
                </c:pt>
                <c:pt idx="34">
                  <c:v>5.4353999999999996</c:v>
                </c:pt>
                <c:pt idx="35">
                  <c:v>5.5107999999999997</c:v>
                </c:pt>
                <c:pt idx="36">
                  <c:v>5.6482000000000001</c:v>
                </c:pt>
                <c:pt idx="37">
                  <c:v>5.7979000000000003</c:v>
                </c:pt>
                <c:pt idx="38">
                  <c:v>5.9288000000000007</c:v>
                </c:pt>
                <c:pt idx="39">
                  <c:v>6.0451000000000006</c:v>
                </c:pt>
                <c:pt idx="40">
                  <c:v>6.1479999999999997</c:v>
                </c:pt>
                <c:pt idx="41">
                  <c:v>6.2397</c:v>
                </c:pt>
                <c:pt idx="42">
                  <c:v>6.3231999999999999</c:v>
                </c:pt>
                <c:pt idx="43">
                  <c:v>6.3979000000000008</c:v>
                </c:pt>
                <c:pt idx="44">
                  <c:v>6.4665999999999997</c:v>
                </c:pt>
                <c:pt idx="45">
                  <c:v>6.5857999999999999</c:v>
                </c:pt>
                <c:pt idx="46">
                  <c:v>6.6863000000000001</c:v>
                </c:pt>
                <c:pt idx="47">
                  <c:v>6.7714999999999996</c:v>
                </c:pt>
                <c:pt idx="48">
                  <c:v>6.8448000000000002</c:v>
                </c:pt>
                <c:pt idx="49">
                  <c:v>6.9079999999999995</c:v>
                </c:pt>
                <c:pt idx="50">
                  <c:v>6.9630000000000001</c:v>
                </c:pt>
                <c:pt idx="51">
                  <c:v>7.0529999999999999</c:v>
                </c:pt>
                <c:pt idx="52">
                  <c:v>7.1230000000000002</c:v>
                </c:pt>
                <c:pt idx="53">
                  <c:v>7.1769999999999996</c:v>
                </c:pt>
                <c:pt idx="54">
                  <c:v>7.218</c:v>
                </c:pt>
                <c:pt idx="55">
                  <c:v>7.2519999999999998</c:v>
                </c:pt>
                <c:pt idx="56">
                  <c:v>7.2770000000000001</c:v>
                </c:pt>
                <c:pt idx="57">
                  <c:v>7.2969999999999997</c:v>
                </c:pt>
                <c:pt idx="58">
                  <c:v>7.3130000000000006</c:v>
                </c:pt>
                <c:pt idx="59">
                  <c:v>7.3239999999999998</c:v>
                </c:pt>
                <c:pt idx="60">
                  <c:v>7.3319999999999999</c:v>
                </c:pt>
                <c:pt idx="61">
                  <c:v>7.2029999999999994</c:v>
                </c:pt>
                <c:pt idx="62">
                  <c:v>6.9619999999999997</c:v>
                </c:pt>
                <c:pt idx="63">
                  <c:v>6.782</c:v>
                </c:pt>
                <c:pt idx="64">
                  <c:v>6.6870000000000003</c:v>
                </c:pt>
                <c:pt idx="65">
                  <c:v>6.6360000000000001</c:v>
                </c:pt>
                <c:pt idx="66">
                  <c:v>6.6109999999999998</c:v>
                </c:pt>
                <c:pt idx="67">
                  <c:v>6.5990000000000002</c:v>
                </c:pt>
                <c:pt idx="68">
                  <c:v>6.5919999999999996</c:v>
                </c:pt>
                <c:pt idx="69">
                  <c:v>6.5879999999999992</c:v>
                </c:pt>
                <c:pt idx="70">
                  <c:v>6.5830000000000002</c:v>
                </c:pt>
                <c:pt idx="71">
                  <c:v>6.5670000000000002</c:v>
                </c:pt>
                <c:pt idx="72">
                  <c:v>6.5429999999999993</c:v>
                </c:pt>
                <c:pt idx="73">
                  <c:v>6.5129999999999999</c:v>
                </c:pt>
                <c:pt idx="74">
                  <c:v>6.48</c:v>
                </c:pt>
                <c:pt idx="75">
                  <c:v>6.4450000000000003</c:v>
                </c:pt>
                <c:pt idx="76">
                  <c:v>6.4130000000000003</c:v>
                </c:pt>
                <c:pt idx="77">
                  <c:v>6.3579999999999997</c:v>
                </c:pt>
                <c:pt idx="78">
                  <c:v>6.3230000000000004</c:v>
                </c:pt>
                <c:pt idx="79">
                  <c:v>6.3090000000000002</c:v>
                </c:pt>
                <c:pt idx="80">
                  <c:v>6.319</c:v>
                </c:pt>
                <c:pt idx="81">
                  <c:v>6.3479999999999999</c:v>
                </c:pt>
                <c:pt idx="82">
                  <c:v>6.3949999999999996</c:v>
                </c:pt>
                <c:pt idx="83">
                  <c:v>6.4589999999999996</c:v>
                </c:pt>
                <c:pt idx="84">
                  <c:v>6.5359999999999996</c:v>
                </c:pt>
                <c:pt idx="85">
                  <c:v>6.625</c:v>
                </c:pt>
                <c:pt idx="86">
                  <c:v>6.7249999999999996</c:v>
                </c:pt>
                <c:pt idx="87">
                  <c:v>6.8319999999999999</c:v>
                </c:pt>
                <c:pt idx="88">
                  <c:v>7.0660000000000007</c:v>
                </c:pt>
                <c:pt idx="89">
                  <c:v>7.3849999999999998</c:v>
                </c:pt>
                <c:pt idx="90">
                  <c:v>7.72</c:v>
                </c:pt>
                <c:pt idx="91">
                  <c:v>8.0609999999999999</c:v>
                </c:pt>
                <c:pt idx="92">
                  <c:v>8.4039999999999999</c:v>
                </c:pt>
                <c:pt idx="93">
                  <c:v>8.7430000000000003</c:v>
                </c:pt>
                <c:pt idx="94">
                  <c:v>9.0760000000000005</c:v>
                </c:pt>
                <c:pt idx="95">
                  <c:v>9.4009999999999998</c:v>
                </c:pt>
                <c:pt idx="96">
                  <c:v>9.7170000000000005</c:v>
                </c:pt>
                <c:pt idx="97">
                  <c:v>10.323</c:v>
                </c:pt>
                <c:pt idx="98">
                  <c:v>10.893999999999998</c:v>
                </c:pt>
                <c:pt idx="99">
                  <c:v>11.431000000000001</c:v>
                </c:pt>
                <c:pt idx="100">
                  <c:v>11.951000000000001</c:v>
                </c:pt>
                <c:pt idx="101">
                  <c:v>12.439</c:v>
                </c:pt>
                <c:pt idx="102">
                  <c:v>12.904</c:v>
                </c:pt>
                <c:pt idx="103">
                  <c:v>13.800699999999999</c:v>
                </c:pt>
                <c:pt idx="104">
                  <c:v>14.6447</c:v>
                </c:pt>
                <c:pt idx="105">
                  <c:v>15.4512</c:v>
                </c:pt>
                <c:pt idx="106">
                  <c:v>16.2273</c:v>
                </c:pt>
                <c:pt idx="107">
                  <c:v>16.9709</c:v>
                </c:pt>
                <c:pt idx="108">
                  <c:v>17.6905</c:v>
                </c:pt>
                <c:pt idx="109">
                  <c:v>18.385000000000002</c:v>
                </c:pt>
                <c:pt idx="110">
                  <c:v>19.0534</c:v>
                </c:pt>
                <c:pt idx="111">
                  <c:v>19.6952</c:v>
                </c:pt>
                <c:pt idx="112">
                  <c:v>20.319800000000001</c:v>
                </c:pt>
                <c:pt idx="113">
                  <c:v>20.916899999999998</c:v>
                </c:pt>
                <c:pt idx="114">
                  <c:v>22.046800000000001</c:v>
                </c:pt>
                <c:pt idx="115">
                  <c:v>23.345400000000001</c:v>
                </c:pt>
                <c:pt idx="116">
                  <c:v>24.511199999999999</c:v>
                </c:pt>
                <c:pt idx="117">
                  <c:v>25.5824</c:v>
                </c:pt>
                <c:pt idx="118">
                  <c:v>26.547699999999999</c:v>
                </c:pt>
                <c:pt idx="119">
                  <c:v>27.426400000000001</c:v>
                </c:pt>
                <c:pt idx="120">
                  <c:v>28.2378</c:v>
                </c:pt>
                <c:pt idx="121">
                  <c:v>28.981400000000001</c:v>
                </c:pt>
                <c:pt idx="122">
                  <c:v>29.656700000000001</c:v>
                </c:pt>
                <c:pt idx="123">
                  <c:v>30.8718</c:v>
                </c:pt>
                <c:pt idx="124">
                  <c:v>31.921300000000002</c:v>
                </c:pt>
                <c:pt idx="125">
                  <c:v>32.834099999999999</c:v>
                </c:pt>
                <c:pt idx="126">
                  <c:v>33.639499999999998</c:v>
                </c:pt>
                <c:pt idx="127">
                  <c:v>34.3568</c:v>
                </c:pt>
                <c:pt idx="128">
                  <c:v>34.995800000000003</c:v>
                </c:pt>
                <c:pt idx="129">
                  <c:v>36.0976</c:v>
                </c:pt>
                <c:pt idx="130">
                  <c:v>37.002899999999997</c:v>
                </c:pt>
                <c:pt idx="131">
                  <c:v>37.761000000000003</c:v>
                </c:pt>
                <c:pt idx="132">
                  <c:v>38.401000000000003</c:v>
                </c:pt>
                <c:pt idx="133">
                  <c:v>38.942499999999995</c:v>
                </c:pt>
                <c:pt idx="134">
                  <c:v>39.405200000000001</c:v>
                </c:pt>
                <c:pt idx="135">
                  <c:v>39.808869999999999</c:v>
                </c:pt>
                <c:pt idx="136">
                  <c:v>40.153300000000002</c:v>
                </c:pt>
                <c:pt idx="137">
                  <c:v>40.448360000000001</c:v>
                </c:pt>
                <c:pt idx="138">
                  <c:v>40.703949999999999</c:v>
                </c:pt>
                <c:pt idx="139">
                  <c:v>40.939990000000002</c:v>
                </c:pt>
                <c:pt idx="140">
                  <c:v>40.963149999999999</c:v>
                </c:pt>
                <c:pt idx="141">
                  <c:v>40.846180000000004</c:v>
                </c:pt>
                <c:pt idx="142">
                  <c:v>40.750489999999999</c:v>
                </c:pt>
                <c:pt idx="143">
                  <c:v>40.575760000000002</c:v>
                </c:pt>
                <c:pt idx="144">
                  <c:v>40.33175</c:v>
                </c:pt>
                <c:pt idx="145">
                  <c:v>40.038310000000003</c:v>
                </c:pt>
                <c:pt idx="146">
                  <c:v>39.705329999999996</c:v>
                </c:pt>
                <c:pt idx="147">
                  <c:v>39.342709999999997</c:v>
                </c:pt>
                <c:pt idx="148">
                  <c:v>38.950399999999995</c:v>
                </c:pt>
                <c:pt idx="149">
                  <c:v>38.136479999999999</c:v>
                </c:pt>
                <c:pt idx="150">
                  <c:v>37.273299999999999</c:v>
                </c:pt>
                <c:pt idx="151">
                  <c:v>36.400649999999999</c:v>
                </c:pt>
                <c:pt idx="152">
                  <c:v>35.528419999999997</c:v>
                </c:pt>
                <c:pt idx="153">
                  <c:v>34.666499999999999</c:v>
                </c:pt>
                <c:pt idx="154">
                  <c:v>33.824839999999995</c:v>
                </c:pt>
                <c:pt idx="155">
                  <c:v>32.202100000000002</c:v>
                </c:pt>
                <c:pt idx="156">
                  <c:v>30.669929999999997</c:v>
                </c:pt>
                <c:pt idx="157">
                  <c:v>29.248170000000002</c:v>
                </c:pt>
                <c:pt idx="158">
                  <c:v>27.916709999999998</c:v>
                </c:pt>
                <c:pt idx="159">
                  <c:v>26.69548</c:v>
                </c:pt>
                <c:pt idx="160">
                  <c:v>25.55442</c:v>
                </c:pt>
                <c:pt idx="161">
                  <c:v>24.493510000000001</c:v>
                </c:pt>
                <c:pt idx="162">
                  <c:v>23.512709999999998</c:v>
                </c:pt>
                <c:pt idx="163">
                  <c:v>22.612000000000002</c:v>
                </c:pt>
                <c:pt idx="164">
                  <c:v>21.771370000000001</c:v>
                </c:pt>
                <c:pt idx="165">
                  <c:v>21.000809999999998</c:v>
                </c:pt>
                <c:pt idx="166">
                  <c:v>19.629846000000001</c:v>
                </c:pt>
                <c:pt idx="167">
                  <c:v>18.228866999999997</c:v>
                </c:pt>
                <c:pt idx="168">
                  <c:v>17.118071999999998</c:v>
                </c:pt>
                <c:pt idx="169">
                  <c:v>16.137414</c:v>
                </c:pt>
                <c:pt idx="170">
                  <c:v>15.23686</c:v>
                </c:pt>
                <c:pt idx="171">
                  <c:v>14.446385999999999</c:v>
                </c:pt>
                <c:pt idx="172">
                  <c:v>13.745976000000001</c:v>
                </c:pt>
                <c:pt idx="173">
                  <c:v>13.115618</c:v>
                </c:pt>
                <c:pt idx="174">
                  <c:v>12.555302000000001</c:v>
                </c:pt>
                <c:pt idx="175">
                  <c:v>11.574770000000001</c:v>
                </c:pt>
                <c:pt idx="176">
                  <c:v>10.764339</c:v>
                </c:pt>
                <c:pt idx="177">
                  <c:v>10.073983</c:v>
                </c:pt>
                <c:pt idx="178">
                  <c:v>9.4876819999999995</c:v>
                </c:pt>
                <c:pt idx="179">
                  <c:v>8.9754259999999988</c:v>
                </c:pt>
                <c:pt idx="180">
                  <c:v>8.5272039999999993</c:v>
                </c:pt>
                <c:pt idx="181">
                  <c:v>7.7788399999999998</c:v>
                </c:pt>
                <c:pt idx="182">
                  <c:v>7.1775529999999996</c:v>
                </c:pt>
                <c:pt idx="183">
                  <c:v>6.6723210000000002</c:v>
                </c:pt>
                <c:pt idx="184">
                  <c:v>6.2511289999999997</c:v>
                </c:pt>
                <c:pt idx="185">
                  <c:v>5.8949669999999994</c:v>
                </c:pt>
                <c:pt idx="186">
                  <c:v>5.5888289999999996</c:v>
                </c:pt>
                <c:pt idx="187">
                  <c:v>5.3237100000000002</c:v>
                </c:pt>
                <c:pt idx="188">
                  <c:v>5.0916059999999996</c:v>
                </c:pt>
                <c:pt idx="189">
                  <c:v>4.8865150000000002</c:v>
                </c:pt>
                <c:pt idx="190">
                  <c:v>4.7044329999999999</c:v>
                </c:pt>
                <c:pt idx="191">
                  <c:v>4.5413610000000002</c:v>
                </c:pt>
                <c:pt idx="192">
                  <c:v>4.2622359999999997</c:v>
                </c:pt>
                <c:pt idx="193">
                  <c:v>3.9791100000000004</c:v>
                </c:pt>
                <c:pt idx="194">
                  <c:v>3.752008</c:v>
                </c:pt>
                <c:pt idx="195">
                  <c:v>3.5649242000000001</c:v>
                </c:pt>
                <c:pt idx="196">
                  <c:v>3.4088534999999998</c:v>
                </c:pt>
                <c:pt idx="197">
                  <c:v>3.2767931999999997</c:v>
                </c:pt>
                <c:pt idx="198">
                  <c:v>3.1637412</c:v>
                </c:pt>
                <c:pt idx="199">
                  <c:v>3.0666957999999997</c:v>
                </c:pt>
                <c:pt idx="200">
                  <c:v>2.9806558000000001</c:v>
                </c:pt>
                <c:pt idx="201">
                  <c:v>2.8405887000000001</c:v>
                </c:pt>
                <c:pt idx="202">
                  <c:v>2.7295343999999999</c:v>
                </c:pt>
                <c:pt idx="203">
                  <c:v>2.6394895999999997</c:v>
                </c:pt>
                <c:pt idx="204">
                  <c:v>2.5674519</c:v>
                </c:pt>
                <c:pt idx="205">
                  <c:v>2.5064198999999996</c:v>
                </c:pt>
                <c:pt idx="206">
                  <c:v>2.4563921999999998</c:v>
                </c:pt>
                <c:pt idx="207">
                  <c:v>2.3783468000000001</c:v>
                </c:pt>
                <c:pt idx="208">
                  <c:v>2.3443243999999996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0F-48A2-AECB-19095487E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491560"/>
        <c:axId val="349492344"/>
      </c:scatterChart>
      <c:valAx>
        <c:axId val="34949156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49492344"/>
        <c:crosses val="autoZero"/>
        <c:crossBetween val="midCat"/>
        <c:majorUnit val="10"/>
      </c:valAx>
      <c:valAx>
        <c:axId val="34949234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1048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34949156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41007560619"/>
          <c:y val="0.5881920104866778"/>
          <c:w val="0.24938594652854704"/>
          <c:h val="0.15493819682796164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srim86Kr_Air!$P$5</c:f>
          <c:strCache>
            <c:ptCount val="1"/>
            <c:pt idx="0">
              <c:v>srim86Kr_Air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srim86Kr_Air!$D$20:$D$228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srim86Kr_Air!$J$20:$J$228</c:f>
              <c:numCache>
                <c:formatCode>0.00</c:formatCode>
                <c:ptCount val="209"/>
                <c:pt idx="0">
                  <c:v>5.62</c:v>
                </c:pt>
                <c:pt idx="1">
                  <c:v>5.91</c:v>
                </c:pt>
                <c:pt idx="2">
                  <c:v>6.18</c:v>
                </c:pt>
                <c:pt idx="3">
                  <c:v>6.44</c:v>
                </c:pt>
                <c:pt idx="4">
                  <c:v>6.69</c:v>
                </c:pt>
                <c:pt idx="5">
                  <c:v>6.94</c:v>
                </c:pt>
                <c:pt idx="6">
                  <c:v>7.17</c:v>
                </c:pt>
                <c:pt idx="7">
                  <c:v>7.4</c:v>
                </c:pt>
                <c:pt idx="8">
                  <c:v>7.63</c:v>
                </c:pt>
                <c:pt idx="9">
                  <c:v>7.85</c:v>
                </c:pt>
                <c:pt idx="10">
                  <c:v>8.27</c:v>
                </c:pt>
                <c:pt idx="11">
                  <c:v>8.7799999999999994</c:v>
                </c:pt>
                <c:pt idx="12">
                  <c:v>9.27</c:v>
                </c:pt>
                <c:pt idx="13">
                  <c:v>9.74</c:v>
                </c:pt>
                <c:pt idx="14">
                  <c:v>10.199999999999999</c:v>
                </c:pt>
                <c:pt idx="15">
                  <c:v>10.64</c:v>
                </c:pt>
                <c:pt idx="16">
                  <c:v>11.07</c:v>
                </c:pt>
                <c:pt idx="17">
                  <c:v>11.49</c:v>
                </c:pt>
                <c:pt idx="18">
                  <c:v>11.91</c:v>
                </c:pt>
                <c:pt idx="19">
                  <c:v>12.7</c:v>
                </c:pt>
                <c:pt idx="20">
                  <c:v>13.47</c:v>
                </c:pt>
                <c:pt idx="21">
                  <c:v>14.22</c:v>
                </c:pt>
                <c:pt idx="22">
                  <c:v>14.95</c:v>
                </c:pt>
                <c:pt idx="23">
                  <c:v>15.65</c:v>
                </c:pt>
                <c:pt idx="24">
                  <c:v>16.350000000000001</c:v>
                </c:pt>
                <c:pt idx="25">
                  <c:v>17.690000000000001</c:v>
                </c:pt>
                <c:pt idx="26">
                  <c:v>18.989999999999998</c:v>
                </c:pt>
                <c:pt idx="27">
                  <c:v>20.25</c:v>
                </c:pt>
                <c:pt idx="28">
                  <c:v>21.48</c:v>
                </c:pt>
                <c:pt idx="29">
                  <c:v>22.69</c:v>
                </c:pt>
                <c:pt idx="30">
                  <c:v>23.87</c:v>
                </c:pt>
                <c:pt idx="31">
                  <c:v>25.03</c:v>
                </c:pt>
                <c:pt idx="32">
                  <c:v>26.17</c:v>
                </c:pt>
                <c:pt idx="33">
                  <c:v>27.29</c:v>
                </c:pt>
                <c:pt idx="34">
                  <c:v>28.41</c:v>
                </c:pt>
                <c:pt idx="35">
                  <c:v>29.5</c:v>
                </c:pt>
                <c:pt idx="36">
                  <c:v>31.66</c:v>
                </c:pt>
                <c:pt idx="37">
                  <c:v>34.31</c:v>
                </c:pt>
                <c:pt idx="38">
                  <c:v>36.9</c:v>
                </c:pt>
                <c:pt idx="39">
                  <c:v>39.450000000000003</c:v>
                </c:pt>
                <c:pt idx="40">
                  <c:v>41.97</c:v>
                </c:pt>
                <c:pt idx="41">
                  <c:v>44.45</c:v>
                </c:pt>
                <c:pt idx="42">
                  <c:v>46.91</c:v>
                </c:pt>
                <c:pt idx="43">
                  <c:v>49.35</c:v>
                </c:pt>
                <c:pt idx="44">
                  <c:v>51.76</c:v>
                </c:pt>
                <c:pt idx="45">
                  <c:v>56.54</c:v>
                </c:pt>
                <c:pt idx="46">
                  <c:v>61.27</c:v>
                </c:pt>
                <c:pt idx="47">
                  <c:v>65.959999999999994</c:v>
                </c:pt>
                <c:pt idx="48">
                  <c:v>70.61</c:v>
                </c:pt>
                <c:pt idx="49">
                  <c:v>75.23</c:v>
                </c:pt>
                <c:pt idx="50">
                  <c:v>79.83</c:v>
                </c:pt>
                <c:pt idx="51">
                  <c:v>88.99</c:v>
                </c:pt>
                <c:pt idx="52">
                  <c:v>98.1</c:v>
                </c:pt>
                <c:pt idx="53">
                  <c:v>107.19</c:v>
                </c:pt>
                <c:pt idx="54">
                  <c:v>116.27</c:v>
                </c:pt>
                <c:pt idx="55">
                  <c:v>125.34</c:v>
                </c:pt>
                <c:pt idx="56">
                  <c:v>134.41999999999999</c:v>
                </c:pt>
                <c:pt idx="57">
                  <c:v>143.51</c:v>
                </c:pt>
                <c:pt idx="58">
                  <c:v>152.61000000000001</c:v>
                </c:pt>
                <c:pt idx="59">
                  <c:v>161.72999999999999</c:v>
                </c:pt>
                <c:pt idx="60">
                  <c:v>170.87</c:v>
                </c:pt>
                <c:pt idx="61">
                  <c:v>180.13</c:v>
                </c:pt>
                <c:pt idx="62">
                  <c:v>199.29</c:v>
                </c:pt>
                <c:pt idx="63">
                  <c:v>224.23</c:v>
                </c:pt>
                <c:pt idx="64">
                  <c:v>249.89</c:v>
                </c:pt>
                <c:pt idx="65">
                  <c:v>276.02</c:v>
                </c:pt>
                <c:pt idx="66">
                  <c:v>302.45</c:v>
                </c:pt>
                <c:pt idx="67">
                  <c:v>329.1</c:v>
                </c:pt>
                <c:pt idx="68">
                  <c:v>355.91</c:v>
                </c:pt>
                <c:pt idx="69">
                  <c:v>382.84</c:v>
                </c:pt>
                <c:pt idx="70">
                  <c:v>409.89</c:v>
                </c:pt>
                <c:pt idx="71">
                  <c:v>464.29</c:v>
                </c:pt>
                <c:pt idx="72">
                  <c:v>519.07000000000005</c:v>
                </c:pt>
                <c:pt idx="73">
                  <c:v>574.23</c:v>
                </c:pt>
                <c:pt idx="74">
                  <c:v>629.77</c:v>
                </c:pt>
                <c:pt idx="75">
                  <c:v>685.67</c:v>
                </c:pt>
                <c:pt idx="76">
                  <c:v>741.92</c:v>
                </c:pt>
                <c:pt idx="77">
                  <c:v>855.42</c:v>
                </c:pt>
                <c:pt idx="78">
                  <c:v>969.98</c:v>
                </c:pt>
                <c:pt idx="79" formatCode="0.00E+00">
                  <c:v>1090</c:v>
                </c:pt>
                <c:pt idx="80" formatCode="0.00E+00">
                  <c:v>1200</c:v>
                </c:pt>
                <c:pt idx="81" formatCode="0.00E+00">
                  <c:v>1320</c:v>
                </c:pt>
                <c:pt idx="82" formatCode="0.00E+00">
                  <c:v>1430</c:v>
                </c:pt>
                <c:pt idx="83" formatCode="0.00E+00">
                  <c:v>1550</c:v>
                </c:pt>
                <c:pt idx="84" formatCode="0.00E+00">
                  <c:v>1660</c:v>
                </c:pt>
                <c:pt idx="85" formatCode="0.00E+00">
                  <c:v>1780</c:v>
                </c:pt>
                <c:pt idx="86" formatCode="0.00E+00">
                  <c:v>1890</c:v>
                </c:pt>
                <c:pt idx="87" formatCode="0.00E+00">
                  <c:v>2000</c:v>
                </c:pt>
                <c:pt idx="88" formatCode="0.00E+00">
                  <c:v>2230</c:v>
                </c:pt>
                <c:pt idx="89" formatCode="0.00E+00">
                  <c:v>2500</c:v>
                </c:pt>
                <c:pt idx="90" formatCode="0.00E+00">
                  <c:v>2770</c:v>
                </c:pt>
                <c:pt idx="91" formatCode="0.00E+00">
                  <c:v>3030</c:v>
                </c:pt>
                <c:pt idx="92" formatCode="0.00E+00">
                  <c:v>3280</c:v>
                </c:pt>
                <c:pt idx="93" formatCode="0.00E+00">
                  <c:v>3530</c:v>
                </c:pt>
                <c:pt idx="94" formatCode="0.00E+00">
                  <c:v>3770</c:v>
                </c:pt>
                <c:pt idx="95" formatCode="0.00E+00">
                  <c:v>4000</c:v>
                </c:pt>
                <c:pt idx="96" formatCode="0.00E+00">
                  <c:v>4230</c:v>
                </c:pt>
                <c:pt idx="97" formatCode="0.00E+00">
                  <c:v>4670</c:v>
                </c:pt>
                <c:pt idx="98" formatCode="0.00E+00">
                  <c:v>5080</c:v>
                </c:pt>
                <c:pt idx="99" formatCode="0.00E+00">
                  <c:v>5480</c:v>
                </c:pt>
                <c:pt idx="100" formatCode="0.00E+00">
                  <c:v>5860</c:v>
                </c:pt>
                <c:pt idx="101" formatCode="0.00E+00">
                  <c:v>6220</c:v>
                </c:pt>
                <c:pt idx="102" formatCode="0.00E+00">
                  <c:v>6560</c:v>
                </c:pt>
                <c:pt idx="103" formatCode="0.00E+00">
                  <c:v>7190</c:v>
                </c:pt>
                <c:pt idx="104" formatCode="0.00E+00">
                  <c:v>7770</c:v>
                </c:pt>
                <c:pt idx="105" formatCode="0.00E+00">
                  <c:v>8310</c:v>
                </c:pt>
                <c:pt idx="106" formatCode="0.00E+00">
                  <c:v>8800</c:v>
                </c:pt>
                <c:pt idx="107" formatCode="0.00E+00">
                  <c:v>9250</c:v>
                </c:pt>
                <c:pt idx="108" formatCode="0.00E+00">
                  <c:v>9670</c:v>
                </c:pt>
                <c:pt idx="109" formatCode="0.00E+00">
                  <c:v>10060</c:v>
                </c:pt>
                <c:pt idx="110" formatCode="0.00E+00">
                  <c:v>10430</c:v>
                </c:pt>
                <c:pt idx="111" formatCode="0.00E+00">
                  <c:v>10780</c:v>
                </c:pt>
                <c:pt idx="112" formatCode="0.00E+00">
                  <c:v>11120</c:v>
                </c:pt>
                <c:pt idx="113" formatCode="0.00E+00">
                  <c:v>11430</c:v>
                </c:pt>
                <c:pt idx="114" formatCode="0.00E+00">
                  <c:v>12030</c:v>
                </c:pt>
                <c:pt idx="115" formatCode="0.00E+00">
                  <c:v>12710</c:v>
                </c:pt>
                <c:pt idx="116" formatCode="0.00E+00">
                  <c:v>13340</c:v>
                </c:pt>
                <c:pt idx="117" formatCode="0.00E+00">
                  <c:v>13940</c:v>
                </c:pt>
                <c:pt idx="118" formatCode="0.00E+00">
                  <c:v>14500</c:v>
                </c:pt>
                <c:pt idx="119" formatCode="0.00E+00">
                  <c:v>15050</c:v>
                </c:pt>
                <c:pt idx="120" formatCode="0.00E+00">
                  <c:v>15570</c:v>
                </c:pt>
                <c:pt idx="121" formatCode="0.00E+00">
                  <c:v>16079.999999999998</c:v>
                </c:pt>
                <c:pt idx="122" formatCode="0.00E+00">
                  <c:v>16580</c:v>
                </c:pt>
                <c:pt idx="123" formatCode="0.00E+00">
                  <c:v>17550</c:v>
                </c:pt>
                <c:pt idx="124" formatCode="0.00E+00">
                  <c:v>18490</c:v>
                </c:pt>
                <c:pt idx="125" formatCode="0.00E+00">
                  <c:v>19400</c:v>
                </c:pt>
                <c:pt idx="126" formatCode="0.00E+00">
                  <c:v>20300</c:v>
                </c:pt>
                <c:pt idx="127" formatCode="0.00E+00">
                  <c:v>21190</c:v>
                </c:pt>
                <c:pt idx="128" formatCode="0.00E+00">
                  <c:v>22060</c:v>
                </c:pt>
                <c:pt idx="129" formatCode="0.00E+00">
                  <c:v>23800</c:v>
                </c:pt>
                <c:pt idx="130" formatCode="0.00E+00">
                  <c:v>25520</c:v>
                </c:pt>
                <c:pt idx="131" formatCode="0.00E+00">
                  <c:v>27230</c:v>
                </c:pt>
                <c:pt idx="132" formatCode="0.00E+00">
                  <c:v>28940</c:v>
                </c:pt>
                <c:pt idx="133" formatCode="0.00E+00">
                  <c:v>30650</c:v>
                </c:pt>
                <c:pt idx="134" formatCode="0.00E+00">
                  <c:v>32369.999999999996</c:v>
                </c:pt>
                <c:pt idx="135" formatCode="0.00E+00">
                  <c:v>34090</c:v>
                </c:pt>
                <c:pt idx="136" formatCode="0.00E+00">
                  <c:v>35830</c:v>
                </c:pt>
                <c:pt idx="137" formatCode="0.00E+00">
                  <c:v>37570</c:v>
                </c:pt>
                <c:pt idx="138" formatCode="0.00E+00">
                  <c:v>39320</c:v>
                </c:pt>
                <c:pt idx="139" formatCode="0.00E+00">
                  <c:v>41080</c:v>
                </c:pt>
                <c:pt idx="140" formatCode="0.00E+00">
                  <c:v>44600</c:v>
                </c:pt>
                <c:pt idx="141" formatCode="0.00E+00">
                  <c:v>49050</c:v>
                </c:pt>
                <c:pt idx="142" formatCode="0.00E+00">
                  <c:v>53530</c:v>
                </c:pt>
                <c:pt idx="143" formatCode="0.00E+00">
                  <c:v>58060</c:v>
                </c:pt>
                <c:pt idx="144" formatCode="0.00E+00">
                  <c:v>62620</c:v>
                </c:pt>
                <c:pt idx="145" formatCode="0.00E+00">
                  <c:v>67210</c:v>
                </c:pt>
                <c:pt idx="146" formatCode="0.00E+00">
                  <c:v>71840</c:v>
                </c:pt>
                <c:pt idx="147" formatCode="0.00E+00">
                  <c:v>76510</c:v>
                </c:pt>
                <c:pt idx="148" formatCode="0.00E+00">
                  <c:v>81220</c:v>
                </c:pt>
                <c:pt idx="149" formatCode="0.00E+00">
                  <c:v>90770</c:v>
                </c:pt>
                <c:pt idx="150" formatCode="0.00E+00">
                  <c:v>100490</c:v>
                </c:pt>
                <c:pt idx="151" formatCode="0.00E+00">
                  <c:v>110410</c:v>
                </c:pt>
                <c:pt idx="152" formatCode="0.00E+00">
                  <c:v>120540</c:v>
                </c:pt>
                <c:pt idx="153" formatCode="0.00E+00">
                  <c:v>130880</c:v>
                </c:pt>
                <c:pt idx="154" formatCode="0.00E+00">
                  <c:v>141470</c:v>
                </c:pt>
                <c:pt idx="155" formatCode="0.00E+00">
                  <c:v>163410</c:v>
                </c:pt>
                <c:pt idx="156" formatCode="0.00E+00">
                  <c:v>186450</c:v>
                </c:pt>
                <c:pt idx="157" formatCode="0.00E+00">
                  <c:v>210690</c:v>
                </c:pt>
                <c:pt idx="158" formatCode="0.00E+00">
                  <c:v>236180</c:v>
                </c:pt>
                <c:pt idx="159" formatCode="0.00E+00">
                  <c:v>263000</c:v>
                </c:pt>
                <c:pt idx="160" formatCode="0.00E+00">
                  <c:v>291180</c:v>
                </c:pt>
                <c:pt idx="161" formatCode="0.00E+00">
                  <c:v>320760</c:v>
                </c:pt>
                <c:pt idx="162" formatCode="0.00E+00">
                  <c:v>351760</c:v>
                </c:pt>
                <c:pt idx="163" formatCode="0.00E+00">
                  <c:v>384180</c:v>
                </c:pt>
                <c:pt idx="164" formatCode="0.00E+00">
                  <c:v>418020</c:v>
                </c:pt>
                <c:pt idx="165" formatCode="0.00E+00">
                  <c:v>453230</c:v>
                </c:pt>
                <c:pt idx="166" formatCode="0.00E+00">
                  <c:v>527610</c:v>
                </c:pt>
                <c:pt idx="167" formatCode="0.00E+00">
                  <c:v>627350</c:v>
                </c:pt>
                <c:pt idx="168" formatCode="0.00E+00">
                  <c:v>733380</c:v>
                </c:pt>
                <c:pt idx="169" formatCode="0.00E+00">
                  <c:v>845270</c:v>
                </c:pt>
                <c:pt idx="170" formatCode="0.00E+00">
                  <c:v>963730</c:v>
                </c:pt>
                <c:pt idx="171" formatCode="0.00E+00">
                  <c:v>1090000</c:v>
                </c:pt>
                <c:pt idx="172" formatCode="0.00E+00">
                  <c:v>1220000</c:v>
                </c:pt>
                <c:pt idx="173" formatCode="0.00E+00">
                  <c:v>1360000</c:v>
                </c:pt>
                <c:pt idx="174" formatCode="0.00E+00">
                  <c:v>1510000</c:v>
                </c:pt>
                <c:pt idx="175" formatCode="0.00E+00">
                  <c:v>1820000</c:v>
                </c:pt>
                <c:pt idx="176" formatCode="0.00E+00">
                  <c:v>2150000</c:v>
                </c:pt>
                <c:pt idx="177" formatCode="0.00E+00">
                  <c:v>2510000</c:v>
                </c:pt>
                <c:pt idx="178" formatCode="0.00E+00">
                  <c:v>2900000</c:v>
                </c:pt>
                <c:pt idx="179" formatCode="0.00E+00">
                  <c:v>3300000</c:v>
                </c:pt>
                <c:pt idx="180" formatCode="0.00E+00">
                  <c:v>3730000</c:v>
                </c:pt>
                <c:pt idx="181" formatCode="0.00E+00">
                  <c:v>4660000</c:v>
                </c:pt>
                <c:pt idx="182" formatCode="0.00E+00">
                  <c:v>5670000</c:v>
                </c:pt>
                <c:pt idx="183" formatCode="0.00E+00">
                  <c:v>6760000</c:v>
                </c:pt>
                <c:pt idx="184" formatCode="0.00E+00">
                  <c:v>7940000</c:v>
                </c:pt>
                <c:pt idx="185" formatCode="0.00E+00">
                  <c:v>9180000</c:v>
                </c:pt>
                <c:pt idx="186" formatCode="0.00E+00">
                  <c:v>10510000</c:v>
                </c:pt>
                <c:pt idx="187" formatCode="0.00E+00">
                  <c:v>11900000</c:v>
                </c:pt>
                <c:pt idx="188" formatCode="0.00E+00">
                  <c:v>13360000</c:v>
                </c:pt>
                <c:pt idx="189" formatCode="0.00E+00">
                  <c:v>14880000</c:v>
                </c:pt>
                <c:pt idx="190" formatCode="0.00E+00">
                  <c:v>16460000</c:v>
                </c:pt>
                <c:pt idx="191" formatCode="0.00E+00">
                  <c:v>18110000</c:v>
                </c:pt>
                <c:pt idx="192" formatCode="0.00E+00">
                  <c:v>21570000</c:v>
                </c:pt>
                <c:pt idx="193" formatCode="0.00E+00">
                  <c:v>26190000</c:v>
                </c:pt>
                <c:pt idx="194" formatCode="0.00E+00">
                  <c:v>31120000</c:v>
                </c:pt>
                <c:pt idx="195" formatCode="0.00E+00">
                  <c:v>36330000</c:v>
                </c:pt>
                <c:pt idx="196" formatCode="0.00E+00">
                  <c:v>41800000</c:v>
                </c:pt>
                <c:pt idx="197" formatCode="0.00E+00">
                  <c:v>47510000</c:v>
                </c:pt>
                <c:pt idx="198" formatCode="0.00E+00">
                  <c:v>53440000</c:v>
                </c:pt>
                <c:pt idx="199" formatCode="0.00E+00">
                  <c:v>59560000</c:v>
                </c:pt>
                <c:pt idx="200" formatCode="0.00E+00">
                  <c:v>65879999.999999993</c:v>
                </c:pt>
                <c:pt idx="201" formatCode="0.00E+00">
                  <c:v>79010000</c:v>
                </c:pt>
                <c:pt idx="202" formatCode="0.00E+00">
                  <c:v>92730000</c:v>
                </c:pt>
                <c:pt idx="203" formatCode="0.00E+00">
                  <c:v>106970000</c:v>
                </c:pt>
                <c:pt idx="204" formatCode="0.00E+00">
                  <c:v>121650000</c:v>
                </c:pt>
                <c:pt idx="205" formatCode="0.00E+00">
                  <c:v>136720000</c:v>
                </c:pt>
                <c:pt idx="206" formatCode="0.00E+00">
                  <c:v>152130000</c:v>
                </c:pt>
                <c:pt idx="207" formatCode="0.00E+00">
                  <c:v>183760000</c:v>
                </c:pt>
                <c:pt idx="208" formatCode="0.00E+00">
                  <c:v>203180000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B6-4EBD-B02F-758B08D03604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srim86Kr_Air!$D$20:$D$228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srim86Kr_Air!$M$20:$M$228</c:f>
              <c:numCache>
                <c:formatCode>0.000</c:formatCode>
                <c:ptCount val="209"/>
                <c:pt idx="0">
                  <c:v>1.72</c:v>
                </c:pt>
                <c:pt idx="1">
                  <c:v>1.8</c:v>
                </c:pt>
                <c:pt idx="2">
                  <c:v>1.87</c:v>
                </c:pt>
                <c:pt idx="3">
                  <c:v>1.94</c:v>
                </c:pt>
                <c:pt idx="4">
                  <c:v>2.0099999999999998</c:v>
                </c:pt>
                <c:pt idx="5">
                  <c:v>2.08</c:v>
                </c:pt>
                <c:pt idx="6">
                  <c:v>2.14</c:v>
                </c:pt>
                <c:pt idx="7">
                  <c:v>2.2000000000000002</c:v>
                </c:pt>
                <c:pt idx="8">
                  <c:v>2.2599999999999998</c:v>
                </c:pt>
                <c:pt idx="9">
                  <c:v>2.31</c:v>
                </c:pt>
                <c:pt idx="10">
                  <c:v>2.42</c:v>
                </c:pt>
                <c:pt idx="11">
                  <c:v>2.5499999999999998</c:v>
                </c:pt>
                <c:pt idx="12">
                  <c:v>2.67</c:v>
                </c:pt>
                <c:pt idx="13">
                  <c:v>2.79</c:v>
                </c:pt>
                <c:pt idx="14">
                  <c:v>2.9</c:v>
                </c:pt>
                <c:pt idx="15">
                  <c:v>3</c:v>
                </c:pt>
                <c:pt idx="16">
                  <c:v>3.11</c:v>
                </c:pt>
                <c:pt idx="17">
                  <c:v>3.21</c:v>
                </c:pt>
                <c:pt idx="18">
                  <c:v>3.3</c:v>
                </c:pt>
                <c:pt idx="19">
                  <c:v>3.49</c:v>
                </c:pt>
                <c:pt idx="20">
                  <c:v>3.66</c:v>
                </c:pt>
                <c:pt idx="21">
                  <c:v>3.83</c:v>
                </c:pt>
                <c:pt idx="22">
                  <c:v>3.99</c:v>
                </c:pt>
                <c:pt idx="23">
                  <c:v>4.1500000000000004</c:v>
                </c:pt>
                <c:pt idx="24">
                  <c:v>4.3</c:v>
                </c:pt>
                <c:pt idx="25">
                  <c:v>4.5999999999999996</c:v>
                </c:pt>
                <c:pt idx="26">
                  <c:v>4.88</c:v>
                </c:pt>
                <c:pt idx="27">
                  <c:v>5.14</c:v>
                </c:pt>
                <c:pt idx="28">
                  <c:v>5.4</c:v>
                </c:pt>
                <c:pt idx="29">
                  <c:v>5.65</c:v>
                </c:pt>
                <c:pt idx="30">
                  <c:v>5.89</c:v>
                </c:pt>
                <c:pt idx="31">
                  <c:v>6.13</c:v>
                </c:pt>
                <c:pt idx="32">
                  <c:v>6.36</c:v>
                </c:pt>
                <c:pt idx="33">
                  <c:v>6.59</c:v>
                </c:pt>
                <c:pt idx="34">
                  <c:v>6.81</c:v>
                </c:pt>
                <c:pt idx="35">
                  <c:v>7.03</c:v>
                </c:pt>
                <c:pt idx="36">
                  <c:v>7.46</c:v>
                </c:pt>
                <c:pt idx="37">
                  <c:v>7.98</c:v>
                </c:pt>
                <c:pt idx="38">
                  <c:v>8.48</c:v>
                </c:pt>
                <c:pt idx="39">
                  <c:v>8.9700000000000006</c:v>
                </c:pt>
                <c:pt idx="40">
                  <c:v>9.44</c:v>
                </c:pt>
                <c:pt idx="41">
                  <c:v>9.91</c:v>
                </c:pt>
                <c:pt idx="42">
                  <c:v>10.37</c:v>
                </c:pt>
                <c:pt idx="43">
                  <c:v>10.82</c:v>
                </c:pt>
                <c:pt idx="44">
                  <c:v>11.27</c:v>
                </c:pt>
                <c:pt idx="45">
                  <c:v>12.15</c:v>
                </c:pt>
                <c:pt idx="46">
                  <c:v>13</c:v>
                </c:pt>
                <c:pt idx="47">
                  <c:v>13.84</c:v>
                </c:pt>
                <c:pt idx="48">
                  <c:v>14.67</c:v>
                </c:pt>
                <c:pt idx="49">
                  <c:v>15.48</c:v>
                </c:pt>
                <c:pt idx="50">
                  <c:v>16.28</c:v>
                </c:pt>
                <c:pt idx="51">
                  <c:v>17.87</c:v>
                </c:pt>
                <c:pt idx="52">
                  <c:v>19.43</c:v>
                </c:pt>
                <c:pt idx="53">
                  <c:v>20.95</c:v>
                </c:pt>
                <c:pt idx="54">
                  <c:v>22.45</c:v>
                </c:pt>
                <c:pt idx="55">
                  <c:v>23.93</c:v>
                </c:pt>
                <c:pt idx="56">
                  <c:v>25.39</c:v>
                </c:pt>
                <c:pt idx="57">
                  <c:v>26.84</c:v>
                </c:pt>
                <c:pt idx="58">
                  <c:v>28.27</c:v>
                </c:pt>
                <c:pt idx="59">
                  <c:v>29.68</c:v>
                </c:pt>
                <c:pt idx="60">
                  <c:v>31.09</c:v>
                </c:pt>
                <c:pt idx="61">
                  <c:v>32.5</c:v>
                </c:pt>
                <c:pt idx="62">
                  <c:v>35.46</c:v>
                </c:pt>
                <c:pt idx="63">
                  <c:v>39.29</c:v>
                </c:pt>
                <c:pt idx="64">
                  <c:v>43.19</c:v>
                </c:pt>
                <c:pt idx="65">
                  <c:v>47.08</c:v>
                </c:pt>
                <c:pt idx="66">
                  <c:v>50.95</c:v>
                </c:pt>
                <c:pt idx="67">
                  <c:v>54.77</c:v>
                </c:pt>
                <c:pt idx="68">
                  <c:v>58.54</c:v>
                </c:pt>
                <c:pt idx="69">
                  <c:v>62.26</c:v>
                </c:pt>
                <c:pt idx="70">
                  <c:v>65.930000000000007</c:v>
                </c:pt>
                <c:pt idx="71">
                  <c:v>73.28</c:v>
                </c:pt>
                <c:pt idx="72">
                  <c:v>80.41</c:v>
                </c:pt>
                <c:pt idx="73">
                  <c:v>87.35</c:v>
                </c:pt>
                <c:pt idx="74">
                  <c:v>94.12</c:v>
                </c:pt>
                <c:pt idx="75">
                  <c:v>100.73</c:v>
                </c:pt>
                <c:pt idx="76">
                  <c:v>107.2</c:v>
                </c:pt>
                <c:pt idx="77">
                  <c:v>120.24</c:v>
                </c:pt>
                <c:pt idx="78">
                  <c:v>132.71</c:v>
                </c:pt>
                <c:pt idx="79">
                  <c:v>144.68</c:v>
                </c:pt>
                <c:pt idx="80">
                  <c:v>156.16999999999999</c:v>
                </c:pt>
                <c:pt idx="81">
                  <c:v>167.21</c:v>
                </c:pt>
                <c:pt idx="82">
                  <c:v>177.8</c:v>
                </c:pt>
                <c:pt idx="83">
                  <c:v>187.98</c:v>
                </c:pt>
                <c:pt idx="84">
                  <c:v>197.75</c:v>
                </c:pt>
                <c:pt idx="85">
                  <c:v>207.13</c:v>
                </c:pt>
                <c:pt idx="86">
                  <c:v>216.14</c:v>
                </c:pt>
                <c:pt idx="87">
                  <c:v>224.8</c:v>
                </c:pt>
                <c:pt idx="88">
                  <c:v>242.06</c:v>
                </c:pt>
                <c:pt idx="89">
                  <c:v>262.26</c:v>
                </c:pt>
                <c:pt idx="90">
                  <c:v>280.51</c:v>
                </c:pt>
                <c:pt idx="91">
                  <c:v>297.08999999999997</c:v>
                </c:pt>
                <c:pt idx="92">
                  <c:v>312.23</c:v>
                </c:pt>
                <c:pt idx="93">
                  <c:v>326.11</c:v>
                </c:pt>
                <c:pt idx="94">
                  <c:v>338.87</c:v>
                </c:pt>
                <c:pt idx="95">
                  <c:v>350.64</c:v>
                </c:pt>
                <c:pt idx="96">
                  <c:v>361.54</c:v>
                </c:pt>
                <c:pt idx="97">
                  <c:v>383.45</c:v>
                </c:pt>
                <c:pt idx="98">
                  <c:v>402.34</c:v>
                </c:pt>
                <c:pt idx="99">
                  <c:v>418.75</c:v>
                </c:pt>
                <c:pt idx="100">
                  <c:v>433.12</c:v>
                </c:pt>
                <c:pt idx="101">
                  <c:v>445.76</c:v>
                </c:pt>
                <c:pt idx="102">
                  <c:v>456.95</c:v>
                </c:pt>
                <c:pt idx="103">
                  <c:v>479.88</c:v>
                </c:pt>
                <c:pt idx="104">
                  <c:v>498.15</c:v>
                </c:pt>
                <c:pt idx="105">
                  <c:v>512.96</c:v>
                </c:pt>
                <c:pt idx="106">
                  <c:v>525.15</c:v>
                </c:pt>
                <c:pt idx="107">
                  <c:v>535.33000000000004</c:v>
                </c:pt>
                <c:pt idx="108">
                  <c:v>543.92999999999995</c:v>
                </c:pt>
                <c:pt idx="109">
                  <c:v>551.29999999999995</c:v>
                </c:pt>
                <c:pt idx="110">
                  <c:v>557.69000000000005</c:v>
                </c:pt>
                <c:pt idx="111">
                  <c:v>563.28</c:v>
                </c:pt>
                <c:pt idx="112">
                  <c:v>568.22</c:v>
                </c:pt>
                <c:pt idx="113">
                  <c:v>572.63</c:v>
                </c:pt>
                <c:pt idx="114">
                  <c:v>583.20000000000005</c:v>
                </c:pt>
                <c:pt idx="115">
                  <c:v>595.57000000000005</c:v>
                </c:pt>
                <c:pt idx="116">
                  <c:v>605.84</c:v>
                </c:pt>
                <c:pt idx="117">
                  <c:v>614.64</c:v>
                </c:pt>
                <c:pt idx="118">
                  <c:v>622.36</c:v>
                </c:pt>
                <c:pt idx="119">
                  <c:v>629.29</c:v>
                </c:pt>
                <c:pt idx="120">
                  <c:v>635.59</c:v>
                </c:pt>
                <c:pt idx="121">
                  <c:v>641.4</c:v>
                </c:pt>
                <c:pt idx="122">
                  <c:v>646.80999999999995</c:v>
                </c:pt>
                <c:pt idx="123">
                  <c:v>663.78</c:v>
                </c:pt>
                <c:pt idx="124">
                  <c:v>679.15</c:v>
                </c:pt>
                <c:pt idx="125">
                  <c:v>693.34</c:v>
                </c:pt>
                <c:pt idx="126">
                  <c:v>706.64</c:v>
                </c:pt>
                <c:pt idx="127">
                  <c:v>719.23</c:v>
                </c:pt>
                <c:pt idx="128">
                  <c:v>731.27</c:v>
                </c:pt>
                <c:pt idx="129">
                  <c:v>773.75</c:v>
                </c:pt>
                <c:pt idx="130">
                  <c:v>813.12</c:v>
                </c:pt>
                <c:pt idx="131">
                  <c:v>850.23</c:v>
                </c:pt>
                <c:pt idx="132">
                  <c:v>885.62</c:v>
                </c:pt>
                <c:pt idx="133">
                  <c:v>919.67</c:v>
                </c:pt>
                <c:pt idx="134">
                  <c:v>952.63</c:v>
                </c:pt>
                <c:pt idx="135">
                  <c:v>984.69</c:v>
                </c:pt>
                <c:pt idx="136" formatCode="0.00E+00">
                  <c:v>1020</c:v>
                </c:pt>
                <c:pt idx="137" formatCode="0.00E+00">
                  <c:v>1050</c:v>
                </c:pt>
                <c:pt idx="138" formatCode="0.00E+00">
                  <c:v>1080</c:v>
                </c:pt>
                <c:pt idx="139" formatCode="0.00E+00">
                  <c:v>1110</c:v>
                </c:pt>
                <c:pt idx="140" formatCode="0.00E+00">
                  <c:v>1220</c:v>
                </c:pt>
                <c:pt idx="141" formatCode="0.00E+00">
                  <c:v>1370</c:v>
                </c:pt>
                <c:pt idx="142" formatCode="0.00E+00">
                  <c:v>1510</c:v>
                </c:pt>
                <c:pt idx="143" formatCode="0.00E+00">
                  <c:v>1640</c:v>
                </c:pt>
                <c:pt idx="144" formatCode="0.00E+00">
                  <c:v>1770</c:v>
                </c:pt>
                <c:pt idx="145" formatCode="0.00E+00">
                  <c:v>1880</c:v>
                </c:pt>
                <c:pt idx="146" formatCode="0.00E+00">
                  <c:v>2000</c:v>
                </c:pt>
                <c:pt idx="147" formatCode="0.00E+00">
                  <c:v>2100</c:v>
                </c:pt>
                <c:pt idx="148" formatCode="0.00E+00">
                  <c:v>2210</c:v>
                </c:pt>
                <c:pt idx="149" formatCode="0.00E+00">
                  <c:v>2590</c:v>
                </c:pt>
                <c:pt idx="150" formatCode="0.00E+00">
                  <c:v>2930</c:v>
                </c:pt>
                <c:pt idx="151" formatCode="0.00E+00">
                  <c:v>3250</c:v>
                </c:pt>
                <c:pt idx="152" formatCode="0.00E+00">
                  <c:v>3560</c:v>
                </c:pt>
                <c:pt idx="153" formatCode="0.00E+00">
                  <c:v>3850</c:v>
                </c:pt>
                <c:pt idx="154" formatCode="0.00E+00">
                  <c:v>4130</c:v>
                </c:pt>
                <c:pt idx="155" formatCode="0.00E+00">
                  <c:v>5170</c:v>
                </c:pt>
                <c:pt idx="156" formatCode="0.00E+00">
                  <c:v>6110</c:v>
                </c:pt>
                <c:pt idx="157" formatCode="0.00E+00">
                  <c:v>7010</c:v>
                </c:pt>
                <c:pt idx="158" formatCode="0.00E+00">
                  <c:v>7880</c:v>
                </c:pt>
                <c:pt idx="159" formatCode="0.00E+00">
                  <c:v>8750</c:v>
                </c:pt>
                <c:pt idx="160" formatCode="0.00E+00">
                  <c:v>9620</c:v>
                </c:pt>
                <c:pt idx="161" formatCode="0.00E+00">
                  <c:v>10490</c:v>
                </c:pt>
                <c:pt idx="162" formatCode="0.00E+00">
                  <c:v>11370</c:v>
                </c:pt>
                <c:pt idx="163" formatCode="0.00E+00">
                  <c:v>12270</c:v>
                </c:pt>
                <c:pt idx="164" formatCode="0.00E+00">
                  <c:v>13170</c:v>
                </c:pt>
                <c:pt idx="165" formatCode="0.00E+00">
                  <c:v>14080</c:v>
                </c:pt>
                <c:pt idx="166" formatCode="0.00E+00">
                  <c:v>17580</c:v>
                </c:pt>
                <c:pt idx="167" formatCode="0.00E+00">
                  <c:v>22550</c:v>
                </c:pt>
                <c:pt idx="168" formatCode="0.00E+00">
                  <c:v>27080</c:v>
                </c:pt>
                <c:pt idx="169" formatCode="0.00E+00">
                  <c:v>31370</c:v>
                </c:pt>
                <c:pt idx="170" formatCode="0.00E+00">
                  <c:v>35570</c:v>
                </c:pt>
                <c:pt idx="171" formatCode="0.00E+00">
                  <c:v>39750</c:v>
                </c:pt>
                <c:pt idx="172" formatCode="0.00E+00">
                  <c:v>43940</c:v>
                </c:pt>
                <c:pt idx="173" formatCode="0.00E+00">
                  <c:v>48140</c:v>
                </c:pt>
                <c:pt idx="174" formatCode="0.00E+00">
                  <c:v>52360</c:v>
                </c:pt>
                <c:pt idx="175" formatCode="0.00E+00">
                  <c:v>68340</c:v>
                </c:pt>
                <c:pt idx="176" formatCode="0.00E+00">
                  <c:v>83230</c:v>
                </c:pt>
                <c:pt idx="177" formatCode="0.00E+00">
                  <c:v>97610</c:v>
                </c:pt>
                <c:pt idx="178" formatCode="0.00E+00">
                  <c:v>111730</c:v>
                </c:pt>
                <c:pt idx="179" formatCode="0.00E+00">
                  <c:v>125750</c:v>
                </c:pt>
                <c:pt idx="180" formatCode="0.00E+00">
                  <c:v>139720</c:v>
                </c:pt>
                <c:pt idx="181" formatCode="0.00E+00">
                  <c:v>191570</c:v>
                </c:pt>
                <c:pt idx="182" formatCode="0.00E+00">
                  <c:v>239080</c:v>
                </c:pt>
                <c:pt idx="183" formatCode="0.00E+00">
                  <c:v>284730</c:v>
                </c:pt>
                <c:pt idx="184" formatCode="0.00E+00">
                  <c:v>329520</c:v>
                </c:pt>
                <c:pt idx="185" formatCode="0.00E+00">
                  <c:v>373860</c:v>
                </c:pt>
                <c:pt idx="186" formatCode="0.00E+00">
                  <c:v>417980</c:v>
                </c:pt>
                <c:pt idx="187" formatCode="0.00E+00">
                  <c:v>462010</c:v>
                </c:pt>
                <c:pt idx="188" formatCode="0.00E+00">
                  <c:v>505990</c:v>
                </c:pt>
                <c:pt idx="189" formatCode="0.00E+00">
                  <c:v>549970</c:v>
                </c:pt>
                <c:pt idx="190" formatCode="0.00E+00">
                  <c:v>593950</c:v>
                </c:pt>
                <c:pt idx="191" formatCode="0.00E+00">
                  <c:v>637930</c:v>
                </c:pt>
                <c:pt idx="192" formatCode="0.00E+00">
                  <c:v>804060</c:v>
                </c:pt>
                <c:pt idx="193" formatCode="0.00E+00">
                  <c:v>1040000</c:v>
                </c:pt>
                <c:pt idx="194" formatCode="0.00E+00">
                  <c:v>1250000</c:v>
                </c:pt>
                <c:pt idx="195" formatCode="0.00E+00">
                  <c:v>1450000</c:v>
                </c:pt>
                <c:pt idx="196" formatCode="0.00E+00">
                  <c:v>1640000</c:v>
                </c:pt>
                <c:pt idx="197" formatCode="0.00E+00">
                  <c:v>1830000</c:v>
                </c:pt>
                <c:pt idx="198" formatCode="0.00E+00">
                  <c:v>2009999.9999999998</c:v>
                </c:pt>
                <c:pt idx="199" formatCode="0.00E+00">
                  <c:v>2190000</c:v>
                </c:pt>
                <c:pt idx="200" formatCode="0.00E+00">
                  <c:v>2370000</c:v>
                </c:pt>
                <c:pt idx="201" formatCode="0.00E+00">
                  <c:v>3010000</c:v>
                </c:pt>
                <c:pt idx="202" formatCode="0.00E+00">
                  <c:v>3580000</c:v>
                </c:pt>
                <c:pt idx="203" formatCode="0.00E+00">
                  <c:v>4110000.0000000005</c:v>
                </c:pt>
                <c:pt idx="204" formatCode="0.00E+00">
                  <c:v>4600000</c:v>
                </c:pt>
                <c:pt idx="205" formatCode="0.00E+00">
                  <c:v>5070000</c:v>
                </c:pt>
                <c:pt idx="206" formatCode="0.00E+00">
                  <c:v>5520000</c:v>
                </c:pt>
                <c:pt idx="207" formatCode="0.00E+00">
                  <c:v>7110000</c:v>
                </c:pt>
                <c:pt idx="208" formatCode="0.00E+00">
                  <c:v>7620000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B6-4EBD-B02F-758B08D03604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srim86Kr_Air!$D$20:$D$228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srim86Kr_Air!$P$20:$P$228</c:f>
              <c:numCache>
                <c:formatCode>0.000</c:formatCode>
                <c:ptCount val="209"/>
                <c:pt idx="0">
                  <c:v>1.24</c:v>
                </c:pt>
                <c:pt idx="1">
                  <c:v>1.3</c:v>
                </c:pt>
                <c:pt idx="2">
                  <c:v>1.35</c:v>
                </c:pt>
                <c:pt idx="3">
                  <c:v>1.4</c:v>
                </c:pt>
                <c:pt idx="4">
                  <c:v>1.46</c:v>
                </c:pt>
                <c:pt idx="5">
                  <c:v>1.5</c:v>
                </c:pt>
                <c:pt idx="6">
                  <c:v>1.55</c:v>
                </c:pt>
                <c:pt idx="7">
                  <c:v>1.6</c:v>
                </c:pt>
                <c:pt idx="8">
                  <c:v>1.64</c:v>
                </c:pt>
                <c:pt idx="9">
                  <c:v>1.69</c:v>
                </c:pt>
                <c:pt idx="10">
                  <c:v>1.77</c:v>
                </c:pt>
                <c:pt idx="11">
                  <c:v>1.87</c:v>
                </c:pt>
                <c:pt idx="12">
                  <c:v>1.97</c:v>
                </c:pt>
                <c:pt idx="13">
                  <c:v>2.06</c:v>
                </c:pt>
                <c:pt idx="14">
                  <c:v>2.15</c:v>
                </c:pt>
                <c:pt idx="15">
                  <c:v>2.2400000000000002</c:v>
                </c:pt>
                <c:pt idx="16">
                  <c:v>2.3199999999999998</c:v>
                </c:pt>
                <c:pt idx="17">
                  <c:v>2.4</c:v>
                </c:pt>
                <c:pt idx="18">
                  <c:v>2.48</c:v>
                </c:pt>
                <c:pt idx="19">
                  <c:v>2.64</c:v>
                </c:pt>
                <c:pt idx="20">
                  <c:v>2.78</c:v>
                </c:pt>
                <c:pt idx="21">
                  <c:v>2.92</c:v>
                </c:pt>
                <c:pt idx="22">
                  <c:v>3.06</c:v>
                </c:pt>
                <c:pt idx="23">
                  <c:v>3.19</c:v>
                </c:pt>
                <c:pt idx="24">
                  <c:v>3.32</c:v>
                </c:pt>
                <c:pt idx="25">
                  <c:v>3.57</c:v>
                </c:pt>
                <c:pt idx="26">
                  <c:v>3.81</c:v>
                </c:pt>
                <c:pt idx="27">
                  <c:v>4.04</c:v>
                </c:pt>
                <c:pt idx="28">
                  <c:v>4.26</c:v>
                </c:pt>
                <c:pt idx="29">
                  <c:v>4.4800000000000004</c:v>
                </c:pt>
                <c:pt idx="30">
                  <c:v>4.6900000000000004</c:v>
                </c:pt>
                <c:pt idx="31">
                  <c:v>4.8899999999999997</c:v>
                </c:pt>
                <c:pt idx="32">
                  <c:v>5.09</c:v>
                </c:pt>
                <c:pt idx="33">
                  <c:v>5.29</c:v>
                </c:pt>
                <c:pt idx="34">
                  <c:v>5.49</c:v>
                </c:pt>
                <c:pt idx="35">
                  <c:v>5.68</c:v>
                </c:pt>
                <c:pt idx="36">
                  <c:v>6.05</c:v>
                </c:pt>
                <c:pt idx="37">
                  <c:v>6.5</c:v>
                </c:pt>
                <c:pt idx="38">
                  <c:v>6.94</c:v>
                </c:pt>
                <c:pt idx="39">
                  <c:v>7.36</c:v>
                </c:pt>
                <c:pt idx="40">
                  <c:v>7.78</c:v>
                </c:pt>
                <c:pt idx="41">
                  <c:v>8.19</c:v>
                </c:pt>
                <c:pt idx="42">
                  <c:v>8.59</c:v>
                </c:pt>
                <c:pt idx="43">
                  <c:v>8.98</c:v>
                </c:pt>
                <c:pt idx="44">
                  <c:v>9.3699999999999992</c:v>
                </c:pt>
                <c:pt idx="45">
                  <c:v>10.130000000000001</c:v>
                </c:pt>
                <c:pt idx="46">
                  <c:v>10.88</c:v>
                </c:pt>
                <c:pt idx="47">
                  <c:v>11.61</c:v>
                </c:pt>
                <c:pt idx="48">
                  <c:v>12.32</c:v>
                </c:pt>
                <c:pt idx="49">
                  <c:v>13.03</c:v>
                </c:pt>
                <c:pt idx="50">
                  <c:v>13.72</c:v>
                </c:pt>
                <c:pt idx="51">
                  <c:v>15.09</c:v>
                </c:pt>
                <c:pt idx="52">
                  <c:v>16.43</c:v>
                </c:pt>
                <c:pt idx="53">
                  <c:v>17.75</c:v>
                </c:pt>
                <c:pt idx="54">
                  <c:v>19.05</c:v>
                </c:pt>
                <c:pt idx="55">
                  <c:v>20.329999999999998</c:v>
                </c:pt>
                <c:pt idx="56">
                  <c:v>21.6</c:v>
                </c:pt>
                <c:pt idx="57">
                  <c:v>22.86</c:v>
                </c:pt>
                <c:pt idx="58">
                  <c:v>24.11</c:v>
                </c:pt>
                <c:pt idx="59">
                  <c:v>25.35</c:v>
                </c:pt>
                <c:pt idx="60">
                  <c:v>26.59</c:v>
                </c:pt>
                <c:pt idx="61">
                  <c:v>27.82</c:v>
                </c:pt>
                <c:pt idx="62">
                  <c:v>30.32</c:v>
                </c:pt>
                <c:pt idx="63">
                  <c:v>33.5</c:v>
                </c:pt>
                <c:pt idx="64">
                  <c:v>36.75</c:v>
                </c:pt>
                <c:pt idx="65">
                  <c:v>40.04</c:v>
                </c:pt>
                <c:pt idx="66">
                  <c:v>43.36</c:v>
                </c:pt>
                <c:pt idx="67">
                  <c:v>46.7</c:v>
                </c:pt>
                <c:pt idx="68">
                  <c:v>50.06</c:v>
                </c:pt>
                <c:pt idx="69">
                  <c:v>53.43</c:v>
                </c:pt>
                <c:pt idx="70">
                  <c:v>56.79</c:v>
                </c:pt>
                <c:pt idx="71">
                  <c:v>63.53</c:v>
                </c:pt>
                <c:pt idx="72">
                  <c:v>70.25</c:v>
                </c:pt>
                <c:pt idx="73">
                  <c:v>76.94</c:v>
                </c:pt>
                <c:pt idx="74">
                  <c:v>83.59</c:v>
                </c:pt>
                <c:pt idx="75">
                  <c:v>90.22</c:v>
                </c:pt>
                <c:pt idx="76">
                  <c:v>96.81</c:v>
                </c:pt>
                <c:pt idx="77">
                  <c:v>109.89</c:v>
                </c:pt>
                <c:pt idx="78">
                  <c:v>122.82</c:v>
                </c:pt>
                <c:pt idx="79">
                  <c:v>135.58000000000001</c:v>
                </c:pt>
                <c:pt idx="80">
                  <c:v>148.16</c:v>
                </c:pt>
                <c:pt idx="81">
                  <c:v>160.53</c:v>
                </c:pt>
                <c:pt idx="82">
                  <c:v>172.69</c:v>
                </c:pt>
                <c:pt idx="83">
                  <c:v>184.62</c:v>
                </c:pt>
                <c:pt idx="84">
                  <c:v>196.31</c:v>
                </c:pt>
                <c:pt idx="85">
                  <c:v>207.75</c:v>
                </c:pt>
                <c:pt idx="86">
                  <c:v>218.94</c:v>
                </c:pt>
                <c:pt idx="87">
                  <c:v>229.87</c:v>
                </c:pt>
                <c:pt idx="88">
                  <c:v>250.98</c:v>
                </c:pt>
                <c:pt idx="89">
                  <c:v>275.97000000000003</c:v>
                </c:pt>
                <c:pt idx="90">
                  <c:v>299.47000000000003</c:v>
                </c:pt>
                <c:pt idx="91">
                  <c:v>321.57</c:v>
                </c:pt>
                <c:pt idx="92">
                  <c:v>342.35</c:v>
                </c:pt>
                <c:pt idx="93">
                  <c:v>361.93</c:v>
                </c:pt>
                <c:pt idx="94">
                  <c:v>380.38</c:v>
                </c:pt>
                <c:pt idx="95">
                  <c:v>397.79</c:v>
                </c:pt>
                <c:pt idx="96">
                  <c:v>414.24</c:v>
                </c:pt>
                <c:pt idx="97">
                  <c:v>444.53</c:v>
                </c:pt>
                <c:pt idx="98">
                  <c:v>471.71</c:v>
                </c:pt>
                <c:pt idx="99">
                  <c:v>496.19</c:v>
                </c:pt>
                <c:pt idx="100">
                  <c:v>518.30999999999995</c:v>
                </c:pt>
                <c:pt idx="101">
                  <c:v>538.35</c:v>
                </c:pt>
                <c:pt idx="102">
                  <c:v>556.55999999999995</c:v>
                </c:pt>
                <c:pt idx="103">
                  <c:v>588.25</c:v>
                </c:pt>
                <c:pt idx="104">
                  <c:v>614.77</c:v>
                </c:pt>
                <c:pt idx="105">
                  <c:v>637.19000000000005</c:v>
                </c:pt>
                <c:pt idx="106">
                  <c:v>656.3</c:v>
                </c:pt>
                <c:pt idx="107">
                  <c:v>672.75</c:v>
                </c:pt>
                <c:pt idx="108">
                  <c:v>687.04</c:v>
                </c:pt>
                <c:pt idx="109">
                  <c:v>699.54</c:v>
                </c:pt>
                <c:pt idx="110">
                  <c:v>710.59</c:v>
                </c:pt>
                <c:pt idx="111">
                  <c:v>720.41</c:v>
                </c:pt>
                <c:pt idx="112">
                  <c:v>729.21</c:v>
                </c:pt>
                <c:pt idx="113">
                  <c:v>737.15</c:v>
                </c:pt>
                <c:pt idx="114">
                  <c:v>750.94</c:v>
                </c:pt>
                <c:pt idx="115">
                  <c:v>765.2</c:v>
                </c:pt>
                <c:pt idx="116">
                  <c:v>777.06</c:v>
                </c:pt>
                <c:pt idx="117">
                  <c:v>787.17</c:v>
                </c:pt>
                <c:pt idx="118">
                  <c:v>795.96</c:v>
                </c:pt>
                <c:pt idx="119">
                  <c:v>803.73</c:v>
                </c:pt>
                <c:pt idx="120">
                  <c:v>810.69</c:v>
                </c:pt>
                <c:pt idx="121">
                  <c:v>817.01</c:v>
                </c:pt>
                <c:pt idx="122">
                  <c:v>822.78</c:v>
                </c:pt>
                <c:pt idx="123">
                  <c:v>833.06</c:v>
                </c:pt>
                <c:pt idx="124">
                  <c:v>842.03</c:v>
                </c:pt>
                <c:pt idx="125">
                  <c:v>850.03</c:v>
                </c:pt>
                <c:pt idx="126">
                  <c:v>857.28</c:v>
                </c:pt>
                <c:pt idx="127">
                  <c:v>863.93</c:v>
                </c:pt>
                <c:pt idx="128">
                  <c:v>870.1</c:v>
                </c:pt>
                <c:pt idx="129">
                  <c:v>881.31</c:v>
                </c:pt>
                <c:pt idx="130">
                  <c:v>891.41</c:v>
                </c:pt>
                <c:pt idx="131">
                  <c:v>900.68</c:v>
                </c:pt>
                <c:pt idx="132">
                  <c:v>909.34</c:v>
                </c:pt>
                <c:pt idx="133">
                  <c:v>917.51</c:v>
                </c:pt>
                <c:pt idx="134">
                  <c:v>925.31</c:v>
                </c:pt>
                <c:pt idx="135">
                  <c:v>932.8</c:v>
                </c:pt>
                <c:pt idx="136">
                  <c:v>940.04</c:v>
                </c:pt>
                <c:pt idx="137">
                  <c:v>947.07</c:v>
                </c:pt>
                <c:pt idx="138">
                  <c:v>953.94</c:v>
                </c:pt>
                <c:pt idx="139">
                  <c:v>960.64</c:v>
                </c:pt>
                <c:pt idx="140">
                  <c:v>973.62</c:v>
                </c:pt>
                <c:pt idx="141">
                  <c:v>989.27</c:v>
                </c:pt>
                <c:pt idx="142" formatCode="0.00E+00">
                  <c:v>1000</c:v>
                </c:pt>
                <c:pt idx="143" formatCode="0.00E+00">
                  <c:v>1020</c:v>
                </c:pt>
                <c:pt idx="144" formatCode="0.00E+00">
                  <c:v>1030</c:v>
                </c:pt>
                <c:pt idx="145" formatCode="0.00E+00">
                  <c:v>1050</c:v>
                </c:pt>
                <c:pt idx="146" formatCode="0.00E+00">
                  <c:v>1060</c:v>
                </c:pt>
                <c:pt idx="147" formatCode="0.00E+00">
                  <c:v>1080</c:v>
                </c:pt>
                <c:pt idx="148" formatCode="0.00E+00">
                  <c:v>1090</c:v>
                </c:pt>
                <c:pt idx="149" formatCode="0.00E+00">
                  <c:v>1120</c:v>
                </c:pt>
                <c:pt idx="150" formatCode="0.00E+00">
                  <c:v>1150</c:v>
                </c:pt>
                <c:pt idx="151" formatCode="0.00E+00">
                  <c:v>1170</c:v>
                </c:pt>
                <c:pt idx="152" formatCode="0.00E+00">
                  <c:v>1200</c:v>
                </c:pt>
                <c:pt idx="153" formatCode="0.00E+00">
                  <c:v>1230</c:v>
                </c:pt>
                <c:pt idx="154" formatCode="0.00E+00">
                  <c:v>1260</c:v>
                </c:pt>
                <c:pt idx="155" formatCode="0.00E+00">
                  <c:v>1320</c:v>
                </c:pt>
                <c:pt idx="156" formatCode="0.00E+00">
                  <c:v>1380</c:v>
                </c:pt>
                <c:pt idx="157" formatCode="0.00E+00">
                  <c:v>1440</c:v>
                </c:pt>
                <c:pt idx="158" formatCode="0.00E+00">
                  <c:v>1510</c:v>
                </c:pt>
                <c:pt idx="159" formatCode="0.00E+00">
                  <c:v>1580</c:v>
                </c:pt>
                <c:pt idx="160" formatCode="0.00E+00">
                  <c:v>1660</c:v>
                </c:pt>
                <c:pt idx="161" formatCode="0.00E+00">
                  <c:v>1740</c:v>
                </c:pt>
                <c:pt idx="162" formatCode="0.00E+00">
                  <c:v>1820</c:v>
                </c:pt>
                <c:pt idx="163" formatCode="0.00E+00">
                  <c:v>1910</c:v>
                </c:pt>
                <c:pt idx="164" formatCode="0.00E+00">
                  <c:v>2009.9999999999998</c:v>
                </c:pt>
                <c:pt idx="165" formatCode="0.00E+00">
                  <c:v>2100</c:v>
                </c:pt>
                <c:pt idx="166" formatCode="0.00E+00">
                  <c:v>2310</c:v>
                </c:pt>
                <c:pt idx="167" formatCode="0.00E+00">
                  <c:v>2590</c:v>
                </c:pt>
                <c:pt idx="168" formatCode="0.00E+00">
                  <c:v>2890</c:v>
                </c:pt>
                <c:pt idx="169" formatCode="0.00E+00">
                  <c:v>3210</c:v>
                </c:pt>
                <c:pt idx="170" formatCode="0.00E+00">
                  <c:v>3550</c:v>
                </c:pt>
                <c:pt idx="171" formatCode="0.00E+00">
                  <c:v>3900</c:v>
                </c:pt>
                <c:pt idx="172" formatCode="0.00E+00">
                  <c:v>4280</c:v>
                </c:pt>
                <c:pt idx="173" formatCode="0.00E+00">
                  <c:v>4670</c:v>
                </c:pt>
                <c:pt idx="174" formatCode="0.00E+00">
                  <c:v>5080</c:v>
                </c:pt>
                <c:pt idx="175" formatCode="0.00E+00">
                  <c:v>5940</c:v>
                </c:pt>
                <c:pt idx="176" formatCode="0.00E+00">
                  <c:v>6880</c:v>
                </c:pt>
                <c:pt idx="177" formatCode="0.00E+00">
                  <c:v>7870</c:v>
                </c:pt>
                <c:pt idx="178" formatCode="0.00E+00">
                  <c:v>8920</c:v>
                </c:pt>
                <c:pt idx="179" formatCode="0.00E+00">
                  <c:v>10030</c:v>
                </c:pt>
                <c:pt idx="180" formatCode="0.00E+00">
                  <c:v>11200</c:v>
                </c:pt>
                <c:pt idx="181" formatCode="0.00E+00">
                  <c:v>13690</c:v>
                </c:pt>
                <c:pt idx="182" formatCode="0.00E+00">
                  <c:v>16379.999999999998</c:v>
                </c:pt>
                <c:pt idx="183" formatCode="0.00E+00">
                  <c:v>19260</c:v>
                </c:pt>
                <c:pt idx="184" formatCode="0.00E+00">
                  <c:v>22320</c:v>
                </c:pt>
                <c:pt idx="185" formatCode="0.00E+00">
                  <c:v>25550</c:v>
                </c:pt>
                <c:pt idx="186" formatCode="0.00E+00">
                  <c:v>28940</c:v>
                </c:pt>
                <c:pt idx="187" formatCode="0.00E+00">
                  <c:v>32479.999999999996</c:v>
                </c:pt>
                <c:pt idx="188" formatCode="0.00E+00">
                  <c:v>36160</c:v>
                </c:pt>
                <c:pt idx="189" formatCode="0.00E+00">
                  <c:v>39980</c:v>
                </c:pt>
                <c:pt idx="190" formatCode="0.00E+00">
                  <c:v>43930</c:v>
                </c:pt>
                <c:pt idx="191" formatCode="0.00E+00">
                  <c:v>48000</c:v>
                </c:pt>
                <c:pt idx="192" formatCode="0.00E+00">
                  <c:v>56480</c:v>
                </c:pt>
                <c:pt idx="193" formatCode="0.00E+00">
                  <c:v>67650</c:v>
                </c:pt>
                <c:pt idx="194" formatCode="0.00E+00">
                  <c:v>79380</c:v>
                </c:pt>
                <c:pt idx="195" formatCode="0.00E+00">
                  <c:v>91590</c:v>
                </c:pt>
                <c:pt idx="196" formatCode="0.00E+00">
                  <c:v>104220</c:v>
                </c:pt>
                <c:pt idx="197" formatCode="0.00E+00">
                  <c:v>117220</c:v>
                </c:pt>
                <c:pt idx="198" formatCode="0.00E+00">
                  <c:v>130530</c:v>
                </c:pt>
                <c:pt idx="199" formatCode="0.00E+00">
                  <c:v>144120</c:v>
                </c:pt>
                <c:pt idx="200" formatCode="0.00E+00">
                  <c:v>157930</c:v>
                </c:pt>
                <c:pt idx="201" formatCode="0.00E+00">
                  <c:v>186140</c:v>
                </c:pt>
                <c:pt idx="202" formatCode="0.00E+00">
                  <c:v>214910</c:v>
                </c:pt>
                <c:pt idx="203" formatCode="0.00E+00">
                  <c:v>244060</c:v>
                </c:pt>
                <c:pt idx="204" formatCode="0.00E+00">
                  <c:v>273450</c:v>
                </c:pt>
                <c:pt idx="205" formatCode="0.00E+00">
                  <c:v>302960</c:v>
                </c:pt>
                <c:pt idx="206" formatCode="0.00E+00">
                  <c:v>332490</c:v>
                </c:pt>
                <c:pt idx="207" formatCode="0.00E+00">
                  <c:v>391360</c:v>
                </c:pt>
                <c:pt idx="208" formatCode="0.00E+00">
                  <c:v>426400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B6-4EBD-B02F-758B08D03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868840"/>
        <c:axId val="492868448"/>
      </c:scatterChart>
      <c:valAx>
        <c:axId val="49286884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92868448"/>
        <c:crosses val="autoZero"/>
        <c:crossBetween val="midCat"/>
        <c:majorUnit val="10"/>
      </c:valAx>
      <c:valAx>
        <c:axId val="49286844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9286884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srim86Kr_Kapton!$P$5</c:f>
          <c:strCache>
            <c:ptCount val="1"/>
            <c:pt idx="0">
              <c:v>srim86Kr_Kapton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srim86Kr_Kapton!$D$20:$D$228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srim86Kr_Kapton!$E$20:$E$228</c:f>
              <c:numCache>
                <c:formatCode>0.000E+00</c:formatCode>
                <c:ptCount val="209"/>
                <c:pt idx="0">
                  <c:v>0.1905</c:v>
                </c:pt>
                <c:pt idx="1">
                  <c:v>0.20080000000000001</c:v>
                </c:pt>
                <c:pt idx="2">
                  <c:v>0.21060000000000001</c:v>
                </c:pt>
                <c:pt idx="3">
                  <c:v>0.22</c:v>
                </c:pt>
                <c:pt idx="4">
                  <c:v>0.22900000000000001</c:v>
                </c:pt>
                <c:pt idx="5">
                  <c:v>0.23760000000000001</c:v>
                </c:pt>
                <c:pt idx="6">
                  <c:v>0.246</c:v>
                </c:pt>
                <c:pt idx="7">
                  <c:v>0.254</c:v>
                </c:pt>
                <c:pt idx="8">
                  <c:v>0.26179999999999998</c:v>
                </c:pt>
                <c:pt idx="9">
                  <c:v>0.26939999999999997</c:v>
                </c:pt>
                <c:pt idx="10">
                  <c:v>0.28399999999999997</c:v>
                </c:pt>
                <c:pt idx="11">
                  <c:v>0.30120000000000002</c:v>
                </c:pt>
                <c:pt idx="12">
                  <c:v>0.3175</c:v>
                </c:pt>
                <c:pt idx="13">
                  <c:v>0.33300000000000002</c:v>
                </c:pt>
                <c:pt idx="14">
                  <c:v>0.3478</c:v>
                </c:pt>
                <c:pt idx="15">
                  <c:v>0.36199999999999999</c:v>
                </c:pt>
                <c:pt idx="16">
                  <c:v>0.37569999999999998</c:v>
                </c:pt>
                <c:pt idx="17">
                  <c:v>0.38890000000000002</c:v>
                </c:pt>
                <c:pt idx="18">
                  <c:v>0.4017</c:v>
                </c:pt>
                <c:pt idx="19">
                  <c:v>0.42599999999999999</c:v>
                </c:pt>
                <c:pt idx="20">
                  <c:v>0.4491</c:v>
                </c:pt>
                <c:pt idx="21">
                  <c:v>0.47099999999999997</c:v>
                </c:pt>
                <c:pt idx="22">
                  <c:v>0.4919</c:v>
                </c:pt>
                <c:pt idx="23">
                  <c:v>0.51200000000000001</c:v>
                </c:pt>
                <c:pt idx="24">
                  <c:v>0.53129999999999999</c:v>
                </c:pt>
                <c:pt idx="25">
                  <c:v>0.56799999999999995</c:v>
                </c:pt>
                <c:pt idx="26">
                  <c:v>0.60250000000000004</c:v>
                </c:pt>
                <c:pt idx="27">
                  <c:v>0.6351</c:v>
                </c:pt>
                <c:pt idx="28">
                  <c:v>0.66610000000000003</c:v>
                </c:pt>
                <c:pt idx="29">
                  <c:v>0.69569999999999999</c:v>
                </c:pt>
                <c:pt idx="30">
                  <c:v>0.72409999999999997</c:v>
                </c:pt>
                <c:pt idx="31">
                  <c:v>0.75139999999999996</c:v>
                </c:pt>
                <c:pt idx="32">
                  <c:v>0.77780000000000005</c:v>
                </c:pt>
                <c:pt idx="33">
                  <c:v>0.80330000000000001</c:v>
                </c:pt>
                <c:pt idx="34">
                  <c:v>0.82799999999999996</c:v>
                </c:pt>
                <c:pt idx="35">
                  <c:v>0.85209999999999997</c:v>
                </c:pt>
                <c:pt idx="36">
                  <c:v>0.89810000000000001</c:v>
                </c:pt>
                <c:pt idx="37">
                  <c:v>0.9526</c:v>
                </c:pt>
                <c:pt idx="38">
                  <c:v>1.004</c:v>
                </c:pt>
                <c:pt idx="39">
                  <c:v>1.0529999999999999</c:v>
                </c:pt>
                <c:pt idx="40">
                  <c:v>1.1000000000000001</c:v>
                </c:pt>
                <c:pt idx="41">
                  <c:v>1.145</c:v>
                </c:pt>
                <c:pt idx="42">
                  <c:v>1.1879999999999999</c:v>
                </c:pt>
                <c:pt idx="43">
                  <c:v>1.23</c:v>
                </c:pt>
                <c:pt idx="44">
                  <c:v>1.27</c:v>
                </c:pt>
                <c:pt idx="45">
                  <c:v>1.347</c:v>
                </c:pt>
                <c:pt idx="46">
                  <c:v>1.42</c:v>
                </c:pt>
                <c:pt idx="47">
                  <c:v>1.4890000000000001</c:v>
                </c:pt>
                <c:pt idx="48">
                  <c:v>1.556</c:v>
                </c:pt>
                <c:pt idx="49">
                  <c:v>1.619</c:v>
                </c:pt>
                <c:pt idx="50">
                  <c:v>1.68</c:v>
                </c:pt>
                <c:pt idx="51">
                  <c:v>1.796</c:v>
                </c:pt>
                <c:pt idx="52">
                  <c:v>1.905</c:v>
                </c:pt>
                <c:pt idx="53">
                  <c:v>2.008</c:v>
                </c:pt>
                <c:pt idx="54">
                  <c:v>2.1059999999999999</c:v>
                </c:pt>
                <c:pt idx="55">
                  <c:v>2.2000000000000002</c:v>
                </c:pt>
                <c:pt idx="56">
                  <c:v>2.29</c:v>
                </c:pt>
                <c:pt idx="57">
                  <c:v>2.3759999999999999</c:v>
                </c:pt>
                <c:pt idx="58">
                  <c:v>2.46</c:v>
                </c:pt>
                <c:pt idx="59">
                  <c:v>2.5409999999999999</c:v>
                </c:pt>
                <c:pt idx="60">
                  <c:v>2.6190000000000002</c:v>
                </c:pt>
                <c:pt idx="61">
                  <c:v>2.4119999999999999</c:v>
                </c:pt>
                <c:pt idx="62">
                  <c:v>2.0659999999999998</c:v>
                </c:pt>
                <c:pt idx="63">
                  <c:v>1.8939999999999999</c:v>
                </c:pt>
                <c:pt idx="64">
                  <c:v>1.8779999999999999</c:v>
                </c:pt>
                <c:pt idx="65">
                  <c:v>1.9410000000000001</c:v>
                </c:pt>
                <c:pt idx="66">
                  <c:v>2.0449999999999999</c:v>
                </c:pt>
                <c:pt idx="67">
                  <c:v>2.1680000000000001</c:v>
                </c:pt>
                <c:pt idx="68">
                  <c:v>2.2959999999999998</c:v>
                </c:pt>
                <c:pt idx="69">
                  <c:v>2.4239999999999999</c:v>
                </c:pt>
                <c:pt idx="70">
                  <c:v>2.5470000000000002</c:v>
                </c:pt>
                <c:pt idx="71">
                  <c:v>2.774</c:v>
                </c:pt>
                <c:pt idx="72">
                  <c:v>2.9729999999999999</c:v>
                </c:pt>
                <c:pt idx="73">
                  <c:v>3.145</c:v>
                </c:pt>
                <c:pt idx="74">
                  <c:v>3.2949999999999999</c:v>
                </c:pt>
                <c:pt idx="75">
                  <c:v>3.4279999999999999</c:v>
                </c:pt>
                <c:pt idx="76">
                  <c:v>3.548</c:v>
                </c:pt>
                <c:pt idx="77">
                  <c:v>3.758</c:v>
                </c:pt>
                <c:pt idx="78">
                  <c:v>3.9449999999999998</c:v>
                </c:pt>
                <c:pt idx="79">
                  <c:v>4.1189999999999998</c:v>
                </c:pt>
                <c:pt idx="80">
                  <c:v>4.2880000000000003</c:v>
                </c:pt>
                <c:pt idx="81">
                  <c:v>4.4550000000000001</c:v>
                </c:pt>
                <c:pt idx="82">
                  <c:v>4.6239999999999997</c:v>
                </c:pt>
                <c:pt idx="83">
                  <c:v>4.7949999999999999</c:v>
                </c:pt>
                <c:pt idx="84">
                  <c:v>4.97</c:v>
                </c:pt>
                <c:pt idx="85">
                  <c:v>5.1470000000000002</c:v>
                </c:pt>
                <c:pt idx="86">
                  <c:v>5.3280000000000003</c:v>
                </c:pt>
                <c:pt idx="87">
                  <c:v>5.51</c:v>
                </c:pt>
                <c:pt idx="88">
                  <c:v>5.8789999999999996</c:v>
                </c:pt>
                <c:pt idx="89">
                  <c:v>6.3419999999999996</c:v>
                </c:pt>
                <c:pt idx="90">
                  <c:v>6.8010000000000002</c:v>
                </c:pt>
                <c:pt idx="91">
                  <c:v>7.2510000000000003</c:v>
                </c:pt>
                <c:pt idx="92">
                  <c:v>7.69</c:v>
                </c:pt>
                <c:pt idx="93">
                  <c:v>8.1180000000000003</c:v>
                </c:pt>
                <c:pt idx="94">
                  <c:v>8.5350000000000001</c:v>
                </c:pt>
                <c:pt idx="95">
                  <c:v>8.9410000000000007</c:v>
                </c:pt>
                <c:pt idx="96">
                  <c:v>9.3369999999999997</c:v>
                </c:pt>
                <c:pt idx="97">
                  <c:v>10.1</c:v>
                </c:pt>
                <c:pt idx="98">
                  <c:v>10.84</c:v>
                </c:pt>
                <c:pt idx="99">
                  <c:v>11.56</c:v>
                </c:pt>
                <c:pt idx="100">
                  <c:v>12.26</c:v>
                </c:pt>
                <c:pt idx="101">
                  <c:v>12.95</c:v>
                </c:pt>
                <c:pt idx="102">
                  <c:v>13.64</c:v>
                </c:pt>
                <c:pt idx="103">
                  <c:v>14.99</c:v>
                </c:pt>
                <c:pt idx="104">
                  <c:v>16.34</c:v>
                </c:pt>
                <c:pt idx="105">
                  <c:v>17.670000000000002</c:v>
                </c:pt>
                <c:pt idx="106">
                  <c:v>18.989999999999998</c:v>
                </c:pt>
                <c:pt idx="107">
                  <c:v>20.3</c:v>
                </c:pt>
                <c:pt idx="108">
                  <c:v>21.59</c:v>
                </c:pt>
                <c:pt idx="109">
                  <c:v>22.86</c:v>
                </c:pt>
                <c:pt idx="110">
                  <c:v>24.1</c:v>
                </c:pt>
                <c:pt idx="111">
                  <c:v>25.3</c:v>
                </c:pt>
                <c:pt idx="112">
                  <c:v>26.47</c:v>
                </c:pt>
                <c:pt idx="113">
                  <c:v>27.61</c:v>
                </c:pt>
                <c:pt idx="114">
                  <c:v>29.76</c:v>
                </c:pt>
                <c:pt idx="115">
                  <c:v>32.24</c:v>
                </c:pt>
                <c:pt idx="116">
                  <c:v>34.5</c:v>
                </c:pt>
                <c:pt idx="117">
                  <c:v>36.54</c:v>
                </c:pt>
                <c:pt idx="118">
                  <c:v>38.39</c:v>
                </c:pt>
                <c:pt idx="119">
                  <c:v>40.06</c:v>
                </c:pt>
                <c:pt idx="120">
                  <c:v>41.57</c:v>
                </c:pt>
                <c:pt idx="121">
                  <c:v>42.92</c:v>
                </c:pt>
                <c:pt idx="122">
                  <c:v>44.15</c:v>
                </c:pt>
                <c:pt idx="123">
                  <c:v>46.22</c:v>
                </c:pt>
                <c:pt idx="124">
                  <c:v>47.88</c:v>
                </c:pt>
                <c:pt idx="125">
                  <c:v>49.19</c:v>
                </c:pt>
                <c:pt idx="126">
                  <c:v>50.22</c:v>
                </c:pt>
                <c:pt idx="127">
                  <c:v>51.02</c:v>
                </c:pt>
                <c:pt idx="128">
                  <c:v>51.64</c:v>
                </c:pt>
                <c:pt idx="129">
                  <c:v>52.49</c:v>
                </c:pt>
                <c:pt idx="130">
                  <c:v>52.95</c:v>
                </c:pt>
                <c:pt idx="131">
                  <c:v>53.18</c:v>
                </c:pt>
                <c:pt idx="132">
                  <c:v>53.24</c:v>
                </c:pt>
                <c:pt idx="133">
                  <c:v>53.2</c:v>
                </c:pt>
                <c:pt idx="134">
                  <c:v>53.09</c:v>
                </c:pt>
                <c:pt idx="135">
                  <c:v>52.92</c:v>
                </c:pt>
                <c:pt idx="136">
                  <c:v>52.72</c:v>
                </c:pt>
                <c:pt idx="137">
                  <c:v>52.49</c:v>
                </c:pt>
                <c:pt idx="138">
                  <c:v>52.25</c:v>
                </c:pt>
                <c:pt idx="139">
                  <c:v>52.34</c:v>
                </c:pt>
                <c:pt idx="140">
                  <c:v>52.2</c:v>
                </c:pt>
                <c:pt idx="141">
                  <c:v>51.55</c:v>
                </c:pt>
                <c:pt idx="142">
                  <c:v>50.94</c:v>
                </c:pt>
                <c:pt idx="143">
                  <c:v>50.35</c:v>
                </c:pt>
                <c:pt idx="144">
                  <c:v>49.76</c:v>
                </c:pt>
                <c:pt idx="145">
                  <c:v>49.17</c:v>
                </c:pt>
                <c:pt idx="146">
                  <c:v>48.59</c:v>
                </c:pt>
                <c:pt idx="147">
                  <c:v>48.01</c:v>
                </c:pt>
                <c:pt idx="148">
                  <c:v>47.43</c:v>
                </c:pt>
                <c:pt idx="149">
                  <c:v>46.28</c:v>
                </c:pt>
                <c:pt idx="150">
                  <c:v>45.14</c:v>
                </c:pt>
                <c:pt idx="151">
                  <c:v>44.02</c:v>
                </c:pt>
                <c:pt idx="152">
                  <c:v>42.92</c:v>
                </c:pt>
                <c:pt idx="153">
                  <c:v>41.85</c:v>
                </c:pt>
                <c:pt idx="154">
                  <c:v>40.79</c:v>
                </c:pt>
                <c:pt idx="155">
                  <c:v>38.78</c:v>
                </c:pt>
                <c:pt idx="156">
                  <c:v>36.880000000000003</c:v>
                </c:pt>
                <c:pt idx="157">
                  <c:v>35.1</c:v>
                </c:pt>
                <c:pt idx="158">
                  <c:v>33.450000000000003</c:v>
                </c:pt>
                <c:pt idx="159">
                  <c:v>31.92</c:v>
                </c:pt>
                <c:pt idx="160">
                  <c:v>30.5</c:v>
                </c:pt>
                <c:pt idx="161">
                  <c:v>29.19</c:v>
                </c:pt>
                <c:pt idx="162">
                  <c:v>27.98</c:v>
                </c:pt>
                <c:pt idx="163">
                  <c:v>26.86</c:v>
                </c:pt>
                <c:pt idx="164">
                  <c:v>25.83</c:v>
                </c:pt>
                <c:pt idx="165">
                  <c:v>24.88</c:v>
                </c:pt>
                <c:pt idx="166">
                  <c:v>23.21</c:v>
                </c:pt>
                <c:pt idx="167">
                  <c:v>21.49</c:v>
                </c:pt>
                <c:pt idx="168">
                  <c:v>20.12</c:v>
                </c:pt>
                <c:pt idx="169">
                  <c:v>18.920000000000002</c:v>
                </c:pt>
                <c:pt idx="170">
                  <c:v>17.829999999999998</c:v>
                </c:pt>
                <c:pt idx="171">
                  <c:v>16.88</c:v>
                </c:pt>
                <c:pt idx="172">
                  <c:v>16.03</c:v>
                </c:pt>
                <c:pt idx="173">
                  <c:v>15.28</c:v>
                </c:pt>
                <c:pt idx="174">
                  <c:v>14.6</c:v>
                </c:pt>
                <c:pt idx="175">
                  <c:v>13.44</c:v>
                </c:pt>
                <c:pt idx="176">
                  <c:v>12.47</c:v>
                </c:pt>
                <c:pt idx="177">
                  <c:v>11.65</c:v>
                </c:pt>
                <c:pt idx="178">
                  <c:v>10.96</c:v>
                </c:pt>
                <c:pt idx="179">
                  <c:v>10.35</c:v>
                </c:pt>
                <c:pt idx="180">
                  <c:v>9.8230000000000004</c:v>
                </c:pt>
                <c:pt idx="181">
                  <c:v>8.9429999999999996</c:v>
                </c:pt>
                <c:pt idx="182">
                  <c:v>8.2370000000000001</c:v>
                </c:pt>
                <c:pt idx="183">
                  <c:v>7.6470000000000002</c:v>
                </c:pt>
                <c:pt idx="184">
                  <c:v>7.1550000000000002</c:v>
                </c:pt>
                <c:pt idx="185">
                  <c:v>6.7389999999999999</c:v>
                </c:pt>
                <c:pt idx="186">
                  <c:v>6.383</c:v>
                </c:pt>
                <c:pt idx="187">
                  <c:v>6.0750000000000002</c:v>
                </c:pt>
                <c:pt idx="188">
                  <c:v>5.8049999999999997</c:v>
                </c:pt>
                <c:pt idx="189">
                  <c:v>5.5670000000000002</c:v>
                </c:pt>
                <c:pt idx="190">
                  <c:v>5.3550000000000004</c:v>
                </c:pt>
                <c:pt idx="191">
                  <c:v>5.1660000000000004</c:v>
                </c:pt>
                <c:pt idx="192">
                  <c:v>4.8419999999999996</c:v>
                </c:pt>
                <c:pt idx="193">
                  <c:v>4.5149999999999997</c:v>
                </c:pt>
                <c:pt idx="194">
                  <c:v>4.2519999999999998</c:v>
                </c:pt>
                <c:pt idx="195">
                  <c:v>4.0359999999999996</c:v>
                </c:pt>
                <c:pt idx="196">
                  <c:v>3.855</c:v>
                </c:pt>
                <c:pt idx="197">
                  <c:v>3.7029999999999998</c:v>
                </c:pt>
                <c:pt idx="198">
                  <c:v>3.5720000000000001</c:v>
                </c:pt>
                <c:pt idx="199">
                  <c:v>3.4590000000000001</c:v>
                </c:pt>
                <c:pt idx="200">
                  <c:v>3.36</c:v>
                </c:pt>
                <c:pt idx="201">
                  <c:v>3.1970000000000001</c:v>
                </c:pt>
                <c:pt idx="202">
                  <c:v>3.0680000000000001</c:v>
                </c:pt>
                <c:pt idx="203">
                  <c:v>2.964</c:v>
                </c:pt>
                <c:pt idx="204">
                  <c:v>2.879</c:v>
                </c:pt>
                <c:pt idx="205">
                  <c:v>2.8090000000000002</c:v>
                </c:pt>
                <c:pt idx="206">
                  <c:v>2.75</c:v>
                </c:pt>
                <c:pt idx="207">
                  <c:v>2.657</c:v>
                </c:pt>
                <c:pt idx="208">
                  <c:v>2.617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33-408C-9A89-5667658D767F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srim86Kr_Kapton!$D$20:$D$228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srim86Kr_Kapton!$F$20:$F$228</c:f>
              <c:numCache>
                <c:formatCode>0.000E+00</c:formatCode>
                <c:ptCount val="209"/>
                <c:pt idx="0">
                  <c:v>2.4740000000000002</c:v>
                </c:pt>
                <c:pt idx="1">
                  <c:v>2.5939999999999999</c:v>
                </c:pt>
                <c:pt idx="2">
                  <c:v>2.706</c:v>
                </c:pt>
                <c:pt idx="3">
                  <c:v>2.8109999999999999</c:v>
                </c:pt>
                <c:pt idx="4">
                  <c:v>2.91</c:v>
                </c:pt>
                <c:pt idx="5">
                  <c:v>3.0030000000000001</c:v>
                </c:pt>
                <c:pt idx="6">
                  <c:v>3.0920000000000001</c:v>
                </c:pt>
                <c:pt idx="7">
                  <c:v>3.1760000000000002</c:v>
                </c:pt>
                <c:pt idx="8">
                  <c:v>3.2559999999999998</c:v>
                </c:pt>
                <c:pt idx="9">
                  <c:v>3.3330000000000002</c:v>
                </c:pt>
                <c:pt idx="10">
                  <c:v>3.476</c:v>
                </c:pt>
                <c:pt idx="11">
                  <c:v>3.64</c:v>
                </c:pt>
                <c:pt idx="12">
                  <c:v>3.79</c:v>
                </c:pt>
                <c:pt idx="13">
                  <c:v>3.9279999999999999</c:v>
                </c:pt>
                <c:pt idx="14">
                  <c:v>4.0549999999999997</c:v>
                </c:pt>
                <c:pt idx="15">
                  <c:v>4.1740000000000004</c:v>
                </c:pt>
                <c:pt idx="16">
                  <c:v>4.2839999999999998</c:v>
                </c:pt>
                <c:pt idx="17">
                  <c:v>4.3879999999999999</c:v>
                </c:pt>
                <c:pt idx="18">
                  <c:v>4.4859999999999998</c:v>
                </c:pt>
                <c:pt idx="19">
                  <c:v>4.6660000000000004</c:v>
                </c:pt>
                <c:pt idx="20">
                  <c:v>4.827</c:v>
                </c:pt>
                <c:pt idx="21">
                  <c:v>4.9740000000000002</c:v>
                </c:pt>
                <c:pt idx="22">
                  <c:v>5.1079999999999997</c:v>
                </c:pt>
                <c:pt idx="23">
                  <c:v>5.2320000000000002</c:v>
                </c:pt>
                <c:pt idx="24">
                  <c:v>5.3449999999999998</c:v>
                </c:pt>
                <c:pt idx="25">
                  <c:v>5.5490000000000004</c:v>
                </c:pt>
                <c:pt idx="26">
                  <c:v>5.7279999999999998</c:v>
                </c:pt>
                <c:pt idx="27">
                  <c:v>5.8849999999999998</c:v>
                </c:pt>
                <c:pt idx="28">
                  <c:v>6.0250000000000004</c:v>
                </c:pt>
                <c:pt idx="29">
                  <c:v>6.15</c:v>
                </c:pt>
                <c:pt idx="30">
                  <c:v>6.2640000000000002</c:v>
                </c:pt>
                <c:pt idx="31">
                  <c:v>6.367</c:v>
                </c:pt>
                <c:pt idx="32">
                  <c:v>6.4610000000000003</c:v>
                </c:pt>
                <c:pt idx="33">
                  <c:v>6.5469999999999997</c:v>
                </c:pt>
                <c:pt idx="34">
                  <c:v>6.6260000000000003</c:v>
                </c:pt>
                <c:pt idx="35">
                  <c:v>6.6989999999999998</c:v>
                </c:pt>
                <c:pt idx="36">
                  <c:v>6.8280000000000003</c:v>
                </c:pt>
                <c:pt idx="37">
                  <c:v>6.9649999999999999</c:v>
                </c:pt>
                <c:pt idx="38">
                  <c:v>7.08</c:v>
                </c:pt>
                <c:pt idx="39">
                  <c:v>7.1769999999999996</c:v>
                </c:pt>
                <c:pt idx="40">
                  <c:v>7.2590000000000003</c:v>
                </c:pt>
                <c:pt idx="41">
                  <c:v>7.3289999999999997</c:v>
                </c:pt>
                <c:pt idx="42">
                  <c:v>7.3890000000000002</c:v>
                </c:pt>
                <c:pt idx="43">
                  <c:v>7.44</c:v>
                </c:pt>
                <c:pt idx="44">
                  <c:v>7.4829999999999997</c:v>
                </c:pt>
                <c:pt idx="45">
                  <c:v>7.5519999999999996</c:v>
                </c:pt>
                <c:pt idx="46">
                  <c:v>7.601</c:v>
                </c:pt>
                <c:pt idx="47">
                  <c:v>7.6349999999999998</c:v>
                </c:pt>
                <c:pt idx="48">
                  <c:v>7.6559999999999997</c:v>
                </c:pt>
                <c:pt idx="49">
                  <c:v>7.6680000000000001</c:v>
                </c:pt>
                <c:pt idx="50">
                  <c:v>7.6710000000000003</c:v>
                </c:pt>
                <c:pt idx="51">
                  <c:v>7.66</c:v>
                </c:pt>
                <c:pt idx="52">
                  <c:v>7.63</c:v>
                </c:pt>
                <c:pt idx="53">
                  <c:v>7.5880000000000001</c:v>
                </c:pt>
                <c:pt idx="54">
                  <c:v>7.5369999999999999</c:v>
                </c:pt>
                <c:pt idx="55">
                  <c:v>7.48</c:v>
                </c:pt>
                <c:pt idx="56">
                  <c:v>7.4189999999999996</c:v>
                </c:pt>
                <c:pt idx="57">
                  <c:v>7.3540000000000001</c:v>
                </c:pt>
                <c:pt idx="58">
                  <c:v>7.2880000000000003</c:v>
                </c:pt>
                <c:pt idx="59">
                  <c:v>7.22</c:v>
                </c:pt>
                <c:pt idx="60">
                  <c:v>7.1509999999999998</c:v>
                </c:pt>
                <c:pt idx="61">
                  <c:v>7.0830000000000002</c:v>
                </c:pt>
                <c:pt idx="62">
                  <c:v>6.9459999999999997</c:v>
                </c:pt>
                <c:pt idx="63">
                  <c:v>6.7779999999999996</c:v>
                </c:pt>
                <c:pt idx="64">
                  <c:v>6.6159999999999997</c:v>
                </c:pt>
                <c:pt idx="65">
                  <c:v>6.46</c:v>
                </c:pt>
                <c:pt idx="66">
                  <c:v>6.3109999999999999</c:v>
                </c:pt>
                <c:pt idx="67">
                  <c:v>6.1680000000000001</c:v>
                </c:pt>
                <c:pt idx="68">
                  <c:v>6.032</c:v>
                </c:pt>
                <c:pt idx="69">
                  <c:v>5.9029999999999996</c:v>
                </c:pt>
                <c:pt idx="70">
                  <c:v>5.7789999999999999</c:v>
                </c:pt>
                <c:pt idx="71">
                  <c:v>5.548</c:v>
                </c:pt>
                <c:pt idx="72">
                  <c:v>5.3380000000000001</c:v>
                </c:pt>
                <c:pt idx="73">
                  <c:v>5.1449999999999996</c:v>
                </c:pt>
                <c:pt idx="74">
                  <c:v>4.9669999999999996</c:v>
                </c:pt>
                <c:pt idx="75">
                  <c:v>4.8040000000000003</c:v>
                </c:pt>
                <c:pt idx="76">
                  <c:v>4.6529999999999996</c:v>
                </c:pt>
                <c:pt idx="77">
                  <c:v>4.3810000000000002</c:v>
                </c:pt>
                <c:pt idx="78">
                  <c:v>4.1449999999999996</c:v>
                </c:pt>
                <c:pt idx="79">
                  <c:v>3.9359999999999999</c:v>
                </c:pt>
                <c:pt idx="80">
                  <c:v>3.7509999999999999</c:v>
                </c:pt>
                <c:pt idx="81">
                  <c:v>3.5859999999999999</c:v>
                </c:pt>
                <c:pt idx="82">
                  <c:v>3.4369999999999998</c:v>
                </c:pt>
                <c:pt idx="83">
                  <c:v>3.3010000000000002</c:v>
                </c:pt>
                <c:pt idx="84">
                  <c:v>3.1779999999999999</c:v>
                </c:pt>
                <c:pt idx="85">
                  <c:v>3.0649999999999999</c:v>
                </c:pt>
                <c:pt idx="86">
                  <c:v>2.96</c:v>
                </c:pt>
                <c:pt idx="87">
                  <c:v>2.8639999999999999</c:v>
                </c:pt>
                <c:pt idx="88">
                  <c:v>2.6920000000000002</c:v>
                </c:pt>
                <c:pt idx="89">
                  <c:v>2.508</c:v>
                </c:pt>
                <c:pt idx="90">
                  <c:v>2.351</c:v>
                </c:pt>
                <c:pt idx="91">
                  <c:v>2.2149999999999999</c:v>
                </c:pt>
                <c:pt idx="92">
                  <c:v>2.0960000000000001</c:v>
                </c:pt>
                <c:pt idx="93">
                  <c:v>1.99</c:v>
                </c:pt>
                <c:pt idx="94">
                  <c:v>1.8959999999999999</c:v>
                </c:pt>
                <c:pt idx="95">
                  <c:v>1.8120000000000001</c:v>
                </c:pt>
                <c:pt idx="96">
                  <c:v>1.736</c:v>
                </c:pt>
                <c:pt idx="97">
                  <c:v>1.603</c:v>
                </c:pt>
                <c:pt idx="98">
                  <c:v>1.492</c:v>
                </c:pt>
                <c:pt idx="99">
                  <c:v>1.397</c:v>
                </c:pt>
                <c:pt idx="100">
                  <c:v>1.3140000000000001</c:v>
                </c:pt>
                <c:pt idx="101">
                  <c:v>1.242</c:v>
                </c:pt>
                <c:pt idx="102">
                  <c:v>1.1779999999999999</c:v>
                </c:pt>
                <c:pt idx="103">
                  <c:v>1.07</c:v>
                </c:pt>
                <c:pt idx="104">
                  <c:v>0.98240000000000005</c:v>
                </c:pt>
                <c:pt idx="105">
                  <c:v>0.90920000000000001</c:v>
                </c:pt>
                <c:pt idx="106">
                  <c:v>0.84709999999999996</c:v>
                </c:pt>
                <c:pt idx="107">
                  <c:v>0.79379999999999995</c:v>
                </c:pt>
                <c:pt idx="108">
                  <c:v>0.74739999999999995</c:v>
                </c:pt>
                <c:pt idx="109">
                  <c:v>0.70660000000000001</c:v>
                </c:pt>
                <c:pt idx="110">
                  <c:v>0.67049999999999998</c:v>
                </c:pt>
                <c:pt idx="111">
                  <c:v>0.63819999999999999</c:v>
                </c:pt>
                <c:pt idx="112">
                  <c:v>0.60919999999999996</c:v>
                </c:pt>
                <c:pt idx="113">
                  <c:v>0.58289999999999997</c:v>
                </c:pt>
                <c:pt idx="114">
                  <c:v>0.5373</c:v>
                </c:pt>
                <c:pt idx="115">
                  <c:v>0.49009999999999998</c:v>
                </c:pt>
                <c:pt idx="116">
                  <c:v>0.45119999999999999</c:v>
                </c:pt>
                <c:pt idx="117">
                  <c:v>0.41849999999999998</c:v>
                </c:pt>
                <c:pt idx="118">
                  <c:v>0.3906</c:v>
                </c:pt>
                <c:pt idx="119">
                  <c:v>0.3664</c:v>
                </c:pt>
                <c:pt idx="120">
                  <c:v>0.3453</c:v>
                </c:pt>
                <c:pt idx="121">
                  <c:v>0.32669999999999999</c:v>
                </c:pt>
                <c:pt idx="122">
                  <c:v>0.31019999999999998</c:v>
                </c:pt>
                <c:pt idx="123">
                  <c:v>0.28199999999999997</c:v>
                </c:pt>
                <c:pt idx="124">
                  <c:v>0.25879999999999997</c:v>
                </c:pt>
                <c:pt idx="125">
                  <c:v>0.23949999999999999</c:v>
                </c:pt>
                <c:pt idx="126">
                  <c:v>0.223</c:v>
                </c:pt>
                <c:pt idx="127">
                  <c:v>0.20880000000000001</c:v>
                </c:pt>
                <c:pt idx="128">
                  <c:v>0.19639999999999999</c:v>
                </c:pt>
                <c:pt idx="129">
                  <c:v>0.1759</c:v>
                </c:pt>
                <c:pt idx="130">
                  <c:v>0.15939999999999999</c:v>
                </c:pt>
                <c:pt idx="131">
                  <c:v>0.14599999999999999</c:v>
                </c:pt>
                <c:pt idx="132">
                  <c:v>0.1348</c:v>
                </c:pt>
                <c:pt idx="133">
                  <c:v>0.12529999999999999</c:v>
                </c:pt>
                <c:pt idx="134">
                  <c:v>0.1172</c:v>
                </c:pt>
                <c:pt idx="135">
                  <c:v>0.1101</c:v>
                </c:pt>
                <c:pt idx="136">
                  <c:v>0.1038</c:v>
                </c:pt>
                <c:pt idx="137">
                  <c:v>9.8290000000000002E-2</c:v>
                </c:pt>
                <c:pt idx="138">
                  <c:v>9.3359999999999999E-2</c:v>
                </c:pt>
                <c:pt idx="139">
                  <c:v>8.8940000000000005E-2</c:v>
                </c:pt>
                <c:pt idx="140">
                  <c:v>8.1299999999999997E-2</c:v>
                </c:pt>
                <c:pt idx="141">
                  <c:v>7.3520000000000002E-2</c:v>
                </c:pt>
                <c:pt idx="142">
                  <c:v>6.7169999999999994E-2</c:v>
                </c:pt>
                <c:pt idx="143">
                  <c:v>6.1890000000000001E-2</c:v>
                </c:pt>
                <c:pt idx="144">
                  <c:v>5.7430000000000002E-2</c:v>
                </c:pt>
                <c:pt idx="145">
                  <c:v>5.3600000000000002E-2</c:v>
                </c:pt>
                <c:pt idx="146">
                  <c:v>5.0270000000000002E-2</c:v>
                </c:pt>
                <c:pt idx="147">
                  <c:v>4.7359999999999999E-2</c:v>
                </c:pt>
                <c:pt idx="148">
                  <c:v>4.478E-2</c:v>
                </c:pt>
                <c:pt idx="149">
                  <c:v>4.0430000000000001E-2</c:v>
                </c:pt>
                <c:pt idx="150">
                  <c:v>3.6889999999999999E-2</c:v>
                </c:pt>
                <c:pt idx="151">
                  <c:v>3.3950000000000001E-2</c:v>
                </c:pt>
                <c:pt idx="152">
                  <c:v>3.1460000000000002E-2</c:v>
                </c:pt>
                <c:pt idx="153">
                  <c:v>2.9340000000000001E-2</c:v>
                </c:pt>
                <c:pt idx="154">
                  <c:v>2.7490000000000001E-2</c:v>
                </c:pt>
                <c:pt idx="155">
                  <c:v>2.445E-2</c:v>
                </c:pt>
                <c:pt idx="156">
                  <c:v>2.205E-2</c:v>
                </c:pt>
                <c:pt idx="157">
                  <c:v>2.009E-2</c:v>
                </c:pt>
                <c:pt idx="158">
                  <c:v>1.847E-2</c:v>
                </c:pt>
                <c:pt idx="159">
                  <c:v>1.7100000000000001E-2</c:v>
                </c:pt>
                <c:pt idx="160">
                  <c:v>1.5939999999999999E-2</c:v>
                </c:pt>
                <c:pt idx="161">
                  <c:v>1.4919999999999999E-2</c:v>
                </c:pt>
                <c:pt idx="162">
                  <c:v>1.404E-2</c:v>
                </c:pt>
                <c:pt idx="163">
                  <c:v>1.3259999999999999E-2</c:v>
                </c:pt>
                <c:pt idx="164">
                  <c:v>1.256E-2</c:v>
                </c:pt>
                <c:pt idx="165">
                  <c:v>1.1939999999999999E-2</c:v>
                </c:pt>
                <c:pt idx="166">
                  <c:v>1.0869999999999999E-2</c:v>
                </c:pt>
                <c:pt idx="167">
                  <c:v>9.7850000000000003E-3</c:v>
                </c:pt>
                <c:pt idx="168">
                  <c:v>8.9060000000000007E-3</c:v>
                </c:pt>
                <c:pt idx="169">
                  <c:v>8.1790000000000005E-3</c:v>
                </c:pt>
                <c:pt idx="170">
                  <c:v>7.5659999999999998E-3</c:v>
                </c:pt>
                <c:pt idx="171">
                  <c:v>7.0419999999999996E-3</c:v>
                </c:pt>
                <c:pt idx="172">
                  <c:v>6.5890000000000002E-3</c:v>
                </c:pt>
                <c:pt idx="173">
                  <c:v>6.1939999999999999E-3</c:v>
                </c:pt>
                <c:pt idx="174">
                  <c:v>5.8450000000000004E-3</c:v>
                </c:pt>
                <c:pt idx="175">
                  <c:v>5.2570000000000004E-3</c:v>
                </c:pt>
                <c:pt idx="176">
                  <c:v>4.7809999999999997E-3</c:v>
                </c:pt>
                <c:pt idx="177">
                  <c:v>4.3880000000000004E-3</c:v>
                </c:pt>
                <c:pt idx="178">
                  <c:v>4.0559999999999997E-3</c:v>
                </c:pt>
                <c:pt idx="179">
                  <c:v>3.7729999999999999E-3</c:v>
                </c:pt>
                <c:pt idx="180">
                  <c:v>3.529E-3</c:v>
                </c:pt>
                <c:pt idx="181">
                  <c:v>3.127E-3</c:v>
                </c:pt>
                <c:pt idx="182">
                  <c:v>2.8110000000000001E-3</c:v>
                </c:pt>
                <c:pt idx="183">
                  <c:v>2.555E-3</c:v>
                </c:pt>
                <c:pt idx="184">
                  <c:v>2.343E-3</c:v>
                </c:pt>
                <c:pt idx="185">
                  <c:v>2.1649999999999998E-3</c:v>
                </c:pt>
                <c:pt idx="186">
                  <c:v>2.013E-3</c:v>
                </c:pt>
                <c:pt idx="187">
                  <c:v>1.8810000000000001E-3</c:v>
                </c:pt>
                <c:pt idx="188">
                  <c:v>1.7669999999999999E-3</c:v>
                </c:pt>
                <c:pt idx="189">
                  <c:v>1.6659999999999999E-3</c:v>
                </c:pt>
                <c:pt idx="190">
                  <c:v>1.5759999999999999E-3</c:v>
                </c:pt>
                <c:pt idx="191">
                  <c:v>1.4959999999999999E-3</c:v>
                </c:pt>
                <c:pt idx="192">
                  <c:v>1.359E-3</c:v>
                </c:pt>
                <c:pt idx="193">
                  <c:v>1.2199999999999999E-3</c:v>
                </c:pt>
                <c:pt idx="194">
                  <c:v>1.108E-3</c:v>
                </c:pt>
                <c:pt idx="195">
                  <c:v>1.016E-3</c:v>
                </c:pt>
                <c:pt idx="196">
                  <c:v>9.3800000000000003E-4</c:v>
                </c:pt>
                <c:pt idx="197">
                  <c:v>8.7160000000000004E-4</c:v>
                </c:pt>
                <c:pt idx="198">
                  <c:v>8.1439999999999995E-4</c:v>
                </c:pt>
                <c:pt idx="199">
                  <c:v>7.6440000000000004E-4</c:v>
                </c:pt>
                <c:pt idx="200">
                  <c:v>7.2039999999999995E-4</c:v>
                </c:pt>
                <c:pt idx="201">
                  <c:v>6.466E-4</c:v>
                </c:pt>
                <c:pt idx="202">
                  <c:v>5.8690000000000001E-4</c:v>
                </c:pt>
                <c:pt idx="203">
                  <c:v>5.3759999999999995E-4</c:v>
                </c:pt>
                <c:pt idx="204">
                  <c:v>4.9620000000000003E-4</c:v>
                </c:pt>
                <c:pt idx="205">
                  <c:v>4.6099999999999998E-4</c:v>
                </c:pt>
                <c:pt idx="206">
                  <c:v>4.305E-4</c:v>
                </c:pt>
                <c:pt idx="207">
                  <c:v>3.8059999999999998E-4</c:v>
                </c:pt>
                <c:pt idx="208">
                  <c:v>3.5609999999999998E-4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33-408C-9A89-5667658D767F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srim86Kr_Kapton!$D$20:$D$228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srim86Kr_Kapton!$G$20:$G$228</c:f>
              <c:numCache>
                <c:formatCode>0.000E+00</c:formatCode>
                <c:ptCount val="209"/>
                <c:pt idx="0">
                  <c:v>2.6645000000000003</c:v>
                </c:pt>
                <c:pt idx="1">
                  <c:v>2.7948</c:v>
                </c:pt>
                <c:pt idx="2">
                  <c:v>2.9165999999999999</c:v>
                </c:pt>
                <c:pt idx="3">
                  <c:v>3.0310000000000001</c:v>
                </c:pt>
                <c:pt idx="4">
                  <c:v>3.1390000000000002</c:v>
                </c:pt>
                <c:pt idx="5">
                  <c:v>3.2406000000000001</c:v>
                </c:pt>
                <c:pt idx="6">
                  <c:v>3.3380000000000001</c:v>
                </c:pt>
                <c:pt idx="7">
                  <c:v>3.43</c:v>
                </c:pt>
                <c:pt idx="8">
                  <c:v>3.5177999999999998</c:v>
                </c:pt>
                <c:pt idx="9">
                  <c:v>3.6024000000000003</c:v>
                </c:pt>
                <c:pt idx="10">
                  <c:v>3.76</c:v>
                </c:pt>
                <c:pt idx="11">
                  <c:v>3.9412000000000003</c:v>
                </c:pt>
                <c:pt idx="12">
                  <c:v>4.1074999999999999</c:v>
                </c:pt>
                <c:pt idx="13">
                  <c:v>4.2610000000000001</c:v>
                </c:pt>
                <c:pt idx="14">
                  <c:v>4.4028</c:v>
                </c:pt>
                <c:pt idx="15">
                  <c:v>4.5360000000000005</c:v>
                </c:pt>
                <c:pt idx="16">
                  <c:v>4.6597</c:v>
                </c:pt>
                <c:pt idx="17">
                  <c:v>4.7768999999999995</c:v>
                </c:pt>
                <c:pt idx="18">
                  <c:v>4.8876999999999997</c:v>
                </c:pt>
                <c:pt idx="19">
                  <c:v>5.0920000000000005</c:v>
                </c:pt>
                <c:pt idx="20">
                  <c:v>5.2760999999999996</c:v>
                </c:pt>
                <c:pt idx="21">
                  <c:v>5.4450000000000003</c:v>
                </c:pt>
                <c:pt idx="22">
                  <c:v>5.5998999999999999</c:v>
                </c:pt>
                <c:pt idx="23">
                  <c:v>5.7439999999999998</c:v>
                </c:pt>
                <c:pt idx="24">
                  <c:v>5.8762999999999996</c:v>
                </c:pt>
                <c:pt idx="25">
                  <c:v>6.117</c:v>
                </c:pt>
                <c:pt idx="26">
                  <c:v>6.3304999999999998</c:v>
                </c:pt>
                <c:pt idx="27">
                  <c:v>6.5200999999999993</c:v>
                </c:pt>
                <c:pt idx="28">
                  <c:v>6.6911000000000005</c:v>
                </c:pt>
                <c:pt idx="29">
                  <c:v>6.8457000000000008</c:v>
                </c:pt>
                <c:pt idx="30">
                  <c:v>6.9881000000000002</c:v>
                </c:pt>
                <c:pt idx="31">
                  <c:v>7.1184000000000003</c:v>
                </c:pt>
                <c:pt idx="32">
                  <c:v>7.2388000000000003</c:v>
                </c:pt>
                <c:pt idx="33">
                  <c:v>7.3502999999999998</c:v>
                </c:pt>
                <c:pt idx="34">
                  <c:v>7.4540000000000006</c:v>
                </c:pt>
                <c:pt idx="35">
                  <c:v>7.5510999999999999</c:v>
                </c:pt>
                <c:pt idx="36">
                  <c:v>7.7261000000000006</c:v>
                </c:pt>
                <c:pt idx="37">
                  <c:v>7.9176000000000002</c:v>
                </c:pt>
                <c:pt idx="38">
                  <c:v>8.0839999999999996</c:v>
                </c:pt>
                <c:pt idx="39">
                  <c:v>8.23</c:v>
                </c:pt>
                <c:pt idx="40">
                  <c:v>8.359</c:v>
                </c:pt>
                <c:pt idx="41">
                  <c:v>8.4740000000000002</c:v>
                </c:pt>
                <c:pt idx="42">
                  <c:v>8.577</c:v>
                </c:pt>
                <c:pt idx="43">
                  <c:v>8.67</c:v>
                </c:pt>
                <c:pt idx="44">
                  <c:v>8.7530000000000001</c:v>
                </c:pt>
                <c:pt idx="45">
                  <c:v>8.8989999999999991</c:v>
                </c:pt>
                <c:pt idx="46">
                  <c:v>9.0210000000000008</c:v>
                </c:pt>
                <c:pt idx="47">
                  <c:v>9.1240000000000006</c:v>
                </c:pt>
                <c:pt idx="48">
                  <c:v>9.2119999999999997</c:v>
                </c:pt>
                <c:pt idx="49">
                  <c:v>9.2870000000000008</c:v>
                </c:pt>
                <c:pt idx="50">
                  <c:v>9.3510000000000009</c:v>
                </c:pt>
                <c:pt idx="51">
                  <c:v>9.4559999999999995</c:v>
                </c:pt>
                <c:pt idx="52">
                  <c:v>9.5350000000000001</c:v>
                </c:pt>
                <c:pt idx="53">
                  <c:v>9.5960000000000001</c:v>
                </c:pt>
                <c:pt idx="54">
                  <c:v>9.6430000000000007</c:v>
                </c:pt>
                <c:pt idx="55">
                  <c:v>9.68</c:v>
                </c:pt>
                <c:pt idx="56">
                  <c:v>9.7089999999999996</c:v>
                </c:pt>
                <c:pt idx="57">
                  <c:v>9.73</c:v>
                </c:pt>
                <c:pt idx="58">
                  <c:v>9.7480000000000011</c:v>
                </c:pt>
                <c:pt idx="59">
                  <c:v>9.7609999999999992</c:v>
                </c:pt>
                <c:pt idx="60">
                  <c:v>9.77</c:v>
                </c:pt>
                <c:pt idx="61">
                  <c:v>9.495000000000001</c:v>
                </c:pt>
                <c:pt idx="62">
                  <c:v>9.0120000000000005</c:v>
                </c:pt>
                <c:pt idx="63">
                  <c:v>8.6719999999999988</c:v>
                </c:pt>
                <c:pt idx="64">
                  <c:v>8.4939999999999998</c:v>
                </c:pt>
                <c:pt idx="65">
                  <c:v>8.4009999999999998</c:v>
                </c:pt>
                <c:pt idx="66">
                  <c:v>8.3559999999999999</c:v>
                </c:pt>
                <c:pt idx="67">
                  <c:v>8.3360000000000003</c:v>
                </c:pt>
                <c:pt idx="68">
                  <c:v>8.3279999999999994</c:v>
                </c:pt>
                <c:pt idx="69">
                  <c:v>8.327</c:v>
                </c:pt>
                <c:pt idx="70">
                  <c:v>8.3260000000000005</c:v>
                </c:pt>
                <c:pt idx="71">
                  <c:v>8.3219999999999992</c:v>
                </c:pt>
                <c:pt idx="72">
                  <c:v>8.3109999999999999</c:v>
                </c:pt>
                <c:pt idx="73">
                  <c:v>8.2899999999999991</c:v>
                </c:pt>
                <c:pt idx="74">
                  <c:v>8.2620000000000005</c:v>
                </c:pt>
                <c:pt idx="75">
                  <c:v>8.2319999999999993</c:v>
                </c:pt>
                <c:pt idx="76">
                  <c:v>8.2010000000000005</c:v>
                </c:pt>
                <c:pt idx="77">
                  <c:v>8.1389999999999993</c:v>
                </c:pt>
                <c:pt idx="78">
                  <c:v>8.09</c:v>
                </c:pt>
                <c:pt idx="79">
                  <c:v>8.0549999999999997</c:v>
                </c:pt>
                <c:pt idx="80">
                  <c:v>8.0389999999999997</c:v>
                </c:pt>
                <c:pt idx="81">
                  <c:v>8.0410000000000004</c:v>
                </c:pt>
                <c:pt idx="82">
                  <c:v>8.0609999999999999</c:v>
                </c:pt>
                <c:pt idx="83">
                  <c:v>8.0960000000000001</c:v>
                </c:pt>
                <c:pt idx="84">
                  <c:v>8.1479999999999997</c:v>
                </c:pt>
                <c:pt idx="85">
                  <c:v>8.2119999999999997</c:v>
                </c:pt>
                <c:pt idx="86">
                  <c:v>8.2880000000000003</c:v>
                </c:pt>
                <c:pt idx="87">
                  <c:v>8.3739999999999988</c:v>
                </c:pt>
                <c:pt idx="88">
                  <c:v>8.5709999999999997</c:v>
                </c:pt>
                <c:pt idx="89">
                  <c:v>8.85</c:v>
                </c:pt>
                <c:pt idx="90">
                  <c:v>9.152000000000001</c:v>
                </c:pt>
                <c:pt idx="91">
                  <c:v>9.4660000000000011</c:v>
                </c:pt>
                <c:pt idx="92">
                  <c:v>9.7860000000000014</c:v>
                </c:pt>
                <c:pt idx="93">
                  <c:v>10.108000000000001</c:v>
                </c:pt>
                <c:pt idx="94">
                  <c:v>10.431000000000001</c:v>
                </c:pt>
                <c:pt idx="95">
                  <c:v>10.753</c:v>
                </c:pt>
                <c:pt idx="96">
                  <c:v>11.073</c:v>
                </c:pt>
                <c:pt idx="97">
                  <c:v>11.702999999999999</c:v>
                </c:pt>
                <c:pt idx="98">
                  <c:v>12.332000000000001</c:v>
                </c:pt>
                <c:pt idx="99">
                  <c:v>12.957000000000001</c:v>
                </c:pt>
                <c:pt idx="100">
                  <c:v>13.574</c:v>
                </c:pt>
                <c:pt idx="101">
                  <c:v>14.192</c:v>
                </c:pt>
                <c:pt idx="102">
                  <c:v>14.818000000000001</c:v>
                </c:pt>
                <c:pt idx="103">
                  <c:v>16.059999999999999</c:v>
                </c:pt>
                <c:pt idx="104">
                  <c:v>17.322399999999998</c:v>
                </c:pt>
                <c:pt idx="105">
                  <c:v>18.5792</c:v>
                </c:pt>
                <c:pt idx="106">
                  <c:v>19.8371</c:v>
                </c:pt>
                <c:pt idx="107">
                  <c:v>21.093800000000002</c:v>
                </c:pt>
                <c:pt idx="108">
                  <c:v>22.337399999999999</c:v>
                </c:pt>
                <c:pt idx="109">
                  <c:v>23.566600000000001</c:v>
                </c:pt>
                <c:pt idx="110">
                  <c:v>24.770500000000002</c:v>
                </c:pt>
                <c:pt idx="111">
                  <c:v>25.938200000000002</c:v>
                </c:pt>
                <c:pt idx="112">
                  <c:v>27.0792</c:v>
                </c:pt>
                <c:pt idx="113">
                  <c:v>28.192899999999998</c:v>
                </c:pt>
                <c:pt idx="114">
                  <c:v>30.2973</c:v>
                </c:pt>
                <c:pt idx="115">
                  <c:v>32.7301</c:v>
                </c:pt>
                <c:pt idx="116">
                  <c:v>34.9512</c:v>
                </c:pt>
                <c:pt idx="117">
                  <c:v>36.958500000000001</c:v>
                </c:pt>
                <c:pt idx="118">
                  <c:v>38.7806</c:v>
                </c:pt>
                <c:pt idx="119">
                  <c:v>40.426400000000001</c:v>
                </c:pt>
                <c:pt idx="120">
                  <c:v>41.915300000000002</c:v>
                </c:pt>
                <c:pt idx="121">
                  <c:v>43.246700000000004</c:v>
                </c:pt>
                <c:pt idx="122">
                  <c:v>44.4602</c:v>
                </c:pt>
                <c:pt idx="123">
                  <c:v>46.501999999999995</c:v>
                </c:pt>
                <c:pt idx="124">
                  <c:v>48.138800000000003</c:v>
                </c:pt>
                <c:pt idx="125">
                  <c:v>49.429499999999997</c:v>
                </c:pt>
                <c:pt idx="126">
                  <c:v>50.442999999999998</c:v>
                </c:pt>
                <c:pt idx="127">
                  <c:v>51.2288</c:v>
                </c:pt>
                <c:pt idx="128">
                  <c:v>51.836399999999998</c:v>
                </c:pt>
                <c:pt idx="129">
                  <c:v>52.665900000000001</c:v>
                </c:pt>
                <c:pt idx="130">
                  <c:v>53.109400000000001</c:v>
                </c:pt>
                <c:pt idx="131">
                  <c:v>53.326000000000001</c:v>
                </c:pt>
                <c:pt idx="132">
                  <c:v>53.3748</c:v>
                </c:pt>
                <c:pt idx="133">
                  <c:v>53.325300000000006</c:v>
                </c:pt>
                <c:pt idx="134">
                  <c:v>53.2072</c:v>
                </c:pt>
                <c:pt idx="135">
                  <c:v>53.030100000000004</c:v>
                </c:pt>
                <c:pt idx="136">
                  <c:v>52.823799999999999</c:v>
                </c:pt>
                <c:pt idx="137">
                  <c:v>52.588290000000001</c:v>
                </c:pt>
                <c:pt idx="138">
                  <c:v>52.343359999999997</c:v>
                </c:pt>
                <c:pt idx="139">
                  <c:v>52.428940000000004</c:v>
                </c:pt>
                <c:pt idx="140">
                  <c:v>52.281300000000002</c:v>
                </c:pt>
                <c:pt idx="141">
                  <c:v>51.623519999999999</c:v>
                </c:pt>
                <c:pt idx="142">
                  <c:v>51.007169999999995</c:v>
                </c:pt>
                <c:pt idx="143">
                  <c:v>50.41189</c:v>
                </c:pt>
                <c:pt idx="144">
                  <c:v>49.817429999999995</c:v>
                </c:pt>
                <c:pt idx="145">
                  <c:v>49.223600000000005</c:v>
                </c:pt>
                <c:pt idx="146">
                  <c:v>48.640270000000001</c:v>
                </c:pt>
                <c:pt idx="147">
                  <c:v>48.057359999999996</c:v>
                </c:pt>
                <c:pt idx="148">
                  <c:v>47.474780000000003</c:v>
                </c:pt>
                <c:pt idx="149">
                  <c:v>46.320430000000002</c:v>
                </c:pt>
                <c:pt idx="150">
                  <c:v>45.17689</c:v>
                </c:pt>
                <c:pt idx="151">
                  <c:v>44.05395</c:v>
                </c:pt>
                <c:pt idx="152">
                  <c:v>42.951460000000004</c:v>
                </c:pt>
                <c:pt idx="153">
                  <c:v>41.879339999999999</c:v>
                </c:pt>
                <c:pt idx="154">
                  <c:v>40.817489999999999</c:v>
                </c:pt>
                <c:pt idx="155">
                  <c:v>38.804450000000003</c:v>
                </c:pt>
                <c:pt idx="156">
                  <c:v>36.902050000000003</c:v>
                </c:pt>
                <c:pt idx="157">
                  <c:v>35.120090000000005</c:v>
                </c:pt>
                <c:pt idx="158">
                  <c:v>33.468470000000003</c:v>
                </c:pt>
                <c:pt idx="159">
                  <c:v>31.937100000000001</c:v>
                </c:pt>
                <c:pt idx="160">
                  <c:v>30.515940000000001</c:v>
                </c:pt>
                <c:pt idx="161">
                  <c:v>29.204920000000001</c:v>
                </c:pt>
                <c:pt idx="162">
                  <c:v>27.994040000000002</c:v>
                </c:pt>
                <c:pt idx="163">
                  <c:v>26.873259999999998</c:v>
                </c:pt>
                <c:pt idx="164">
                  <c:v>25.842559999999999</c:v>
                </c:pt>
                <c:pt idx="165">
                  <c:v>24.891939999999998</c:v>
                </c:pt>
                <c:pt idx="166">
                  <c:v>23.220870000000001</c:v>
                </c:pt>
                <c:pt idx="167">
                  <c:v>21.499784999999999</c:v>
                </c:pt>
                <c:pt idx="168">
                  <c:v>20.128906000000001</c:v>
                </c:pt>
                <c:pt idx="169">
                  <c:v>18.928179</c:v>
                </c:pt>
                <c:pt idx="170">
                  <c:v>17.837565999999999</c:v>
                </c:pt>
                <c:pt idx="171">
                  <c:v>16.887041999999997</c:v>
                </c:pt>
                <c:pt idx="172">
                  <c:v>16.036589000000003</c:v>
                </c:pt>
                <c:pt idx="173">
                  <c:v>15.286194</c:v>
                </c:pt>
                <c:pt idx="174">
                  <c:v>14.605845</c:v>
                </c:pt>
                <c:pt idx="175">
                  <c:v>13.445257</c:v>
                </c:pt>
                <c:pt idx="176">
                  <c:v>12.474781</c:v>
                </c:pt>
                <c:pt idx="177">
                  <c:v>11.654388000000001</c:v>
                </c:pt>
                <c:pt idx="178">
                  <c:v>10.964056000000001</c:v>
                </c:pt>
                <c:pt idx="179">
                  <c:v>10.353773</c:v>
                </c:pt>
                <c:pt idx="180">
                  <c:v>9.8265290000000007</c:v>
                </c:pt>
                <c:pt idx="181">
                  <c:v>8.9461269999999988</c:v>
                </c:pt>
                <c:pt idx="182">
                  <c:v>8.2398109999999996</c:v>
                </c:pt>
                <c:pt idx="183">
                  <c:v>7.6495550000000003</c:v>
                </c:pt>
                <c:pt idx="184">
                  <c:v>7.157343</c:v>
                </c:pt>
                <c:pt idx="185">
                  <c:v>6.7411649999999996</c:v>
                </c:pt>
                <c:pt idx="186">
                  <c:v>6.3850129999999998</c:v>
                </c:pt>
                <c:pt idx="187">
                  <c:v>6.0768810000000002</c:v>
                </c:pt>
                <c:pt idx="188">
                  <c:v>5.8067669999999998</c:v>
                </c:pt>
                <c:pt idx="189">
                  <c:v>5.5686660000000003</c:v>
                </c:pt>
                <c:pt idx="190">
                  <c:v>5.3565760000000004</c:v>
                </c:pt>
                <c:pt idx="191">
                  <c:v>5.1674960000000008</c:v>
                </c:pt>
                <c:pt idx="192">
                  <c:v>4.8433589999999995</c:v>
                </c:pt>
                <c:pt idx="193">
                  <c:v>4.5162199999999997</c:v>
                </c:pt>
                <c:pt idx="194">
                  <c:v>4.2531080000000001</c:v>
                </c:pt>
                <c:pt idx="195">
                  <c:v>4.0370159999999995</c:v>
                </c:pt>
                <c:pt idx="196">
                  <c:v>3.8559380000000001</c:v>
                </c:pt>
                <c:pt idx="197">
                  <c:v>3.7038715999999998</c:v>
                </c:pt>
                <c:pt idx="198">
                  <c:v>3.5728143999999999</c:v>
                </c:pt>
                <c:pt idx="199">
                  <c:v>3.4597644000000001</c:v>
                </c:pt>
                <c:pt idx="200">
                  <c:v>3.3607203999999999</c:v>
                </c:pt>
                <c:pt idx="201">
                  <c:v>3.1976466000000001</c:v>
                </c:pt>
                <c:pt idx="202">
                  <c:v>3.0685869000000001</c:v>
                </c:pt>
                <c:pt idx="203">
                  <c:v>2.9645375999999999</c:v>
                </c:pt>
                <c:pt idx="204">
                  <c:v>2.8794962000000002</c:v>
                </c:pt>
                <c:pt idx="205">
                  <c:v>2.8094610000000002</c:v>
                </c:pt>
                <c:pt idx="206">
                  <c:v>2.7504304999999998</c:v>
                </c:pt>
                <c:pt idx="207">
                  <c:v>2.6573806000000002</c:v>
                </c:pt>
                <c:pt idx="208">
                  <c:v>2.6173560999999999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133-408C-9A89-5667658D7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743016"/>
        <c:axId val="495739488"/>
      </c:scatterChart>
      <c:valAx>
        <c:axId val="49574301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95739488"/>
        <c:crosses val="autoZero"/>
        <c:crossBetween val="midCat"/>
        <c:majorUnit val="10"/>
      </c:valAx>
      <c:valAx>
        <c:axId val="49573948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957430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41007560619"/>
          <c:y val="0.59592788459781376"/>
          <c:w val="0.24938594652854704"/>
          <c:h val="0.15493819682796164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srim86Kr_Kapton!$P$5</c:f>
          <c:strCache>
            <c:ptCount val="1"/>
            <c:pt idx="0">
              <c:v>srim86Kr_Kapton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srim86Kr_Kapton!$D$20:$D$228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srim86Kr_Kapton!$J$20:$J$228</c:f>
              <c:numCache>
                <c:formatCode>0.000</c:formatCode>
                <c:ptCount val="209"/>
                <c:pt idx="0">
                  <c:v>4.4999999999999997E-3</c:v>
                </c:pt>
                <c:pt idx="1">
                  <c:v>4.7000000000000002E-3</c:v>
                </c:pt>
                <c:pt idx="2">
                  <c:v>4.8999999999999998E-3</c:v>
                </c:pt>
                <c:pt idx="3">
                  <c:v>5.0999999999999995E-3</c:v>
                </c:pt>
                <c:pt idx="4">
                  <c:v>5.3E-3</c:v>
                </c:pt>
                <c:pt idx="5">
                  <c:v>5.4999999999999997E-3</c:v>
                </c:pt>
                <c:pt idx="6">
                  <c:v>5.7000000000000002E-3</c:v>
                </c:pt>
                <c:pt idx="7">
                  <c:v>5.8999999999999999E-3</c:v>
                </c:pt>
                <c:pt idx="8">
                  <c:v>6.0999999999999995E-3</c:v>
                </c:pt>
                <c:pt idx="9">
                  <c:v>6.1999999999999998E-3</c:v>
                </c:pt>
                <c:pt idx="10">
                  <c:v>6.6E-3</c:v>
                </c:pt>
                <c:pt idx="11">
                  <c:v>7.000000000000001E-3</c:v>
                </c:pt>
                <c:pt idx="12">
                  <c:v>7.3999999999999995E-3</c:v>
                </c:pt>
                <c:pt idx="13">
                  <c:v>7.7000000000000002E-3</c:v>
                </c:pt>
                <c:pt idx="14">
                  <c:v>8.0999999999999996E-3</c:v>
                </c:pt>
                <c:pt idx="15">
                  <c:v>8.5000000000000006E-3</c:v>
                </c:pt>
                <c:pt idx="16">
                  <c:v>8.7999999999999988E-3</c:v>
                </c:pt>
                <c:pt idx="17">
                  <c:v>9.1000000000000004E-3</c:v>
                </c:pt>
                <c:pt idx="18">
                  <c:v>9.4999999999999998E-3</c:v>
                </c:pt>
                <c:pt idx="19">
                  <c:v>1.0100000000000001E-2</c:v>
                </c:pt>
                <c:pt idx="20">
                  <c:v>1.0699999999999999E-2</c:v>
                </c:pt>
                <c:pt idx="21">
                  <c:v>1.1300000000000001E-2</c:v>
                </c:pt>
                <c:pt idx="22">
                  <c:v>1.1899999999999999E-2</c:v>
                </c:pt>
                <c:pt idx="23">
                  <c:v>1.24E-2</c:v>
                </c:pt>
                <c:pt idx="24">
                  <c:v>1.3000000000000001E-2</c:v>
                </c:pt>
                <c:pt idx="25">
                  <c:v>1.4000000000000002E-2</c:v>
                </c:pt>
                <c:pt idx="26">
                  <c:v>1.4999999999999999E-2</c:v>
                </c:pt>
                <c:pt idx="27">
                  <c:v>1.6E-2</c:v>
                </c:pt>
                <c:pt idx="28">
                  <c:v>1.7000000000000001E-2</c:v>
                </c:pt>
                <c:pt idx="29">
                  <c:v>1.7999999999999999E-2</c:v>
                </c:pt>
                <c:pt idx="30">
                  <c:v>1.89E-2</c:v>
                </c:pt>
                <c:pt idx="31">
                  <c:v>1.9800000000000002E-2</c:v>
                </c:pt>
                <c:pt idx="32">
                  <c:v>2.07E-2</c:v>
                </c:pt>
                <c:pt idx="33">
                  <c:v>2.1600000000000001E-2</c:v>
                </c:pt>
                <c:pt idx="34">
                  <c:v>2.24E-2</c:v>
                </c:pt>
                <c:pt idx="35">
                  <c:v>2.3300000000000001E-2</c:v>
                </c:pt>
                <c:pt idx="36">
                  <c:v>2.5000000000000001E-2</c:v>
                </c:pt>
                <c:pt idx="37">
                  <c:v>2.7000000000000003E-2</c:v>
                </c:pt>
                <c:pt idx="38">
                  <c:v>2.9099999999999997E-2</c:v>
                </c:pt>
                <c:pt idx="39">
                  <c:v>3.1E-2</c:v>
                </c:pt>
                <c:pt idx="40">
                  <c:v>3.3000000000000002E-2</c:v>
                </c:pt>
                <c:pt idx="41">
                  <c:v>3.49E-2</c:v>
                </c:pt>
                <c:pt idx="42">
                  <c:v>3.6799999999999999E-2</c:v>
                </c:pt>
                <c:pt idx="43">
                  <c:v>3.8699999999999998E-2</c:v>
                </c:pt>
                <c:pt idx="44">
                  <c:v>4.0600000000000004E-2</c:v>
                </c:pt>
                <c:pt idx="45">
                  <c:v>4.4299999999999999E-2</c:v>
                </c:pt>
                <c:pt idx="46">
                  <c:v>4.7899999999999998E-2</c:v>
                </c:pt>
                <c:pt idx="47">
                  <c:v>5.16E-2</c:v>
                </c:pt>
                <c:pt idx="48">
                  <c:v>5.5100000000000003E-2</c:v>
                </c:pt>
                <c:pt idx="49">
                  <c:v>5.8699999999999995E-2</c:v>
                </c:pt>
                <c:pt idx="50">
                  <c:v>6.2199999999999998E-2</c:v>
                </c:pt>
                <c:pt idx="51">
                  <c:v>6.9199999999999998E-2</c:v>
                </c:pt>
                <c:pt idx="52">
                  <c:v>7.6200000000000004E-2</c:v>
                </c:pt>
                <c:pt idx="53">
                  <c:v>8.3099999999999993E-2</c:v>
                </c:pt>
                <c:pt idx="54">
                  <c:v>0.09</c:v>
                </c:pt>
                <c:pt idx="55">
                  <c:v>9.6799999999999997E-2</c:v>
                </c:pt>
                <c:pt idx="56">
                  <c:v>0.10369999999999999</c:v>
                </c:pt>
                <c:pt idx="57">
                  <c:v>0.1105</c:v>
                </c:pt>
                <c:pt idx="58">
                  <c:v>0.1173</c:v>
                </c:pt>
                <c:pt idx="59">
                  <c:v>0.1242</c:v>
                </c:pt>
                <c:pt idx="60">
                  <c:v>0.13100000000000001</c:v>
                </c:pt>
                <c:pt idx="61">
                  <c:v>0.13789999999999999</c:v>
                </c:pt>
                <c:pt idx="62">
                  <c:v>0.15240000000000001</c:v>
                </c:pt>
                <c:pt idx="63">
                  <c:v>0.1714</c:v>
                </c:pt>
                <c:pt idx="64">
                  <c:v>0.19090000000000001</c:v>
                </c:pt>
                <c:pt idx="65">
                  <c:v>0.21080000000000002</c:v>
                </c:pt>
                <c:pt idx="66">
                  <c:v>0.23079999999999998</c:v>
                </c:pt>
                <c:pt idx="67">
                  <c:v>0.251</c:v>
                </c:pt>
                <c:pt idx="68">
                  <c:v>0.2712</c:v>
                </c:pt>
                <c:pt idx="69">
                  <c:v>0.29139999999999999</c:v>
                </c:pt>
                <c:pt idx="70">
                  <c:v>0.31169999999999998</c:v>
                </c:pt>
                <c:pt idx="71">
                  <c:v>0.35219999999999996</c:v>
                </c:pt>
                <c:pt idx="72">
                  <c:v>0.39289999999999997</c:v>
                </c:pt>
                <c:pt idx="73">
                  <c:v>0.43369999999999997</c:v>
                </c:pt>
                <c:pt idx="74">
                  <c:v>0.47470000000000001</c:v>
                </c:pt>
                <c:pt idx="75">
                  <c:v>0.51580000000000004</c:v>
                </c:pt>
                <c:pt idx="76">
                  <c:v>0.55720000000000003</c:v>
                </c:pt>
                <c:pt idx="77">
                  <c:v>0.64050000000000007</c:v>
                </c:pt>
                <c:pt idx="78">
                  <c:v>0.72460000000000002</c:v>
                </c:pt>
                <c:pt idx="79">
                  <c:v>0.80909999999999993</c:v>
                </c:pt>
                <c:pt idx="80">
                  <c:v>0.89410000000000012</c:v>
                </c:pt>
                <c:pt idx="81">
                  <c:v>0.97929999999999995</c:v>
                </c:pt>
                <c:pt idx="82" formatCode="0.00">
                  <c:v>1.06</c:v>
                </c:pt>
                <c:pt idx="83" formatCode="0.00">
                  <c:v>1.1499999999999999</c:v>
                </c:pt>
                <c:pt idx="84" formatCode="0.00">
                  <c:v>1.23</c:v>
                </c:pt>
                <c:pt idx="85" formatCode="0.00">
                  <c:v>1.32</c:v>
                </c:pt>
                <c:pt idx="86" formatCode="0.00">
                  <c:v>1.4</c:v>
                </c:pt>
                <c:pt idx="87" formatCode="0.00">
                  <c:v>1.48</c:v>
                </c:pt>
                <c:pt idx="88" formatCode="0.00">
                  <c:v>1.65</c:v>
                </c:pt>
                <c:pt idx="89" formatCode="0.00">
                  <c:v>1.84</c:v>
                </c:pt>
                <c:pt idx="90" formatCode="0.00">
                  <c:v>2.04</c:v>
                </c:pt>
                <c:pt idx="91" formatCode="0.00">
                  <c:v>2.2200000000000002</c:v>
                </c:pt>
                <c:pt idx="92" formatCode="0.00">
                  <c:v>2.4</c:v>
                </c:pt>
                <c:pt idx="93" formatCode="0.00">
                  <c:v>2.58</c:v>
                </c:pt>
                <c:pt idx="94" formatCode="0.00">
                  <c:v>2.75</c:v>
                </c:pt>
                <c:pt idx="95" formatCode="0.00">
                  <c:v>2.91</c:v>
                </c:pt>
                <c:pt idx="96" formatCode="0.00">
                  <c:v>3.07</c:v>
                </c:pt>
                <c:pt idx="97" formatCode="0.00">
                  <c:v>3.37</c:v>
                </c:pt>
                <c:pt idx="98" formatCode="0.00">
                  <c:v>3.66</c:v>
                </c:pt>
                <c:pt idx="99" formatCode="0.00">
                  <c:v>3.94</c:v>
                </c:pt>
                <c:pt idx="100" formatCode="0.00">
                  <c:v>4.2</c:v>
                </c:pt>
                <c:pt idx="101" formatCode="0.00">
                  <c:v>4.45</c:v>
                </c:pt>
                <c:pt idx="102" formatCode="0.00">
                  <c:v>4.6900000000000004</c:v>
                </c:pt>
                <c:pt idx="103" formatCode="0.00">
                  <c:v>5.15</c:v>
                </c:pt>
                <c:pt idx="104" formatCode="0.00">
                  <c:v>5.57</c:v>
                </c:pt>
                <c:pt idx="105" formatCode="0.00">
                  <c:v>5.96</c:v>
                </c:pt>
                <c:pt idx="106" formatCode="0.00">
                  <c:v>6.32</c:v>
                </c:pt>
                <c:pt idx="107" formatCode="0.00">
                  <c:v>6.66</c:v>
                </c:pt>
                <c:pt idx="108" formatCode="0.00">
                  <c:v>6.99</c:v>
                </c:pt>
                <c:pt idx="109" formatCode="0.00">
                  <c:v>7.29</c:v>
                </c:pt>
                <c:pt idx="110" formatCode="0.00">
                  <c:v>7.58</c:v>
                </c:pt>
                <c:pt idx="111" formatCode="0.00">
                  <c:v>7.86</c:v>
                </c:pt>
                <c:pt idx="112" formatCode="0.00">
                  <c:v>8.1199999999999992</c:v>
                </c:pt>
                <c:pt idx="113" formatCode="0.00">
                  <c:v>8.3800000000000008</c:v>
                </c:pt>
                <c:pt idx="114" formatCode="0.00">
                  <c:v>8.86</c:v>
                </c:pt>
                <c:pt idx="115" formatCode="0.00">
                  <c:v>9.41</c:v>
                </c:pt>
                <c:pt idx="116" formatCode="0.00">
                  <c:v>9.93</c:v>
                </c:pt>
                <c:pt idx="117" formatCode="0.00">
                  <c:v>10.42</c:v>
                </c:pt>
                <c:pt idx="118" formatCode="0.00">
                  <c:v>10.89</c:v>
                </c:pt>
                <c:pt idx="119" formatCode="0.00">
                  <c:v>11.33</c:v>
                </c:pt>
                <c:pt idx="120" formatCode="0.00">
                  <c:v>11.76</c:v>
                </c:pt>
                <c:pt idx="121" formatCode="0.00">
                  <c:v>12.17</c:v>
                </c:pt>
                <c:pt idx="122" formatCode="0.00">
                  <c:v>12.57</c:v>
                </c:pt>
                <c:pt idx="123" formatCode="0.00">
                  <c:v>13.34</c:v>
                </c:pt>
                <c:pt idx="124" formatCode="0.00">
                  <c:v>14.09</c:v>
                </c:pt>
                <c:pt idx="125" formatCode="0.00">
                  <c:v>14.81</c:v>
                </c:pt>
                <c:pt idx="126" formatCode="0.00">
                  <c:v>15.51</c:v>
                </c:pt>
                <c:pt idx="127" formatCode="0.00">
                  <c:v>16.21</c:v>
                </c:pt>
                <c:pt idx="128" formatCode="0.00">
                  <c:v>16.89</c:v>
                </c:pt>
                <c:pt idx="129" formatCode="0.00">
                  <c:v>18.239999999999998</c:v>
                </c:pt>
                <c:pt idx="130" formatCode="0.00">
                  <c:v>19.57</c:v>
                </c:pt>
                <c:pt idx="131" formatCode="0.00">
                  <c:v>20.89</c:v>
                </c:pt>
                <c:pt idx="132" formatCode="0.00">
                  <c:v>22.21</c:v>
                </c:pt>
                <c:pt idx="133" formatCode="0.00">
                  <c:v>23.53</c:v>
                </c:pt>
                <c:pt idx="134" formatCode="0.00">
                  <c:v>24.85</c:v>
                </c:pt>
                <c:pt idx="135" formatCode="0.00">
                  <c:v>26.18</c:v>
                </c:pt>
                <c:pt idx="136" formatCode="0.00">
                  <c:v>27.51</c:v>
                </c:pt>
                <c:pt idx="137" formatCode="0.00">
                  <c:v>28.84</c:v>
                </c:pt>
                <c:pt idx="138" formatCode="0.00">
                  <c:v>30.18</c:v>
                </c:pt>
                <c:pt idx="139" formatCode="0.00">
                  <c:v>31.53</c:v>
                </c:pt>
                <c:pt idx="140" formatCode="0.00">
                  <c:v>34.22</c:v>
                </c:pt>
                <c:pt idx="141" formatCode="0.00">
                  <c:v>37.61</c:v>
                </c:pt>
                <c:pt idx="142" formatCode="0.00">
                  <c:v>41.04</c:v>
                </c:pt>
                <c:pt idx="143" formatCode="0.00">
                  <c:v>44.51</c:v>
                </c:pt>
                <c:pt idx="144" formatCode="0.00">
                  <c:v>48.02</c:v>
                </c:pt>
                <c:pt idx="145" formatCode="0.00">
                  <c:v>51.58</c:v>
                </c:pt>
                <c:pt idx="146" formatCode="0.00">
                  <c:v>55.18</c:v>
                </c:pt>
                <c:pt idx="147" formatCode="0.00">
                  <c:v>58.82</c:v>
                </c:pt>
                <c:pt idx="148" formatCode="0.00">
                  <c:v>62.5</c:v>
                </c:pt>
                <c:pt idx="149" formatCode="0.00">
                  <c:v>70.010000000000005</c:v>
                </c:pt>
                <c:pt idx="150" formatCode="0.00">
                  <c:v>77.709999999999994</c:v>
                </c:pt>
                <c:pt idx="151" formatCode="0.00">
                  <c:v>85.61</c:v>
                </c:pt>
                <c:pt idx="152" formatCode="0.00">
                  <c:v>93.7</c:v>
                </c:pt>
                <c:pt idx="153" formatCode="0.00">
                  <c:v>102.01</c:v>
                </c:pt>
                <c:pt idx="154" formatCode="0.00">
                  <c:v>110.52</c:v>
                </c:pt>
                <c:pt idx="155" formatCode="0.00">
                  <c:v>128.22999999999999</c:v>
                </c:pt>
                <c:pt idx="156" formatCode="0.00">
                  <c:v>146.84</c:v>
                </c:pt>
                <c:pt idx="157" formatCode="0.00">
                  <c:v>166.41</c:v>
                </c:pt>
                <c:pt idx="158" formatCode="0.00">
                  <c:v>186.96</c:v>
                </c:pt>
                <c:pt idx="159" formatCode="0.00">
                  <c:v>208.5</c:v>
                </c:pt>
                <c:pt idx="160" formatCode="0.00">
                  <c:v>231.06</c:v>
                </c:pt>
                <c:pt idx="161" formatCode="0.00">
                  <c:v>254.66</c:v>
                </c:pt>
                <c:pt idx="162" formatCode="0.00">
                  <c:v>279.3</c:v>
                </c:pt>
                <c:pt idx="163" formatCode="0.00">
                  <c:v>304.98</c:v>
                </c:pt>
                <c:pt idx="164" formatCode="0.00">
                  <c:v>331.71</c:v>
                </c:pt>
                <c:pt idx="165" formatCode="0.00">
                  <c:v>359.49</c:v>
                </c:pt>
                <c:pt idx="166" formatCode="0.00">
                  <c:v>418.1</c:v>
                </c:pt>
                <c:pt idx="167" formatCode="0.00">
                  <c:v>496.93</c:v>
                </c:pt>
                <c:pt idx="168" formatCode="0.00">
                  <c:v>581.59</c:v>
                </c:pt>
                <c:pt idx="169" formatCode="0.00">
                  <c:v>671.81</c:v>
                </c:pt>
                <c:pt idx="170" formatCode="0.00">
                  <c:v>767.65</c:v>
                </c:pt>
                <c:pt idx="171" formatCode="0.00">
                  <c:v>869.12</c:v>
                </c:pt>
                <c:pt idx="172" formatCode="0.00">
                  <c:v>976.13</c:v>
                </c:pt>
                <c:pt idx="173" formatCode="0.0">
                  <c:v>1090</c:v>
                </c:pt>
                <c:pt idx="174" formatCode="0.0">
                  <c:v>1210</c:v>
                </c:pt>
                <c:pt idx="175" formatCode="0.0">
                  <c:v>1460</c:v>
                </c:pt>
                <c:pt idx="176" formatCode="0.0">
                  <c:v>1730</c:v>
                </c:pt>
                <c:pt idx="177" formatCode="0.0">
                  <c:v>2020</c:v>
                </c:pt>
                <c:pt idx="178" formatCode="0.0">
                  <c:v>2330</c:v>
                </c:pt>
                <c:pt idx="179" formatCode="0.0">
                  <c:v>2660</c:v>
                </c:pt>
                <c:pt idx="180" formatCode="0.0">
                  <c:v>3010</c:v>
                </c:pt>
                <c:pt idx="181" formatCode="0.0">
                  <c:v>3760</c:v>
                </c:pt>
                <c:pt idx="182" formatCode="0.0">
                  <c:v>4590</c:v>
                </c:pt>
                <c:pt idx="183" formatCode="0.0">
                  <c:v>5470</c:v>
                </c:pt>
                <c:pt idx="184" formatCode="0.0">
                  <c:v>6430</c:v>
                </c:pt>
                <c:pt idx="185" formatCode="0.0">
                  <c:v>7440</c:v>
                </c:pt>
                <c:pt idx="186" formatCode="0.0">
                  <c:v>8510</c:v>
                </c:pt>
                <c:pt idx="187" formatCode="0.0">
                  <c:v>9640</c:v>
                </c:pt>
                <c:pt idx="188" formatCode="0.0">
                  <c:v>10830</c:v>
                </c:pt>
                <c:pt idx="189" formatCode="0.0">
                  <c:v>12070</c:v>
                </c:pt>
                <c:pt idx="190" formatCode="0.0">
                  <c:v>13360</c:v>
                </c:pt>
                <c:pt idx="191" formatCode="0.0">
                  <c:v>14700</c:v>
                </c:pt>
                <c:pt idx="192" formatCode="0.0">
                  <c:v>17510</c:v>
                </c:pt>
                <c:pt idx="193" formatCode="0.0">
                  <c:v>21280</c:v>
                </c:pt>
                <c:pt idx="194" formatCode="0.0">
                  <c:v>25300</c:v>
                </c:pt>
                <c:pt idx="195" formatCode="0.0">
                  <c:v>29550</c:v>
                </c:pt>
                <c:pt idx="196" formatCode="0.0">
                  <c:v>34010</c:v>
                </c:pt>
                <c:pt idx="197" formatCode="0.0">
                  <c:v>38670</c:v>
                </c:pt>
                <c:pt idx="198" formatCode="0.0">
                  <c:v>43510</c:v>
                </c:pt>
                <c:pt idx="199" formatCode="0.0">
                  <c:v>48520</c:v>
                </c:pt>
                <c:pt idx="200" formatCode="0.0">
                  <c:v>53690</c:v>
                </c:pt>
                <c:pt idx="201" formatCode="0.0">
                  <c:v>64430.000000000007</c:v>
                </c:pt>
                <c:pt idx="202" formatCode="0.0">
                  <c:v>75680</c:v>
                </c:pt>
                <c:pt idx="203" formatCode="0.0">
                  <c:v>87350</c:v>
                </c:pt>
                <c:pt idx="204" formatCode="0.0">
                  <c:v>99410</c:v>
                </c:pt>
                <c:pt idx="205" formatCode="0.0">
                  <c:v>111790</c:v>
                </c:pt>
                <c:pt idx="206" formatCode="0.0">
                  <c:v>124460</c:v>
                </c:pt>
                <c:pt idx="207" formatCode="0.0">
                  <c:v>150510</c:v>
                </c:pt>
                <c:pt idx="208" formatCode="0.0">
                  <c:v>166540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80-4596-96BA-9FA3795C6DED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srim86Kr_Kapton!$D$20:$D$228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srim86Kr_Kapton!$M$20:$M$228</c:f>
              <c:numCache>
                <c:formatCode>0.000</c:formatCode>
                <c:ptCount val="209"/>
                <c:pt idx="0">
                  <c:v>1.2000000000000001E-3</c:v>
                </c:pt>
                <c:pt idx="1">
                  <c:v>1.2999999999999999E-3</c:v>
                </c:pt>
                <c:pt idx="2">
                  <c:v>1.4E-3</c:v>
                </c:pt>
                <c:pt idx="3">
                  <c:v>1.4E-3</c:v>
                </c:pt>
                <c:pt idx="4">
                  <c:v>1.5E-3</c:v>
                </c:pt>
                <c:pt idx="5">
                  <c:v>1.5E-3</c:v>
                </c:pt>
                <c:pt idx="6">
                  <c:v>1.5E-3</c:v>
                </c:pt>
                <c:pt idx="7">
                  <c:v>1.6000000000000001E-3</c:v>
                </c:pt>
                <c:pt idx="8">
                  <c:v>1.6000000000000001E-3</c:v>
                </c:pt>
                <c:pt idx="9">
                  <c:v>1.7000000000000001E-3</c:v>
                </c:pt>
                <c:pt idx="10">
                  <c:v>1.7000000000000001E-3</c:v>
                </c:pt>
                <c:pt idx="11">
                  <c:v>1.8E-3</c:v>
                </c:pt>
                <c:pt idx="12">
                  <c:v>1.9E-3</c:v>
                </c:pt>
                <c:pt idx="13">
                  <c:v>2E-3</c:v>
                </c:pt>
                <c:pt idx="14">
                  <c:v>2.1000000000000003E-3</c:v>
                </c:pt>
                <c:pt idx="15">
                  <c:v>2.1999999999999997E-3</c:v>
                </c:pt>
                <c:pt idx="16">
                  <c:v>2.1999999999999997E-3</c:v>
                </c:pt>
                <c:pt idx="17">
                  <c:v>2.3E-3</c:v>
                </c:pt>
                <c:pt idx="18">
                  <c:v>2.4000000000000002E-3</c:v>
                </c:pt>
                <c:pt idx="19">
                  <c:v>2.5000000000000001E-3</c:v>
                </c:pt>
                <c:pt idx="20">
                  <c:v>2.5999999999999999E-3</c:v>
                </c:pt>
                <c:pt idx="21">
                  <c:v>2.8E-3</c:v>
                </c:pt>
                <c:pt idx="22">
                  <c:v>2.9000000000000002E-3</c:v>
                </c:pt>
                <c:pt idx="23">
                  <c:v>3.0000000000000001E-3</c:v>
                </c:pt>
                <c:pt idx="24">
                  <c:v>3.0999999999999999E-3</c:v>
                </c:pt>
                <c:pt idx="25">
                  <c:v>3.3E-3</c:v>
                </c:pt>
                <c:pt idx="26">
                  <c:v>3.5000000000000005E-3</c:v>
                </c:pt>
                <c:pt idx="27">
                  <c:v>3.6999999999999997E-3</c:v>
                </c:pt>
                <c:pt idx="28">
                  <c:v>3.8999999999999998E-3</c:v>
                </c:pt>
                <c:pt idx="29">
                  <c:v>4.0000000000000001E-3</c:v>
                </c:pt>
                <c:pt idx="30">
                  <c:v>4.2000000000000006E-3</c:v>
                </c:pt>
                <c:pt idx="31">
                  <c:v>4.3999999999999994E-3</c:v>
                </c:pt>
                <c:pt idx="32">
                  <c:v>4.4999999999999997E-3</c:v>
                </c:pt>
                <c:pt idx="33">
                  <c:v>4.7000000000000002E-3</c:v>
                </c:pt>
                <c:pt idx="34">
                  <c:v>4.8999999999999998E-3</c:v>
                </c:pt>
                <c:pt idx="35">
                  <c:v>5.0000000000000001E-3</c:v>
                </c:pt>
                <c:pt idx="36">
                  <c:v>5.3E-3</c:v>
                </c:pt>
                <c:pt idx="37">
                  <c:v>5.7000000000000002E-3</c:v>
                </c:pt>
                <c:pt idx="38">
                  <c:v>6.0000000000000001E-3</c:v>
                </c:pt>
                <c:pt idx="39">
                  <c:v>6.4000000000000003E-3</c:v>
                </c:pt>
                <c:pt idx="40">
                  <c:v>6.7000000000000002E-3</c:v>
                </c:pt>
                <c:pt idx="41">
                  <c:v>7.000000000000001E-3</c:v>
                </c:pt>
                <c:pt idx="42">
                  <c:v>7.2999999999999992E-3</c:v>
                </c:pt>
                <c:pt idx="43">
                  <c:v>7.6E-3</c:v>
                </c:pt>
                <c:pt idx="44">
                  <c:v>8.0000000000000002E-3</c:v>
                </c:pt>
                <c:pt idx="45">
                  <c:v>8.6E-3</c:v>
                </c:pt>
                <c:pt idx="46">
                  <c:v>9.1000000000000004E-3</c:v>
                </c:pt>
                <c:pt idx="47">
                  <c:v>9.7000000000000003E-3</c:v>
                </c:pt>
                <c:pt idx="48">
                  <c:v>1.03E-2</c:v>
                </c:pt>
                <c:pt idx="49">
                  <c:v>1.0800000000000001E-2</c:v>
                </c:pt>
                <c:pt idx="50">
                  <c:v>1.14E-2</c:v>
                </c:pt>
                <c:pt idx="51">
                  <c:v>1.2500000000000001E-2</c:v>
                </c:pt>
                <c:pt idx="52">
                  <c:v>1.3500000000000002E-2</c:v>
                </c:pt>
                <c:pt idx="53">
                  <c:v>1.4499999999999999E-2</c:v>
                </c:pt>
                <c:pt idx="54">
                  <c:v>1.55E-2</c:v>
                </c:pt>
                <c:pt idx="55">
                  <c:v>1.6500000000000001E-2</c:v>
                </c:pt>
                <c:pt idx="56">
                  <c:v>1.7499999999999998E-2</c:v>
                </c:pt>
                <c:pt idx="57">
                  <c:v>1.84E-2</c:v>
                </c:pt>
                <c:pt idx="58">
                  <c:v>1.9400000000000001E-2</c:v>
                </c:pt>
                <c:pt idx="59">
                  <c:v>2.0300000000000002E-2</c:v>
                </c:pt>
                <c:pt idx="60">
                  <c:v>2.12E-2</c:v>
                </c:pt>
                <c:pt idx="61">
                  <c:v>2.2100000000000002E-2</c:v>
                </c:pt>
                <c:pt idx="62">
                  <c:v>2.41E-2</c:v>
                </c:pt>
                <c:pt idx="63">
                  <c:v>2.6600000000000002E-2</c:v>
                </c:pt>
                <c:pt idx="64">
                  <c:v>2.9199999999999997E-2</c:v>
                </c:pt>
                <c:pt idx="65">
                  <c:v>3.1800000000000002E-2</c:v>
                </c:pt>
                <c:pt idx="66">
                  <c:v>3.44E-2</c:v>
                </c:pt>
                <c:pt idx="67">
                  <c:v>3.6900000000000002E-2</c:v>
                </c:pt>
                <c:pt idx="68">
                  <c:v>3.9400000000000004E-2</c:v>
                </c:pt>
                <c:pt idx="69">
                  <c:v>4.1799999999999997E-2</c:v>
                </c:pt>
                <c:pt idx="70">
                  <c:v>4.4200000000000003E-2</c:v>
                </c:pt>
                <c:pt idx="71">
                  <c:v>4.9000000000000002E-2</c:v>
                </c:pt>
                <c:pt idx="72">
                  <c:v>5.3600000000000002E-2</c:v>
                </c:pt>
                <c:pt idx="73">
                  <c:v>5.8099999999999999E-2</c:v>
                </c:pt>
                <c:pt idx="74">
                  <c:v>6.2399999999999997E-2</c:v>
                </c:pt>
                <c:pt idx="75">
                  <c:v>6.6600000000000006E-2</c:v>
                </c:pt>
                <c:pt idx="76">
                  <c:v>7.0699999999999999E-2</c:v>
                </c:pt>
                <c:pt idx="77">
                  <c:v>7.9000000000000001E-2</c:v>
                </c:pt>
                <c:pt idx="78">
                  <c:v>8.6999999999999994E-2</c:v>
                </c:pt>
                <c:pt idx="79">
                  <c:v>9.459999999999999E-2</c:v>
                </c:pt>
                <c:pt idx="80">
                  <c:v>0.1018</c:v>
                </c:pt>
                <c:pt idx="81">
                  <c:v>0.10880000000000001</c:v>
                </c:pt>
                <c:pt idx="82">
                  <c:v>0.11559999999999999</c:v>
                </c:pt>
                <c:pt idx="83">
                  <c:v>0.122</c:v>
                </c:pt>
                <c:pt idx="84">
                  <c:v>0.12820000000000001</c:v>
                </c:pt>
                <c:pt idx="85">
                  <c:v>0.1341</c:v>
                </c:pt>
                <c:pt idx="86">
                  <c:v>0.13979999999999998</c:v>
                </c:pt>
                <c:pt idx="87">
                  <c:v>0.14530000000000001</c:v>
                </c:pt>
                <c:pt idx="88">
                  <c:v>0.15629999999999999</c:v>
                </c:pt>
                <c:pt idx="89">
                  <c:v>0.1691</c:v>
                </c:pt>
                <c:pt idx="90">
                  <c:v>0.18060000000000001</c:v>
                </c:pt>
                <c:pt idx="91">
                  <c:v>0.19090000000000001</c:v>
                </c:pt>
                <c:pt idx="92">
                  <c:v>0.20019999999999999</c:v>
                </c:pt>
                <c:pt idx="93">
                  <c:v>0.20870000000000002</c:v>
                </c:pt>
                <c:pt idx="94">
                  <c:v>0.21640000000000001</c:v>
                </c:pt>
                <c:pt idx="95">
                  <c:v>0.22339999999999999</c:v>
                </c:pt>
                <c:pt idx="96">
                  <c:v>0.22989999999999999</c:v>
                </c:pt>
                <c:pt idx="97">
                  <c:v>0.24340000000000001</c:v>
                </c:pt>
                <c:pt idx="98">
                  <c:v>0.25490000000000002</c:v>
                </c:pt>
                <c:pt idx="99">
                  <c:v>0.26490000000000002</c:v>
                </c:pt>
                <c:pt idx="100">
                  <c:v>0.2737</c:v>
                </c:pt>
                <c:pt idx="101">
                  <c:v>0.28139999999999998</c:v>
                </c:pt>
                <c:pt idx="102">
                  <c:v>0.28839999999999999</c:v>
                </c:pt>
                <c:pt idx="103">
                  <c:v>0.30349999999999999</c:v>
                </c:pt>
                <c:pt idx="104">
                  <c:v>0.31589999999999996</c:v>
                </c:pt>
                <c:pt idx="105">
                  <c:v>0.32619999999999999</c:v>
                </c:pt>
                <c:pt idx="106">
                  <c:v>0.33479999999999999</c:v>
                </c:pt>
                <c:pt idx="107">
                  <c:v>0.3422</c:v>
                </c:pt>
                <c:pt idx="108">
                  <c:v>0.34860000000000002</c:v>
                </c:pt>
                <c:pt idx="109">
                  <c:v>0.35419999999999996</c:v>
                </c:pt>
                <c:pt idx="110">
                  <c:v>0.35910000000000003</c:v>
                </c:pt>
                <c:pt idx="111">
                  <c:v>0.36349999999999999</c:v>
                </c:pt>
                <c:pt idx="112">
                  <c:v>0.36749999999999999</c:v>
                </c:pt>
                <c:pt idx="113">
                  <c:v>0.37109999999999999</c:v>
                </c:pt>
                <c:pt idx="114">
                  <c:v>0.38029999999999997</c:v>
                </c:pt>
                <c:pt idx="115">
                  <c:v>0.39150000000000001</c:v>
                </c:pt>
                <c:pt idx="116">
                  <c:v>0.40079999999999999</c:v>
                </c:pt>
                <c:pt idx="117">
                  <c:v>0.40890000000000004</c:v>
                </c:pt>
                <c:pt idx="118">
                  <c:v>0.41589999999999999</c:v>
                </c:pt>
                <c:pt idx="119">
                  <c:v>0.42210000000000003</c:v>
                </c:pt>
                <c:pt idx="120">
                  <c:v>0.42779999999999996</c:v>
                </c:pt>
                <c:pt idx="121">
                  <c:v>0.433</c:v>
                </c:pt>
                <c:pt idx="122">
                  <c:v>0.43780000000000002</c:v>
                </c:pt>
                <c:pt idx="123">
                  <c:v>0.45309999999999995</c:v>
                </c:pt>
                <c:pt idx="124">
                  <c:v>0.4667</c:v>
                </c:pt>
                <c:pt idx="125">
                  <c:v>0.47899999999999998</c:v>
                </c:pt>
                <c:pt idx="126">
                  <c:v>0.4904</c:v>
                </c:pt>
                <c:pt idx="127">
                  <c:v>0.50119999999999998</c:v>
                </c:pt>
                <c:pt idx="128">
                  <c:v>0.51130000000000009</c:v>
                </c:pt>
                <c:pt idx="129">
                  <c:v>0.54730000000000001</c:v>
                </c:pt>
                <c:pt idx="130">
                  <c:v>0.58010000000000006</c:v>
                </c:pt>
                <c:pt idx="131">
                  <c:v>0.61070000000000002</c:v>
                </c:pt>
                <c:pt idx="132">
                  <c:v>0.63959999999999995</c:v>
                </c:pt>
                <c:pt idx="133">
                  <c:v>0.66720000000000002</c:v>
                </c:pt>
                <c:pt idx="134">
                  <c:v>0.69379999999999997</c:v>
                </c:pt>
                <c:pt idx="135">
                  <c:v>0.71950000000000003</c:v>
                </c:pt>
                <c:pt idx="136">
                  <c:v>0.74450000000000005</c:v>
                </c:pt>
                <c:pt idx="137">
                  <c:v>0.76879999999999993</c:v>
                </c:pt>
                <c:pt idx="138">
                  <c:v>0.79259999999999997</c:v>
                </c:pt>
                <c:pt idx="139">
                  <c:v>0.81569999999999998</c:v>
                </c:pt>
                <c:pt idx="140">
                  <c:v>0.9012</c:v>
                </c:pt>
                <c:pt idx="141" formatCode="0.00">
                  <c:v>1.02</c:v>
                </c:pt>
                <c:pt idx="142" formatCode="0.00">
                  <c:v>1.1299999999999999</c:v>
                </c:pt>
                <c:pt idx="143" formatCode="0.00">
                  <c:v>1.24</c:v>
                </c:pt>
                <c:pt idx="144" formatCode="0.00">
                  <c:v>1.33</c:v>
                </c:pt>
                <c:pt idx="145" formatCode="0.00">
                  <c:v>1.42</c:v>
                </c:pt>
                <c:pt idx="146" formatCode="0.00">
                  <c:v>1.51</c:v>
                </c:pt>
                <c:pt idx="147" formatCode="0.00">
                  <c:v>1.6</c:v>
                </c:pt>
                <c:pt idx="148" formatCode="0.00">
                  <c:v>1.68</c:v>
                </c:pt>
                <c:pt idx="149" formatCode="0.00">
                  <c:v>1.99</c:v>
                </c:pt>
                <c:pt idx="150" formatCode="0.00">
                  <c:v>2.27</c:v>
                </c:pt>
                <c:pt idx="151" formatCode="0.00">
                  <c:v>2.5299999999999998</c:v>
                </c:pt>
                <c:pt idx="152" formatCode="0.00">
                  <c:v>2.78</c:v>
                </c:pt>
                <c:pt idx="153" formatCode="0.00">
                  <c:v>3.02</c:v>
                </c:pt>
                <c:pt idx="154" formatCode="0.00">
                  <c:v>3.25</c:v>
                </c:pt>
                <c:pt idx="155" formatCode="0.00">
                  <c:v>4.0999999999999996</c:v>
                </c:pt>
                <c:pt idx="156" formatCode="0.00">
                  <c:v>4.88</c:v>
                </c:pt>
                <c:pt idx="157" formatCode="0.00">
                  <c:v>5.61</c:v>
                </c:pt>
                <c:pt idx="158" formatCode="0.00">
                  <c:v>6.32</c:v>
                </c:pt>
                <c:pt idx="159" formatCode="0.00">
                  <c:v>7.02</c:v>
                </c:pt>
                <c:pt idx="160" formatCode="0.00">
                  <c:v>7.71</c:v>
                </c:pt>
                <c:pt idx="161" formatCode="0.00">
                  <c:v>8.4</c:v>
                </c:pt>
                <c:pt idx="162" formatCode="0.00">
                  <c:v>9.1</c:v>
                </c:pt>
                <c:pt idx="163" formatCode="0.00">
                  <c:v>9.8000000000000007</c:v>
                </c:pt>
                <c:pt idx="164" formatCode="0.00">
                  <c:v>10.5</c:v>
                </c:pt>
                <c:pt idx="165" formatCode="0.00">
                  <c:v>11.22</c:v>
                </c:pt>
                <c:pt idx="166" formatCode="0.00">
                  <c:v>13.95</c:v>
                </c:pt>
                <c:pt idx="167" formatCode="0.00">
                  <c:v>17.86</c:v>
                </c:pt>
                <c:pt idx="168" formatCode="0.00">
                  <c:v>21.51</c:v>
                </c:pt>
                <c:pt idx="169" formatCode="0.00">
                  <c:v>25.01</c:v>
                </c:pt>
                <c:pt idx="170" formatCode="0.00">
                  <c:v>28.45</c:v>
                </c:pt>
                <c:pt idx="171" formatCode="0.00">
                  <c:v>31.87</c:v>
                </c:pt>
                <c:pt idx="172" formatCode="0.00">
                  <c:v>35.29</c:v>
                </c:pt>
                <c:pt idx="173" formatCode="0.00">
                  <c:v>38.71</c:v>
                </c:pt>
                <c:pt idx="174" formatCode="0.00">
                  <c:v>42.15</c:v>
                </c:pt>
                <c:pt idx="175" formatCode="0.00">
                  <c:v>55.16</c:v>
                </c:pt>
                <c:pt idx="176" formatCode="0.00">
                  <c:v>67.260000000000005</c:v>
                </c:pt>
                <c:pt idx="177" formatCode="0.00">
                  <c:v>78.94</c:v>
                </c:pt>
                <c:pt idx="178" formatCode="0.00">
                  <c:v>90.42</c:v>
                </c:pt>
                <c:pt idx="179" formatCode="0.00">
                  <c:v>101.81</c:v>
                </c:pt>
                <c:pt idx="180" formatCode="0.00">
                  <c:v>113.16</c:v>
                </c:pt>
                <c:pt idx="181" formatCode="0.00">
                  <c:v>155.29</c:v>
                </c:pt>
                <c:pt idx="182" formatCode="0.00">
                  <c:v>193.9</c:v>
                </c:pt>
                <c:pt idx="183" formatCode="0.00">
                  <c:v>231.01</c:v>
                </c:pt>
                <c:pt idx="184" formatCode="0.00">
                  <c:v>267.43</c:v>
                </c:pt>
                <c:pt idx="185" formatCode="0.00">
                  <c:v>303.49</c:v>
                </c:pt>
                <c:pt idx="186" formatCode="0.00">
                  <c:v>339.4</c:v>
                </c:pt>
                <c:pt idx="187" formatCode="0.00">
                  <c:v>375.23</c:v>
                </c:pt>
                <c:pt idx="188" formatCode="0.00">
                  <c:v>411.03</c:v>
                </c:pt>
                <c:pt idx="189" formatCode="0.00">
                  <c:v>446.85</c:v>
                </c:pt>
                <c:pt idx="190" formatCode="0.00">
                  <c:v>482.68</c:v>
                </c:pt>
                <c:pt idx="191" formatCode="0.00">
                  <c:v>518.52</c:v>
                </c:pt>
                <c:pt idx="192" formatCode="0.00">
                  <c:v>653.94000000000005</c:v>
                </c:pt>
                <c:pt idx="193" formatCode="0.00">
                  <c:v>843.51</c:v>
                </c:pt>
                <c:pt idx="194" formatCode="0.00">
                  <c:v>1020</c:v>
                </c:pt>
                <c:pt idx="195" formatCode="0.00">
                  <c:v>1180</c:v>
                </c:pt>
                <c:pt idx="196" formatCode="0.00">
                  <c:v>1340</c:v>
                </c:pt>
                <c:pt idx="197" formatCode="0.00">
                  <c:v>1490</c:v>
                </c:pt>
                <c:pt idx="198" formatCode="0.00">
                  <c:v>1640</c:v>
                </c:pt>
                <c:pt idx="199" formatCode="0.00">
                  <c:v>1790</c:v>
                </c:pt>
                <c:pt idx="200" formatCode="0.00">
                  <c:v>1930</c:v>
                </c:pt>
                <c:pt idx="201" formatCode="0.00">
                  <c:v>2460</c:v>
                </c:pt>
                <c:pt idx="202" formatCode="0.00">
                  <c:v>2930</c:v>
                </c:pt>
                <c:pt idx="203" formatCode="0.00">
                  <c:v>3360</c:v>
                </c:pt>
                <c:pt idx="204" formatCode="0.00">
                  <c:v>3770</c:v>
                </c:pt>
                <c:pt idx="205" formatCode="0.00">
                  <c:v>4160</c:v>
                </c:pt>
                <c:pt idx="206" formatCode="0.00">
                  <c:v>4530</c:v>
                </c:pt>
                <c:pt idx="207" formatCode="0.00">
                  <c:v>5840</c:v>
                </c:pt>
                <c:pt idx="208" formatCode="0.00">
                  <c:v>6260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80-4596-96BA-9FA3795C6DED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srim86Kr_Kapton!$D$20:$D$228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srim86Kr_Kapton!$P$20:$P$228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8.9999999999999998E-4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1.0999999999999998E-3</c:v>
                </c:pt>
                <c:pt idx="6">
                  <c:v>1.0999999999999998E-3</c:v>
                </c:pt>
                <c:pt idx="7">
                  <c:v>1.2000000000000001E-3</c:v>
                </c:pt>
                <c:pt idx="8">
                  <c:v>1.2000000000000001E-3</c:v>
                </c:pt>
                <c:pt idx="9">
                  <c:v>1.2000000000000001E-3</c:v>
                </c:pt>
                <c:pt idx="10">
                  <c:v>1.2999999999999999E-3</c:v>
                </c:pt>
                <c:pt idx="11">
                  <c:v>1.4E-3</c:v>
                </c:pt>
                <c:pt idx="12">
                  <c:v>1.4E-3</c:v>
                </c:pt>
                <c:pt idx="13">
                  <c:v>1.5E-3</c:v>
                </c:pt>
                <c:pt idx="14">
                  <c:v>1.6000000000000001E-3</c:v>
                </c:pt>
                <c:pt idx="15">
                  <c:v>1.6000000000000001E-3</c:v>
                </c:pt>
                <c:pt idx="16">
                  <c:v>1.7000000000000001E-3</c:v>
                </c:pt>
                <c:pt idx="17">
                  <c:v>1.7000000000000001E-3</c:v>
                </c:pt>
                <c:pt idx="18">
                  <c:v>1.8E-3</c:v>
                </c:pt>
                <c:pt idx="19">
                  <c:v>1.9E-3</c:v>
                </c:pt>
                <c:pt idx="20">
                  <c:v>2E-3</c:v>
                </c:pt>
                <c:pt idx="21">
                  <c:v>2.1000000000000003E-3</c:v>
                </c:pt>
                <c:pt idx="22">
                  <c:v>2.1999999999999997E-3</c:v>
                </c:pt>
                <c:pt idx="23">
                  <c:v>2.3E-3</c:v>
                </c:pt>
                <c:pt idx="24">
                  <c:v>2.4000000000000002E-3</c:v>
                </c:pt>
                <c:pt idx="25">
                  <c:v>2.5999999999999999E-3</c:v>
                </c:pt>
                <c:pt idx="26">
                  <c:v>2.7000000000000001E-3</c:v>
                </c:pt>
                <c:pt idx="27">
                  <c:v>2.9000000000000002E-3</c:v>
                </c:pt>
                <c:pt idx="28">
                  <c:v>3.0999999999999999E-3</c:v>
                </c:pt>
                <c:pt idx="29">
                  <c:v>3.2000000000000002E-3</c:v>
                </c:pt>
                <c:pt idx="30">
                  <c:v>3.4000000000000002E-3</c:v>
                </c:pt>
                <c:pt idx="31">
                  <c:v>3.5000000000000005E-3</c:v>
                </c:pt>
                <c:pt idx="32">
                  <c:v>3.6999999999999997E-3</c:v>
                </c:pt>
                <c:pt idx="33">
                  <c:v>3.8E-3</c:v>
                </c:pt>
                <c:pt idx="34">
                  <c:v>3.8999999999999998E-3</c:v>
                </c:pt>
                <c:pt idx="35">
                  <c:v>4.1000000000000003E-3</c:v>
                </c:pt>
                <c:pt idx="36">
                  <c:v>4.3E-3</c:v>
                </c:pt>
                <c:pt idx="37">
                  <c:v>4.7000000000000002E-3</c:v>
                </c:pt>
                <c:pt idx="38">
                  <c:v>5.0000000000000001E-3</c:v>
                </c:pt>
                <c:pt idx="39">
                  <c:v>5.3E-3</c:v>
                </c:pt>
                <c:pt idx="40">
                  <c:v>5.5999999999999999E-3</c:v>
                </c:pt>
                <c:pt idx="41">
                  <c:v>5.8999999999999999E-3</c:v>
                </c:pt>
                <c:pt idx="42">
                  <c:v>6.1999999999999998E-3</c:v>
                </c:pt>
                <c:pt idx="43">
                  <c:v>6.4000000000000003E-3</c:v>
                </c:pt>
                <c:pt idx="44">
                  <c:v>6.7000000000000002E-3</c:v>
                </c:pt>
                <c:pt idx="45">
                  <c:v>7.1999999999999998E-3</c:v>
                </c:pt>
                <c:pt idx="46">
                  <c:v>7.7999999999999996E-3</c:v>
                </c:pt>
                <c:pt idx="47">
                  <c:v>8.3000000000000001E-3</c:v>
                </c:pt>
                <c:pt idx="48">
                  <c:v>8.7999999999999988E-3</c:v>
                </c:pt>
                <c:pt idx="49">
                  <c:v>9.2999999999999992E-3</c:v>
                </c:pt>
                <c:pt idx="50">
                  <c:v>9.7000000000000003E-3</c:v>
                </c:pt>
                <c:pt idx="51">
                  <c:v>1.0699999999999999E-2</c:v>
                </c:pt>
                <c:pt idx="52">
                  <c:v>1.1600000000000001E-2</c:v>
                </c:pt>
                <c:pt idx="53">
                  <c:v>1.2500000000000001E-2</c:v>
                </c:pt>
                <c:pt idx="54">
                  <c:v>1.34E-2</c:v>
                </c:pt>
                <c:pt idx="55">
                  <c:v>1.4299999999999998E-2</c:v>
                </c:pt>
                <c:pt idx="56">
                  <c:v>1.52E-2</c:v>
                </c:pt>
                <c:pt idx="57">
                  <c:v>1.6E-2</c:v>
                </c:pt>
                <c:pt idx="58">
                  <c:v>1.6900000000000002E-2</c:v>
                </c:pt>
                <c:pt idx="59">
                  <c:v>1.77E-2</c:v>
                </c:pt>
                <c:pt idx="60">
                  <c:v>1.8499999999999999E-2</c:v>
                </c:pt>
                <c:pt idx="61">
                  <c:v>1.9400000000000001E-2</c:v>
                </c:pt>
                <c:pt idx="62">
                  <c:v>2.1100000000000001E-2</c:v>
                </c:pt>
                <c:pt idx="63">
                  <c:v>2.3200000000000002E-2</c:v>
                </c:pt>
                <c:pt idx="64">
                  <c:v>2.5399999999999999E-2</c:v>
                </c:pt>
                <c:pt idx="65">
                  <c:v>2.7700000000000002E-2</c:v>
                </c:pt>
                <c:pt idx="66">
                  <c:v>2.9899999999999999E-2</c:v>
                </c:pt>
                <c:pt idx="67">
                  <c:v>3.2199999999999999E-2</c:v>
                </c:pt>
                <c:pt idx="68">
                  <c:v>3.4499999999999996E-2</c:v>
                </c:pt>
                <c:pt idx="69">
                  <c:v>3.6799999999999999E-2</c:v>
                </c:pt>
                <c:pt idx="70">
                  <c:v>3.9E-2</c:v>
                </c:pt>
                <c:pt idx="71">
                  <c:v>4.3499999999999997E-2</c:v>
                </c:pt>
                <c:pt idx="72">
                  <c:v>4.8000000000000001E-2</c:v>
                </c:pt>
                <c:pt idx="73">
                  <c:v>5.2400000000000002E-2</c:v>
                </c:pt>
                <c:pt idx="74">
                  <c:v>5.6799999999999996E-2</c:v>
                </c:pt>
                <c:pt idx="75">
                  <c:v>6.1100000000000002E-2</c:v>
                </c:pt>
                <c:pt idx="76">
                  <c:v>6.54E-2</c:v>
                </c:pt>
                <c:pt idx="77">
                  <c:v>7.3899999999999993E-2</c:v>
                </c:pt>
                <c:pt idx="78">
                  <c:v>8.2299999999999998E-2</c:v>
                </c:pt>
                <c:pt idx="79">
                  <c:v>9.0499999999999997E-2</c:v>
                </c:pt>
                <c:pt idx="80">
                  <c:v>9.8599999999999993E-2</c:v>
                </c:pt>
                <c:pt idx="81">
                  <c:v>0.1066</c:v>
                </c:pt>
                <c:pt idx="82">
                  <c:v>0.11439999999999999</c:v>
                </c:pt>
                <c:pt idx="83">
                  <c:v>0.12210000000000001</c:v>
                </c:pt>
                <c:pt idx="84">
                  <c:v>0.12959999999999999</c:v>
                </c:pt>
                <c:pt idx="85">
                  <c:v>0.13700000000000001</c:v>
                </c:pt>
                <c:pt idx="86">
                  <c:v>0.14410000000000001</c:v>
                </c:pt>
                <c:pt idx="87">
                  <c:v>0.15109999999999998</c:v>
                </c:pt>
                <c:pt idx="88">
                  <c:v>0.1646</c:v>
                </c:pt>
                <c:pt idx="89">
                  <c:v>0.1804</c:v>
                </c:pt>
                <c:pt idx="90">
                  <c:v>0.19519999999999998</c:v>
                </c:pt>
                <c:pt idx="91">
                  <c:v>0.2089</c:v>
                </c:pt>
                <c:pt idx="92">
                  <c:v>0.22170000000000001</c:v>
                </c:pt>
                <c:pt idx="93">
                  <c:v>0.23370000000000002</c:v>
                </c:pt>
                <c:pt idx="94">
                  <c:v>0.24500000000000002</c:v>
                </c:pt>
                <c:pt idx="95">
                  <c:v>0.2555</c:v>
                </c:pt>
                <c:pt idx="96">
                  <c:v>0.26539999999999997</c:v>
                </c:pt>
                <c:pt idx="97">
                  <c:v>0.28339999999999999</c:v>
                </c:pt>
                <c:pt idx="98">
                  <c:v>0.29959999999999998</c:v>
                </c:pt>
                <c:pt idx="99">
                  <c:v>0.314</c:v>
                </c:pt>
                <c:pt idx="100">
                  <c:v>0.3271</c:v>
                </c:pt>
                <c:pt idx="101">
                  <c:v>0.33900000000000002</c:v>
                </c:pt>
                <c:pt idx="102">
                  <c:v>0.3498</c:v>
                </c:pt>
                <c:pt idx="103">
                  <c:v>0.36890000000000001</c:v>
                </c:pt>
                <c:pt idx="104">
                  <c:v>0.38500000000000001</c:v>
                </c:pt>
                <c:pt idx="105">
                  <c:v>0.39889999999999998</c:v>
                </c:pt>
                <c:pt idx="106">
                  <c:v>0.41100000000000003</c:v>
                </c:pt>
                <c:pt idx="107">
                  <c:v>0.42160000000000003</c:v>
                </c:pt>
                <c:pt idx="108">
                  <c:v>0.43090000000000001</c:v>
                </c:pt>
                <c:pt idx="109">
                  <c:v>0.43920000000000003</c:v>
                </c:pt>
                <c:pt idx="110">
                  <c:v>0.44669999999999999</c:v>
                </c:pt>
                <c:pt idx="111">
                  <c:v>0.45339999999999997</c:v>
                </c:pt>
                <c:pt idx="112">
                  <c:v>0.45949999999999996</c:v>
                </c:pt>
                <c:pt idx="113">
                  <c:v>0.46500000000000002</c:v>
                </c:pt>
                <c:pt idx="114">
                  <c:v>0.4748</c:v>
                </c:pt>
                <c:pt idx="115">
                  <c:v>0.48509999999999998</c:v>
                </c:pt>
                <c:pt idx="116">
                  <c:v>0.49379999999999996</c:v>
                </c:pt>
                <c:pt idx="117">
                  <c:v>0.50119999999999998</c:v>
                </c:pt>
                <c:pt idx="118">
                  <c:v>0.50770000000000004</c:v>
                </c:pt>
                <c:pt idx="119">
                  <c:v>0.51349999999999996</c:v>
                </c:pt>
                <c:pt idx="120">
                  <c:v>0.51859999999999995</c:v>
                </c:pt>
                <c:pt idx="121">
                  <c:v>0.52329999999999999</c:v>
                </c:pt>
                <c:pt idx="122">
                  <c:v>0.52759999999999996</c:v>
                </c:pt>
                <c:pt idx="123">
                  <c:v>0.53520000000000001</c:v>
                </c:pt>
                <c:pt idx="124">
                  <c:v>0.54180000000000006</c:v>
                </c:pt>
                <c:pt idx="125">
                  <c:v>0.54759999999999998</c:v>
                </c:pt>
                <c:pt idx="126">
                  <c:v>0.55289999999999995</c:v>
                </c:pt>
                <c:pt idx="127">
                  <c:v>0.55769999999999997</c:v>
                </c:pt>
                <c:pt idx="128">
                  <c:v>0.56220000000000003</c:v>
                </c:pt>
                <c:pt idx="129">
                  <c:v>0.57040000000000002</c:v>
                </c:pt>
                <c:pt idx="130">
                  <c:v>0.57769999999999999</c:v>
                </c:pt>
                <c:pt idx="131">
                  <c:v>0.58440000000000003</c:v>
                </c:pt>
                <c:pt idx="132">
                  <c:v>0.59060000000000001</c:v>
                </c:pt>
                <c:pt idx="133">
                  <c:v>0.59650000000000003</c:v>
                </c:pt>
                <c:pt idx="134">
                  <c:v>0.60209999999999997</c:v>
                </c:pt>
                <c:pt idx="135">
                  <c:v>0.60739999999999994</c:v>
                </c:pt>
                <c:pt idx="136">
                  <c:v>0.61260000000000003</c:v>
                </c:pt>
                <c:pt idx="137">
                  <c:v>0.61760000000000004</c:v>
                </c:pt>
                <c:pt idx="138">
                  <c:v>0.62249999999999994</c:v>
                </c:pt>
                <c:pt idx="139">
                  <c:v>0.62729999999999997</c:v>
                </c:pt>
                <c:pt idx="140">
                  <c:v>0.63650000000000007</c:v>
                </c:pt>
                <c:pt idx="141">
                  <c:v>0.64759999999999995</c:v>
                </c:pt>
                <c:pt idx="142">
                  <c:v>0.6583</c:v>
                </c:pt>
                <c:pt idx="143">
                  <c:v>0.66879999999999995</c:v>
                </c:pt>
                <c:pt idx="144">
                  <c:v>0.67910000000000004</c:v>
                </c:pt>
                <c:pt idx="145">
                  <c:v>0.68930000000000002</c:v>
                </c:pt>
                <c:pt idx="146">
                  <c:v>0.69950000000000001</c:v>
                </c:pt>
                <c:pt idx="147">
                  <c:v>0.70960000000000001</c:v>
                </c:pt>
                <c:pt idx="148">
                  <c:v>0.71960000000000002</c:v>
                </c:pt>
                <c:pt idx="149">
                  <c:v>0.73980000000000001</c:v>
                </c:pt>
                <c:pt idx="150">
                  <c:v>0.7601</c:v>
                </c:pt>
                <c:pt idx="151">
                  <c:v>0.78059999999999996</c:v>
                </c:pt>
                <c:pt idx="152">
                  <c:v>0.8015000000000001</c:v>
                </c:pt>
                <c:pt idx="153">
                  <c:v>0.82269999999999999</c:v>
                </c:pt>
                <c:pt idx="154">
                  <c:v>0.84429999999999994</c:v>
                </c:pt>
                <c:pt idx="155">
                  <c:v>0.88900000000000001</c:v>
                </c:pt>
                <c:pt idx="156">
                  <c:v>0.93589999999999995</c:v>
                </c:pt>
                <c:pt idx="157">
                  <c:v>0.98510000000000009</c:v>
                </c:pt>
                <c:pt idx="158" formatCode="0.00">
                  <c:v>1.04</c:v>
                </c:pt>
                <c:pt idx="159" formatCode="0.00">
                  <c:v>1.0900000000000001</c:v>
                </c:pt>
                <c:pt idx="160" formatCode="0.00">
                  <c:v>1.1499999999999999</c:v>
                </c:pt>
                <c:pt idx="161" formatCode="0.00">
                  <c:v>1.21</c:v>
                </c:pt>
                <c:pt idx="162" formatCode="0.00">
                  <c:v>1.27</c:v>
                </c:pt>
                <c:pt idx="163" formatCode="0.00">
                  <c:v>1.34</c:v>
                </c:pt>
                <c:pt idx="164" formatCode="0.00">
                  <c:v>1.4</c:v>
                </c:pt>
                <c:pt idx="165" formatCode="0.00">
                  <c:v>1.48</c:v>
                </c:pt>
                <c:pt idx="166" formatCode="0.00">
                  <c:v>1.63</c:v>
                </c:pt>
                <c:pt idx="167" formatCode="0.00">
                  <c:v>1.83</c:v>
                </c:pt>
                <c:pt idx="168" formatCode="0.00">
                  <c:v>2.0499999999999998</c:v>
                </c:pt>
                <c:pt idx="169" formatCode="0.00">
                  <c:v>2.29</c:v>
                </c:pt>
                <c:pt idx="170" formatCode="0.00">
                  <c:v>2.54</c:v>
                </c:pt>
                <c:pt idx="171" formatCode="0.00">
                  <c:v>2.8</c:v>
                </c:pt>
                <c:pt idx="172" formatCode="0.00">
                  <c:v>3.08</c:v>
                </c:pt>
                <c:pt idx="173" formatCode="0.00">
                  <c:v>3.37</c:v>
                </c:pt>
                <c:pt idx="174" formatCode="0.00">
                  <c:v>3.67</c:v>
                </c:pt>
                <c:pt idx="175" formatCode="0.00">
                  <c:v>4.3099999999999996</c:v>
                </c:pt>
                <c:pt idx="176" formatCode="0.00">
                  <c:v>5</c:v>
                </c:pt>
                <c:pt idx="177" formatCode="0.00">
                  <c:v>5.74</c:v>
                </c:pt>
                <c:pt idx="178" formatCode="0.00">
                  <c:v>6.53</c:v>
                </c:pt>
                <c:pt idx="179" formatCode="0.00">
                  <c:v>7.35</c:v>
                </c:pt>
                <c:pt idx="180" formatCode="0.00">
                  <c:v>8.2200000000000006</c:v>
                </c:pt>
                <c:pt idx="181" formatCode="0.00">
                  <c:v>10.07</c:v>
                </c:pt>
                <c:pt idx="182" formatCode="0.00">
                  <c:v>12.07</c:v>
                </c:pt>
                <c:pt idx="183" formatCode="0.00">
                  <c:v>14.21</c:v>
                </c:pt>
                <c:pt idx="184" formatCode="0.00">
                  <c:v>16.48</c:v>
                </c:pt>
                <c:pt idx="185" formatCode="0.00">
                  <c:v>18.89</c:v>
                </c:pt>
                <c:pt idx="186" formatCode="0.00">
                  <c:v>21.41</c:v>
                </c:pt>
                <c:pt idx="187" formatCode="0.00">
                  <c:v>24.05</c:v>
                </c:pt>
                <c:pt idx="188" formatCode="0.00">
                  <c:v>26.79</c:v>
                </c:pt>
                <c:pt idx="189" formatCode="0.00">
                  <c:v>29.63</c:v>
                </c:pt>
                <c:pt idx="190" formatCode="0.00">
                  <c:v>32.58</c:v>
                </c:pt>
                <c:pt idx="191" formatCode="0.00">
                  <c:v>35.61</c:v>
                </c:pt>
                <c:pt idx="192" formatCode="0.00">
                  <c:v>41.93</c:v>
                </c:pt>
                <c:pt idx="193" formatCode="0.00">
                  <c:v>50.27</c:v>
                </c:pt>
                <c:pt idx="194" formatCode="0.00">
                  <c:v>59.03</c:v>
                </c:pt>
                <c:pt idx="195" formatCode="0.00">
                  <c:v>68.150000000000006</c:v>
                </c:pt>
                <c:pt idx="196" formatCode="0.00">
                  <c:v>77.599999999999994</c:v>
                </c:pt>
                <c:pt idx="197" formatCode="0.00">
                  <c:v>87.33</c:v>
                </c:pt>
                <c:pt idx="198" formatCode="0.00">
                  <c:v>97.3</c:v>
                </c:pt>
                <c:pt idx="199" formatCode="0.00">
                  <c:v>107.48</c:v>
                </c:pt>
                <c:pt idx="200" formatCode="0.00">
                  <c:v>117.84</c:v>
                </c:pt>
                <c:pt idx="201" formatCode="0.00">
                  <c:v>139.01</c:v>
                </c:pt>
                <c:pt idx="202" formatCode="0.00">
                  <c:v>160.63999999999999</c:v>
                </c:pt>
                <c:pt idx="203" formatCode="0.00">
                  <c:v>182.58</c:v>
                </c:pt>
                <c:pt idx="204" formatCode="0.00">
                  <c:v>204.73</c:v>
                </c:pt>
                <c:pt idx="205" formatCode="0.00">
                  <c:v>227</c:v>
                </c:pt>
                <c:pt idx="206" formatCode="0.00">
                  <c:v>249.32</c:v>
                </c:pt>
                <c:pt idx="207" formatCode="0.00">
                  <c:v>293.89</c:v>
                </c:pt>
                <c:pt idx="208" formatCode="0.00">
                  <c:v>320.45999999999998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80-4596-96BA-9FA3795C6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740272"/>
        <c:axId val="495740664"/>
      </c:scatterChart>
      <c:valAx>
        <c:axId val="49574027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95740664"/>
        <c:crosses val="autoZero"/>
        <c:crossBetween val="midCat"/>
        <c:majorUnit val="10"/>
      </c:valAx>
      <c:valAx>
        <c:axId val="49574066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9574027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51"/>
          <c:y val="4.2812810791813434E-2"/>
          <c:w val="0.2899436144626415"/>
          <c:h val="0.10935415124391527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srim86Kr_Mylar!$P$5</c:f>
          <c:strCache>
            <c:ptCount val="1"/>
            <c:pt idx="0">
              <c:v>srim86Kr_Mylar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srim86Kr_Mylar!$D$20:$D$228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srim86Kr_Mylar!$E$20:$E$228</c:f>
              <c:numCache>
                <c:formatCode>0.000E+00</c:formatCode>
                <c:ptCount val="209"/>
                <c:pt idx="0">
                  <c:v>0.18770000000000001</c:v>
                </c:pt>
                <c:pt idx="1">
                  <c:v>0.19789999999999999</c:v>
                </c:pt>
                <c:pt idx="2">
                  <c:v>0.20760000000000001</c:v>
                </c:pt>
                <c:pt idx="3">
                  <c:v>0.21679999999999999</c:v>
                </c:pt>
                <c:pt idx="4">
                  <c:v>0.22559999999999999</c:v>
                </c:pt>
                <c:pt idx="5">
                  <c:v>0.23419999999999999</c:v>
                </c:pt>
                <c:pt idx="6">
                  <c:v>0.2424</c:v>
                </c:pt>
                <c:pt idx="7">
                  <c:v>0.25030000000000002</c:v>
                </c:pt>
                <c:pt idx="8">
                  <c:v>0.25800000000000001</c:v>
                </c:pt>
                <c:pt idx="9">
                  <c:v>0.26550000000000001</c:v>
                </c:pt>
                <c:pt idx="10">
                  <c:v>0.27989999999999998</c:v>
                </c:pt>
                <c:pt idx="11">
                  <c:v>0.2969</c:v>
                </c:pt>
                <c:pt idx="12">
                  <c:v>0.31290000000000001</c:v>
                </c:pt>
                <c:pt idx="13">
                  <c:v>0.32819999999999999</c:v>
                </c:pt>
                <c:pt idx="14">
                  <c:v>0.34279999999999999</c:v>
                </c:pt>
                <c:pt idx="15">
                  <c:v>0.35680000000000001</c:v>
                </c:pt>
                <c:pt idx="16">
                  <c:v>0.37019999999999997</c:v>
                </c:pt>
                <c:pt idx="17">
                  <c:v>0.38319999999999999</c:v>
                </c:pt>
                <c:pt idx="18">
                  <c:v>0.39579999999999999</c:v>
                </c:pt>
                <c:pt idx="19">
                  <c:v>0.41980000000000001</c:v>
                </c:pt>
                <c:pt idx="20">
                  <c:v>0.4425</c:v>
                </c:pt>
                <c:pt idx="21">
                  <c:v>0.46410000000000001</c:v>
                </c:pt>
                <c:pt idx="22">
                  <c:v>0.48480000000000001</c:v>
                </c:pt>
                <c:pt idx="23">
                  <c:v>0.50460000000000005</c:v>
                </c:pt>
                <c:pt idx="24">
                  <c:v>0.52359999999999995</c:v>
                </c:pt>
                <c:pt idx="25">
                  <c:v>0.55979999999999996</c:v>
                </c:pt>
                <c:pt idx="26">
                  <c:v>0.59370000000000001</c:v>
                </c:pt>
                <c:pt idx="27">
                  <c:v>0.62580000000000002</c:v>
                </c:pt>
                <c:pt idx="28">
                  <c:v>0.65639999999999998</c:v>
                </c:pt>
                <c:pt idx="29">
                  <c:v>0.68559999999999999</c:v>
                </c:pt>
                <c:pt idx="30">
                  <c:v>0.71360000000000001</c:v>
                </c:pt>
                <c:pt idx="31">
                  <c:v>0.74050000000000005</c:v>
                </c:pt>
                <c:pt idx="32">
                  <c:v>0.76649999999999996</c:v>
                </c:pt>
                <c:pt idx="33">
                  <c:v>0.79159999999999997</c:v>
                </c:pt>
                <c:pt idx="34">
                  <c:v>0.81599999999999995</c:v>
                </c:pt>
                <c:pt idx="35">
                  <c:v>0.83960000000000001</c:v>
                </c:pt>
                <c:pt idx="36">
                  <c:v>0.8851</c:v>
                </c:pt>
                <c:pt idx="37">
                  <c:v>0.93879999999999997</c:v>
                </c:pt>
                <c:pt idx="38">
                  <c:v>0.98950000000000005</c:v>
                </c:pt>
                <c:pt idx="39">
                  <c:v>1.038</c:v>
                </c:pt>
                <c:pt idx="40">
                  <c:v>1.0840000000000001</c:v>
                </c:pt>
                <c:pt idx="41">
                  <c:v>1.1279999999999999</c:v>
                </c:pt>
                <c:pt idx="42">
                  <c:v>1.171</c:v>
                </c:pt>
                <c:pt idx="43">
                  <c:v>1.212</c:v>
                </c:pt>
                <c:pt idx="44">
                  <c:v>1.252</c:v>
                </c:pt>
                <c:pt idx="45">
                  <c:v>1.3280000000000001</c:v>
                </c:pt>
                <c:pt idx="46">
                  <c:v>1.399</c:v>
                </c:pt>
                <c:pt idx="47">
                  <c:v>1.468</c:v>
                </c:pt>
                <c:pt idx="48">
                  <c:v>1.5329999999999999</c:v>
                </c:pt>
                <c:pt idx="49">
                  <c:v>1.5960000000000001</c:v>
                </c:pt>
                <c:pt idx="50">
                  <c:v>1.6559999999999999</c:v>
                </c:pt>
                <c:pt idx="51">
                  <c:v>1.77</c:v>
                </c:pt>
                <c:pt idx="52">
                  <c:v>1.8779999999999999</c:v>
                </c:pt>
                <c:pt idx="53">
                  <c:v>1.9790000000000001</c:v>
                </c:pt>
                <c:pt idx="54">
                  <c:v>2.0760000000000001</c:v>
                </c:pt>
                <c:pt idx="55">
                  <c:v>2.1680000000000001</c:v>
                </c:pt>
                <c:pt idx="56">
                  <c:v>2.2570000000000001</c:v>
                </c:pt>
                <c:pt idx="57">
                  <c:v>2.3420000000000001</c:v>
                </c:pt>
                <c:pt idx="58">
                  <c:v>2.4239999999999999</c:v>
                </c:pt>
                <c:pt idx="59">
                  <c:v>2.504</c:v>
                </c:pt>
                <c:pt idx="60">
                  <c:v>2.581</c:v>
                </c:pt>
                <c:pt idx="61">
                  <c:v>2.379</c:v>
                </c:pt>
                <c:pt idx="62">
                  <c:v>2.0409999999999999</c:v>
                </c:pt>
                <c:pt idx="63">
                  <c:v>1.873</c:v>
                </c:pt>
                <c:pt idx="64">
                  <c:v>1.857</c:v>
                </c:pt>
                <c:pt idx="65">
                  <c:v>1.919</c:v>
                </c:pt>
                <c:pt idx="66">
                  <c:v>2.02</c:v>
                </c:pt>
                <c:pt idx="67">
                  <c:v>2.14</c:v>
                </c:pt>
                <c:pt idx="68">
                  <c:v>2.2650000000000001</c:v>
                </c:pt>
                <c:pt idx="69">
                  <c:v>2.39</c:v>
                </c:pt>
                <c:pt idx="70">
                  <c:v>2.5099999999999998</c:v>
                </c:pt>
                <c:pt idx="71">
                  <c:v>2.7309999999999999</c:v>
                </c:pt>
                <c:pt idx="72">
                  <c:v>2.9249999999999998</c:v>
                </c:pt>
                <c:pt idx="73">
                  <c:v>3.093</c:v>
                </c:pt>
                <c:pt idx="74">
                  <c:v>3.2410000000000001</c:v>
                </c:pt>
                <c:pt idx="75">
                  <c:v>3.3730000000000002</c:v>
                </c:pt>
                <c:pt idx="76">
                  <c:v>3.492</c:v>
                </c:pt>
                <c:pt idx="77">
                  <c:v>3.7040000000000002</c:v>
                </c:pt>
                <c:pt idx="78">
                  <c:v>3.8940000000000001</c:v>
                </c:pt>
                <c:pt idx="79">
                  <c:v>4.0730000000000004</c:v>
                </c:pt>
                <c:pt idx="80">
                  <c:v>4.2480000000000002</c:v>
                </c:pt>
                <c:pt idx="81">
                  <c:v>4.423</c:v>
                </c:pt>
                <c:pt idx="82">
                  <c:v>4.5990000000000002</c:v>
                </c:pt>
                <c:pt idx="83">
                  <c:v>4.7779999999999996</c:v>
                </c:pt>
                <c:pt idx="84">
                  <c:v>4.96</c:v>
                </c:pt>
                <c:pt idx="85">
                  <c:v>5.1459999999999999</c:v>
                </c:pt>
                <c:pt idx="86">
                  <c:v>5.3339999999999996</c:v>
                </c:pt>
                <c:pt idx="87">
                  <c:v>5.524</c:v>
                </c:pt>
                <c:pt idx="88">
                  <c:v>5.9080000000000004</c:v>
                </c:pt>
                <c:pt idx="89">
                  <c:v>6.3890000000000002</c:v>
                </c:pt>
                <c:pt idx="90">
                  <c:v>6.8650000000000002</c:v>
                </c:pt>
                <c:pt idx="91">
                  <c:v>7.3319999999999999</c:v>
                </c:pt>
                <c:pt idx="92">
                  <c:v>7.7880000000000003</c:v>
                </c:pt>
                <c:pt idx="93">
                  <c:v>8.2319999999999993</c:v>
                </c:pt>
                <c:pt idx="94">
                  <c:v>8.6639999999999997</c:v>
                </c:pt>
                <c:pt idx="95">
                  <c:v>9.0850000000000009</c:v>
                </c:pt>
                <c:pt idx="96">
                  <c:v>9.4960000000000004</c:v>
                </c:pt>
                <c:pt idx="97">
                  <c:v>10.29</c:v>
                </c:pt>
                <c:pt idx="98">
                  <c:v>11.06</c:v>
                </c:pt>
                <c:pt idx="99">
                  <c:v>11.81</c:v>
                </c:pt>
                <c:pt idx="100">
                  <c:v>12.54</c:v>
                </c:pt>
                <c:pt idx="101">
                  <c:v>13.26</c:v>
                </c:pt>
                <c:pt idx="102">
                  <c:v>13.98</c:v>
                </c:pt>
                <c:pt idx="103">
                  <c:v>15.4</c:v>
                </c:pt>
                <c:pt idx="104">
                  <c:v>16.809999999999999</c:v>
                </c:pt>
                <c:pt idx="105">
                  <c:v>18.22</c:v>
                </c:pt>
                <c:pt idx="106">
                  <c:v>19.61</c:v>
                </c:pt>
                <c:pt idx="107">
                  <c:v>20.99</c:v>
                </c:pt>
                <c:pt idx="108">
                  <c:v>22.35</c:v>
                </c:pt>
                <c:pt idx="109">
                  <c:v>23.68</c:v>
                </c:pt>
                <c:pt idx="110">
                  <c:v>24.98</c:v>
                </c:pt>
                <c:pt idx="111">
                  <c:v>26.25</c:v>
                </c:pt>
                <c:pt idx="112">
                  <c:v>27.48</c:v>
                </c:pt>
                <c:pt idx="113">
                  <c:v>28.67</c:v>
                </c:pt>
                <c:pt idx="114">
                  <c:v>30.92</c:v>
                </c:pt>
                <c:pt idx="115">
                  <c:v>33.520000000000003</c:v>
                </c:pt>
                <c:pt idx="116">
                  <c:v>35.869999999999997</c:v>
                </c:pt>
                <c:pt idx="117">
                  <c:v>37.99</c:v>
                </c:pt>
                <c:pt idx="118">
                  <c:v>39.909999999999997</c:v>
                </c:pt>
                <c:pt idx="119">
                  <c:v>41.64</c:v>
                </c:pt>
                <c:pt idx="120">
                  <c:v>43.19</c:v>
                </c:pt>
                <c:pt idx="121">
                  <c:v>44.59</c:v>
                </c:pt>
                <c:pt idx="122">
                  <c:v>45.85</c:v>
                </c:pt>
                <c:pt idx="123">
                  <c:v>47.97</c:v>
                </c:pt>
                <c:pt idx="124">
                  <c:v>49.66</c:v>
                </c:pt>
                <c:pt idx="125">
                  <c:v>50.98</c:v>
                </c:pt>
                <c:pt idx="126">
                  <c:v>52.02</c:v>
                </c:pt>
                <c:pt idx="127">
                  <c:v>52.82</c:v>
                </c:pt>
                <c:pt idx="128">
                  <c:v>53.43</c:v>
                </c:pt>
                <c:pt idx="129">
                  <c:v>54.24</c:v>
                </c:pt>
                <c:pt idx="130">
                  <c:v>54.67</c:v>
                </c:pt>
                <c:pt idx="131">
                  <c:v>54.85</c:v>
                </c:pt>
                <c:pt idx="132">
                  <c:v>54.87</c:v>
                </c:pt>
                <c:pt idx="133">
                  <c:v>54.78</c:v>
                </c:pt>
                <c:pt idx="134">
                  <c:v>54.63</c:v>
                </c:pt>
                <c:pt idx="135">
                  <c:v>54.42</c:v>
                </c:pt>
                <c:pt idx="136">
                  <c:v>54.19</c:v>
                </c:pt>
                <c:pt idx="137">
                  <c:v>53.93</c:v>
                </c:pt>
                <c:pt idx="138">
                  <c:v>53.66</c:v>
                </c:pt>
                <c:pt idx="139">
                  <c:v>53.76</c:v>
                </c:pt>
                <c:pt idx="140">
                  <c:v>53.64</c:v>
                </c:pt>
                <c:pt idx="141">
                  <c:v>52.93</c:v>
                </c:pt>
                <c:pt idx="142">
                  <c:v>52.25</c:v>
                </c:pt>
                <c:pt idx="143">
                  <c:v>51.59</c:v>
                </c:pt>
                <c:pt idx="144">
                  <c:v>50.96</c:v>
                </c:pt>
                <c:pt idx="145">
                  <c:v>50.35</c:v>
                </c:pt>
                <c:pt idx="146">
                  <c:v>49.74</c:v>
                </c:pt>
                <c:pt idx="147">
                  <c:v>49.15</c:v>
                </c:pt>
                <c:pt idx="148">
                  <c:v>48.56</c:v>
                </c:pt>
                <c:pt idx="149">
                  <c:v>47.4</c:v>
                </c:pt>
                <c:pt idx="150">
                  <c:v>46.26</c:v>
                </c:pt>
                <c:pt idx="151">
                  <c:v>45.13</c:v>
                </c:pt>
                <c:pt idx="152">
                  <c:v>44.03</c:v>
                </c:pt>
                <c:pt idx="153">
                  <c:v>42.95</c:v>
                </c:pt>
                <c:pt idx="154">
                  <c:v>41.89</c:v>
                </c:pt>
                <c:pt idx="155">
                  <c:v>39.840000000000003</c:v>
                </c:pt>
                <c:pt idx="156">
                  <c:v>37.9</c:v>
                </c:pt>
                <c:pt idx="157">
                  <c:v>36.07</c:v>
                </c:pt>
                <c:pt idx="158">
                  <c:v>34.36</c:v>
                </c:pt>
                <c:pt idx="159">
                  <c:v>32.75</c:v>
                </c:pt>
                <c:pt idx="160">
                  <c:v>31.27</c:v>
                </c:pt>
                <c:pt idx="161">
                  <c:v>29.89</c:v>
                </c:pt>
                <c:pt idx="162">
                  <c:v>28.61</c:v>
                </c:pt>
                <c:pt idx="163">
                  <c:v>27.43</c:v>
                </c:pt>
                <c:pt idx="164">
                  <c:v>26.35</c:v>
                </c:pt>
                <c:pt idx="165">
                  <c:v>25.35</c:v>
                </c:pt>
                <c:pt idx="166">
                  <c:v>23.6</c:v>
                </c:pt>
                <c:pt idx="167">
                  <c:v>21.84</c:v>
                </c:pt>
                <c:pt idx="168">
                  <c:v>20.48</c:v>
                </c:pt>
                <c:pt idx="169">
                  <c:v>19.27</c:v>
                </c:pt>
                <c:pt idx="170">
                  <c:v>18.16</c:v>
                </c:pt>
                <c:pt idx="171">
                  <c:v>17.190000000000001</c:v>
                </c:pt>
                <c:pt idx="172">
                  <c:v>16.329999999999998</c:v>
                </c:pt>
                <c:pt idx="173">
                  <c:v>15.56</c:v>
                </c:pt>
                <c:pt idx="174">
                  <c:v>14.87</c:v>
                </c:pt>
                <c:pt idx="175">
                  <c:v>13.68</c:v>
                </c:pt>
                <c:pt idx="176">
                  <c:v>12.7</c:v>
                </c:pt>
                <c:pt idx="177">
                  <c:v>11.87</c:v>
                </c:pt>
                <c:pt idx="178">
                  <c:v>11.15</c:v>
                </c:pt>
                <c:pt idx="179">
                  <c:v>10.54</c:v>
                </c:pt>
                <c:pt idx="180">
                  <c:v>10</c:v>
                </c:pt>
                <c:pt idx="181">
                  <c:v>9.1029999999999998</c:v>
                </c:pt>
                <c:pt idx="182">
                  <c:v>8.3849999999999998</c:v>
                </c:pt>
                <c:pt idx="183">
                  <c:v>7.7839999999999998</c:v>
                </c:pt>
                <c:pt idx="184">
                  <c:v>7.2830000000000004</c:v>
                </c:pt>
                <c:pt idx="185">
                  <c:v>6.86</c:v>
                </c:pt>
                <c:pt idx="186">
                  <c:v>6.4969999999999999</c:v>
                </c:pt>
                <c:pt idx="187">
                  <c:v>6.1829999999999998</c:v>
                </c:pt>
                <c:pt idx="188">
                  <c:v>5.9089999999999998</c:v>
                </c:pt>
                <c:pt idx="189">
                  <c:v>5.6660000000000004</c:v>
                </c:pt>
                <c:pt idx="190">
                  <c:v>5.4509999999999996</c:v>
                </c:pt>
                <c:pt idx="191">
                  <c:v>5.258</c:v>
                </c:pt>
                <c:pt idx="192">
                  <c:v>4.9290000000000003</c:v>
                </c:pt>
                <c:pt idx="193">
                  <c:v>4.5960000000000001</c:v>
                </c:pt>
                <c:pt idx="194">
                  <c:v>4.3280000000000003</c:v>
                </c:pt>
                <c:pt idx="195">
                  <c:v>4.1079999999999997</c:v>
                </c:pt>
                <c:pt idx="196">
                  <c:v>3.9249999999999998</c:v>
                </c:pt>
                <c:pt idx="197">
                  <c:v>3.7690000000000001</c:v>
                </c:pt>
                <c:pt idx="198">
                  <c:v>3.6360000000000001</c:v>
                </c:pt>
                <c:pt idx="199">
                  <c:v>3.5209999999999999</c:v>
                </c:pt>
                <c:pt idx="200">
                  <c:v>3.4209999999999998</c:v>
                </c:pt>
                <c:pt idx="201">
                  <c:v>3.2549999999999999</c:v>
                </c:pt>
                <c:pt idx="202">
                  <c:v>3.1240000000000001</c:v>
                </c:pt>
                <c:pt idx="203">
                  <c:v>3.0179999999999998</c:v>
                </c:pt>
                <c:pt idx="204">
                  <c:v>2.9319999999999999</c:v>
                </c:pt>
                <c:pt idx="205">
                  <c:v>2.8610000000000002</c:v>
                </c:pt>
                <c:pt idx="206">
                  <c:v>2.8010000000000002</c:v>
                </c:pt>
                <c:pt idx="207">
                  <c:v>2.7069999999999999</c:v>
                </c:pt>
                <c:pt idx="208">
                  <c:v>2.6659999999999999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E3-4D76-870A-55E16FEE4FEE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srim86Kr_Mylar!$D$20:$D$228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srim86Kr_Mylar!$F$20:$F$228</c:f>
              <c:numCache>
                <c:formatCode>0.000E+00</c:formatCode>
                <c:ptCount val="209"/>
                <c:pt idx="0">
                  <c:v>2.4980000000000002</c:v>
                </c:pt>
                <c:pt idx="1">
                  <c:v>2.62</c:v>
                </c:pt>
                <c:pt idx="2">
                  <c:v>2.7330000000000001</c:v>
                </c:pt>
                <c:pt idx="3">
                  <c:v>2.84</c:v>
                </c:pt>
                <c:pt idx="4">
                  <c:v>2.94</c:v>
                </c:pt>
                <c:pt idx="5">
                  <c:v>3.0339999999999998</c:v>
                </c:pt>
                <c:pt idx="6">
                  <c:v>3.1240000000000001</c:v>
                </c:pt>
                <c:pt idx="7">
                  <c:v>3.2090000000000001</c:v>
                </c:pt>
                <c:pt idx="8">
                  <c:v>3.29</c:v>
                </c:pt>
                <c:pt idx="9">
                  <c:v>3.3679999999999999</c:v>
                </c:pt>
                <c:pt idx="10">
                  <c:v>3.5129999999999999</c:v>
                </c:pt>
                <c:pt idx="11">
                  <c:v>3.68</c:v>
                </c:pt>
                <c:pt idx="12">
                  <c:v>3.8319999999999999</c:v>
                </c:pt>
                <c:pt idx="13">
                  <c:v>3.972</c:v>
                </c:pt>
                <c:pt idx="14">
                  <c:v>4.101</c:v>
                </c:pt>
                <c:pt idx="15">
                  <c:v>4.2210000000000001</c:v>
                </c:pt>
                <c:pt idx="16">
                  <c:v>4.3339999999999996</c:v>
                </c:pt>
                <c:pt idx="17">
                  <c:v>4.4390000000000001</c:v>
                </c:pt>
                <c:pt idx="18">
                  <c:v>4.5389999999999997</c:v>
                </c:pt>
                <c:pt idx="19">
                  <c:v>4.7220000000000004</c:v>
                </c:pt>
                <c:pt idx="20">
                  <c:v>4.8860000000000001</c:v>
                </c:pt>
                <c:pt idx="21">
                  <c:v>5.0350000000000001</c:v>
                </c:pt>
                <c:pt idx="22">
                  <c:v>5.1719999999999997</c:v>
                </c:pt>
                <c:pt idx="23">
                  <c:v>5.298</c:v>
                </c:pt>
                <c:pt idx="24">
                  <c:v>5.4139999999999997</c:v>
                </c:pt>
                <c:pt idx="25">
                  <c:v>5.6219999999999999</c:v>
                </c:pt>
                <c:pt idx="26">
                  <c:v>5.8029999999999999</c:v>
                </c:pt>
                <c:pt idx="27">
                  <c:v>5.9640000000000004</c:v>
                </c:pt>
                <c:pt idx="28">
                  <c:v>6.1070000000000002</c:v>
                </c:pt>
                <c:pt idx="29">
                  <c:v>6.2350000000000003</c:v>
                </c:pt>
                <c:pt idx="30">
                  <c:v>6.351</c:v>
                </c:pt>
                <c:pt idx="31">
                  <c:v>6.4569999999999999</c:v>
                </c:pt>
                <c:pt idx="32">
                  <c:v>6.5529999999999999</c:v>
                </c:pt>
                <c:pt idx="33">
                  <c:v>6.641</c:v>
                </c:pt>
                <c:pt idx="34">
                  <c:v>6.7220000000000004</c:v>
                </c:pt>
                <c:pt idx="35">
                  <c:v>6.7969999999999997</c:v>
                </c:pt>
                <c:pt idx="36">
                  <c:v>6.93</c:v>
                </c:pt>
                <c:pt idx="37">
                  <c:v>7.0709999999999997</c:v>
                </c:pt>
                <c:pt idx="38">
                  <c:v>7.1890000000000001</c:v>
                </c:pt>
                <c:pt idx="39">
                  <c:v>7.2889999999999997</c:v>
                </c:pt>
                <c:pt idx="40">
                  <c:v>7.3739999999999997</c:v>
                </c:pt>
                <c:pt idx="41">
                  <c:v>7.4470000000000001</c:v>
                </c:pt>
                <c:pt idx="42">
                  <c:v>7.5090000000000003</c:v>
                </c:pt>
                <c:pt idx="43">
                  <c:v>7.5620000000000003</c:v>
                </c:pt>
                <c:pt idx="44">
                  <c:v>7.6079999999999997</c:v>
                </c:pt>
                <c:pt idx="45">
                  <c:v>7.681</c:v>
                </c:pt>
                <c:pt idx="46">
                  <c:v>7.7329999999999997</c:v>
                </c:pt>
                <c:pt idx="47">
                  <c:v>7.7690000000000001</c:v>
                </c:pt>
                <c:pt idx="48">
                  <c:v>7.7930000000000001</c:v>
                </c:pt>
                <c:pt idx="49">
                  <c:v>7.8070000000000004</c:v>
                </c:pt>
                <c:pt idx="50">
                  <c:v>7.8120000000000003</c:v>
                </c:pt>
                <c:pt idx="51">
                  <c:v>7.8040000000000003</c:v>
                </c:pt>
                <c:pt idx="52">
                  <c:v>7.7770000000000001</c:v>
                </c:pt>
                <c:pt idx="53">
                  <c:v>7.7370000000000001</c:v>
                </c:pt>
                <c:pt idx="54">
                  <c:v>7.6879999999999997</c:v>
                </c:pt>
                <c:pt idx="55">
                  <c:v>7.6319999999999997</c:v>
                </c:pt>
                <c:pt idx="56">
                  <c:v>7.5720000000000001</c:v>
                </c:pt>
                <c:pt idx="57">
                  <c:v>7.508</c:v>
                </c:pt>
                <c:pt idx="58">
                  <c:v>7.4420000000000002</c:v>
                </c:pt>
                <c:pt idx="59">
                  <c:v>7.375</c:v>
                </c:pt>
                <c:pt idx="60">
                  <c:v>7.3070000000000004</c:v>
                </c:pt>
                <c:pt idx="61">
                  <c:v>7.2389999999999999</c:v>
                </c:pt>
                <c:pt idx="62">
                  <c:v>7.1020000000000003</c:v>
                </c:pt>
                <c:pt idx="63">
                  <c:v>6.9340000000000002</c:v>
                </c:pt>
                <c:pt idx="64">
                  <c:v>6.7709999999999999</c:v>
                </c:pt>
                <c:pt idx="65">
                  <c:v>6.6139999999999999</c:v>
                </c:pt>
                <c:pt idx="66">
                  <c:v>6.4640000000000004</c:v>
                </c:pt>
                <c:pt idx="67">
                  <c:v>6.32</c:v>
                </c:pt>
                <c:pt idx="68">
                  <c:v>6.1829999999999998</c:v>
                </c:pt>
                <c:pt idx="69">
                  <c:v>6.0519999999999996</c:v>
                </c:pt>
                <c:pt idx="70">
                  <c:v>5.9269999999999996</c:v>
                </c:pt>
                <c:pt idx="71">
                  <c:v>5.6929999999999996</c:v>
                </c:pt>
                <c:pt idx="72">
                  <c:v>5.48</c:v>
                </c:pt>
                <c:pt idx="73">
                  <c:v>5.2839999999999998</c:v>
                </c:pt>
                <c:pt idx="74">
                  <c:v>5.1029999999999998</c:v>
                </c:pt>
                <c:pt idx="75">
                  <c:v>4.9370000000000003</c:v>
                </c:pt>
                <c:pt idx="76">
                  <c:v>4.7830000000000004</c:v>
                </c:pt>
                <c:pt idx="77">
                  <c:v>4.5060000000000002</c:v>
                </c:pt>
                <c:pt idx="78">
                  <c:v>4.2649999999999997</c:v>
                </c:pt>
                <c:pt idx="79">
                  <c:v>4.0529999999999999</c:v>
                </c:pt>
                <c:pt idx="80">
                  <c:v>3.863</c:v>
                </c:pt>
                <c:pt idx="81">
                  <c:v>3.694</c:v>
                </c:pt>
                <c:pt idx="82">
                  <c:v>3.5409999999999999</c:v>
                </c:pt>
                <c:pt idx="83">
                  <c:v>3.403</c:v>
                </c:pt>
                <c:pt idx="84">
                  <c:v>3.2759999999999998</c:v>
                </c:pt>
                <c:pt idx="85">
                  <c:v>3.16</c:v>
                </c:pt>
                <c:pt idx="86">
                  <c:v>3.0529999999999999</c:v>
                </c:pt>
                <c:pt idx="87">
                  <c:v>2.9550000000000001</c:v>
                </c:pt>
                <c:pt idx="88">
                  <c:v>2.778</c:v>
                </c:pt>
                <c:pt idx="89">
                  <c:v>2.589</c:v>
                </c:pt>
                <c:pt idx="90">
                  <c:v>2.4279999999999999</c:v>
                </c:pt>
                <c:pt idx="91">
                  <c:v>2.2879999999999998</c:v>
                </c:pt>
                <c:pt idx="92">
                  <c:v>2.165</c:v>
                </c:pt>
                <c:pt idx="93">
                  <c:v>2.0569999999999999</c:v>
                </c:pt>
                <c:pt idx="94">
                  <c:v>1.96</c:v>
                </c:pt>
                <c:pt idx="95">
                  <c:v>1.873</c:v>
                </c:pt>
                <c:pt idx="96">
                  <c:v>1.7949999999999999</c:v>
                </c:pt>
                <c:pt idx="97">
                  <c:v>1.6579999999999999</c:v>
                </c:pt>
                <c:pt idx="98">
                  <c:v>1.5429999999999999</c:v>
                </c:pt>
                <c:pt idx="99">
                  <c:v>1.4450000000000001</c:v>
                </c:pt>
                <c:pt idx="100">
                  <c:v>1.36</c:v>
                </c:pt>
                <c:pt idx="101">
                  <c:v>1.2849999999999999</c:v>
                </c:pt>
                <c:pt idx="102">
                  <c:v>1.22</c:v>
                </c:pt>
                <c:pt idx="103">
                  <c:v>1.1080000000000001</c:v>
                </c:pt>
                <c:pt idx="104">
                  <c:v>1.0169999999999999</c:v>
                </c:pt>
                <c:pt idx="105">
                  <c:v>0.94159999999999999</c:v>
                </c:pt>
                <c:pt idx="106">
                  <c:v>0.87749999999999995</c:v>
                </c:pt>
                <c:pt idx="107">
                  <c:v>0.82230000000000003</c:v>
                </c:pt>
                <c:pt idx="108">
                  <c:v>0.77439999999999998</c:v>
                </c:pt>
                <c:pt idx="109">
                  <c:v>0.73219999999999996</c:v>
                </c:pt>
                <c:pt idx="110">
                  <c:v>0.69489999999999996</c:v>
                </c:pt>
                <c:pt idx="111">
                  <c:v>0.66149999999999998</c:v>
                </c:pt>
                <c:pt idx="112">
                  <c:v>0.63139999999999996</c:v>
                </c:pt>
                <c:pt idx="113">
                  <c:v>0.60429999999999995</c:v>
                </c:pt>
                <c:pt idx="114">
                  <c:v>0.55700000000000005</c:v>
                </c:pt>
                <c:pt idx="115">
                  <c:v>0.50819999999999999</c:v>
                </c:pt>
                <c:pt idx="116">
                  <c:v>0.46789999999999998</c:v>
                </c:pt>
                <c:pt idx="117">
                  <c:v>0.434</c:v>
                </c:pt>
                <c:pt idx="118">
                  <c:v>0.40510000000000002</c:v>
                </c:pt>
                <c:pt idx="119">
                  <c:v>0.38009999999999999</c:v>
                </c:pt>
                <c:pt idx="120">
                  <c:v>0.35820000000000002</c:v>
                </c:pt>
                <c:pt idx="121">
                  <c:v>0.33889999999999998</c:v>
                </c:pt>
                <c:pt idx="122">
                  <c:v>0.32179999999999997</c:v>
                </c:pt>
                <c:pt idx="123">
                  <c:v>0.29260000000000003</c:v>
                </c:pt>
                <c:pt idx="124">
                  <c:v>0.26860000000000001</c:v>
                </c:pt>
                <c:pt idx="125">
                  <c:v>0.2485</c:v>
                </c:pt>
                <c:pt idx="126">
                  <c:v>0.23139999999999999</c:v>
                </c:pt>
                <c:pt idx="127">
                  <c:v>0.2167</c:v>
                </c:pt>
                <c:pt idx="128">
                  <c:v>0.2039</c:v>
                </c:pt>
                <c:pt idx="129">
                  <c:v>0.18260000000000001</c:v>
                </c:pt>
                <c:pt idx="130">
                  <c:v>0.16550000000000001</c:v>
                </c:pt>
                <c:pt idx="131">
                  <c:v>0.15160000000000001</c:v>
                </c:pt>
                <c:pt idx="132">
                  <c:v>0.14000000000000001</c:v>
                </c:pt>
                <c:pt idx="133">
                  <c:v>0.13009999999999999</c:v>
                </c:pt>
                <c:pt idx="134">
                  <c:v>0.1217</c:v>
                </c:pt>
                <c:pt idx="135">
                  <c:v>0.1143</c:v>
                </c:pt>
                <c:pt idx="136">
                  <c:v>0.10780000000000001</c:v>
                </c:pt>
                <c:pt idx="137">
                  <c:v>0.1021</c:v>
                </c:pt>
                <c:pt idx="138">
                  <c:v>9.6979999999999997E-2</c:v>
                </c:pt>
                <c:pt idx="139">
                  <c:v>9.2380000000000004E-2</c:v>
                </c:pt>
                <c:pt idx="140">
                  <c:v>8.4449999999999997E-2</c:v>
                </c:pt>
                <c:pt idx="141">
                  <c:v>7.6369999999999993E-2</c:v>
                </c:pt>
                <c:pt idx="142">
                  <c:v>6.9790000000000005E-2</c:v>
                </c:pt>
                <c:pt idx="143">
                  <c:v>6.4299999999999996E-2</c:v>
                </c:pt>
                <c:pt idx="144">
                  <c:v>5.9670000000000001E-2</c:v>
                </c:pt>
                <c:pt idx="145">
                  <c:v>5.5690000000000003E-2</c:v>
                </c:pt>
                <c:pt idx="146">
                  <c:v>5.2240000000000002E-2</c:v>
                </c:pt>
                <c:pt idx="147">
                  <c:v>4.9209999999999997E-2</c:v>
                </c:pt>
                <c:pt idx="148">
                  <c:v>4.6539999999999998E-2</c:v>
                </c:pt>
                <c:pt idx="149">
                  <c:v>4.2020000000000002E-2</c:v>
                </c:pt>
                <c:pt idx="150">
                  <c:v>3.8339999999999999E-2</c:v>
                </c:pt>
                <c:pt idx="151">
                  <c:v>3.5279999999999999E-2</c:v>
                </c:pt>
                <c:pt idx="152">
                  <c:v>3.27E-2</c:v>
                </c:pt>
                <c:pt idx="153">
                  <c:v>3.049E-2</c:v>
                </c:pt>
                <c:pt idx="154">
                  <c:v>2.8580000000000001E-2</c:v>
                </c:pt>
                <c:pt idx="155">
                  <c:v>2.5420000000000002E-2</c:v>
                </c:pt>
                <c:pt idx="156">
                  <c:v>2.2919999999999999E-2</c:v>
                </c:pt>
                <c:pt idx="157">
                  <c:v>2.0889999999999999E-2</c:v>
                </c:pt>
                <c:pt idx="158">
                  <c:v>1.9199999999999998E-2</c:v>
                </c:pt>
                <c:pt idx="159">
                  <c:v>1.7780000000000001E-2</c:v>
                </c:pt>
                <c:pt idx="160">
                  <c:v>1.6570000000000001E-2</c:v>
                </c:pt>
                <c:pt idx="161">
                  <c:v>1.5509999999999999E-2</c:v>
                </c:pt>
                <c:pt idx="162">
                  <c:v>1.4590000000000001E-2</c:v>
                </c:pt>
                <c:pt idx="163">
                  <c:v>1.3780000000000001E-2</c:v>
                </c:pt>
                <c:pt idx="164">
                  <c:v>1.306E-2</c:v>
                </c:pt>
                <c:pt idx="165">
                  <c:v>1.2409999999999999E-2</c:v>
                </c:pt>
                <c:pt idx="166">
                  <c:v>1.1299999999999999E-2</c:v>
                </c:pt>
                <c:pt idx="167">
                  <c:v>1.018E-2</c:v>
                </c:pt>
                <c:pt idx="168">
                  <c:v>9.2619999999999994E-3</c:v>
                </c:pt>
                <c:pt idx="169">
                  <c:v>8.5050000000000004E-3</c:v>
                </c:pt>
                <c:pt idx="170">
                  <c:v>7.868E-3</c:v>
                </c:pt>
                <c:pt idx="171">
                  <c:v>7.3239999999999998E-3</c:v>
                </c:pt>
                <c:pt idx="172">
                  <c:v>6.8529999999999997E-3</c:v>
                </c:pt>
                <c:pt idx="173">
                  <c:v>6.4409999999999997E-3</c:v>
                </c:pt>
                <c:pt idx="174">
                  <c:v>6.0790000000000002E-3</c:v>
                </c:pt>
                <c:pt idx="175">
                  <c:v>5.4679999999999998E-3</c:v>
                </c:pt>
                <c:pt idx="176">
                  <c:v>4.973E-3</c:v>
                </c:pt>
                <c:pt idx="177">
                  <c:v>4.5640000000000003E-3</c:v>
                </c:pt>
                <c:pt idx="178">
                  <c:v>4.2189999999999997E-3</c:v>
                </c:pt>
                <c:pt idx="179">
                  <c:v>3.9249999999999997E-3</c:v>
                </c:pt>
                <c:pt idx="180">
                  <c:v>3.6709999999999998E-3</c:v>
                </c:pt>
                <c:pt idx="181">
                  <c:v>3.2529999999999998E-3</c:v>
                </c:pt>
                <c:pt idx="182">
                  <c:v>2.9239999999999999E-3</c:v>
                </c:pt>
                <c:pt idx="183">
                  <c:v>2.6570000000000001E-3</c:v>
                </c:pt>
                <c:pt idx="184">
                  <c:v>2.4369999999999999E-3</c:v>
                </c:pt>
                <c:pt idx="185">
                  <c:v>2.2520000000000001E-3</c:v>
                </c:pt>
                <c:pt idx="186">
                  <c:v>2.0939999999999999E-3</c:v>
                </c:pt>
                <c:pt idx="187">
                  <c:v>1.957E-3</c:v>
                </c:pt>
                <c:pt idx="188">
                  <c:v>1.838E-3</c:v>
                </c:pt>
                <c:pt idx="189">
                  <c:v>1.7329999999999999E-3</c:v>
                </c:pt>
                <c:pt idx="190">
                  <c:v>1.64E-3</c:v>
                </c:pt>
                <c:pt idx="191">
                  <c:v>1.557E-3</c:v>
                </c:pt>
                <c:pt idx="192">
                  <c:v>1.4139999999999999E-3</c:v>
                </c:pt>
                <c:pt idx="193">
                  <c:v>1.2700000000000001E-3</c:v>
                </c:pt>
                <c:pt idx="194">
                  <c:v>1.1529999999999999E-3</c:v>
                </c:pt>
                <c:pt idx="195">
                  <c:v>1.057E-3</c:v>
                </c:pt>
                <c:pt idx="196">
                  <c:v>9.7590000000000003E-4</c:v>
                </c:pt>
                <c:pt idx="197">
                  <c:v>9.0689999999999998E-4</c:v>
                </c:pt>
                <c:pt idx="198">
                  <c:v>8.474E-4</c:v>
                </c:pt>
                <c:pt idx="199">
                  <c:v>7.9540000000000003E-4</c:v>
                </c:pt>
                <c:pt idx="200">
                  <c:v>7.4960000000000001E-4</c:v>
                </c:pt>
                <c:pt idx="201">
                  <c:v>6.7279999999999998E-4</c:v>
                </c:pt>
                <c:pt idx="202">
                  <c:v>6.1070000000000004E-4</c:v>
                </c:pt>
                <c:pt idx="203">
                  <c:v>5.5940000000000004E-4</c:v>
                </c:pt>
                <c:pt idx="204">
                  <c:v>5.1639999999999998E-4</c:v>
                </c:pt>
                <c:pt idx="205">
                  <c:v>4.797E-4</c:v>
                </c:pt>
                <c:pt idx="206">
                  <c:v>4.4799999999999999E-4</c:v>
                </c:pt>
                <c:pt idx="207">
                  <c:v>3.9609999999999998E-4</c:v>
                </c:pt>
                <c:pt idx="208">
                  <c:v>3.7060000000000001E-4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E3-4D76-870A-55E16FEE4FEE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srim86Kr_Mylar!$D$20:$D$228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srim86Kr_Mylar!$G$20:$G$228</c:f>
              <c:numCache>
                <c:formatCode>0.000E+00</c:formatCode>
                <c:ptCount val="209"/>
                <c:pt idx="0">
                  <c:v>2.6857000000000002</c:v>
                </c:pt>
                <c:pt idx="1">
                  <c:v>2.8179000000000003</c:v>
                </c:pt>
                <c:pt idx="2">
                  <c:v>2.9405999999999999</c:v>
                </c:pt>
                <c:pt idx="3">
                  <c:v>3.0568</c:v>
                </c:pt>
                <c:pt idx="4">
                  <c:v>3.1656</c:v>
                </c:pt>
                <c:pt idx="5">
                  <c:v>3.2681999999999998</c:v>
                </c:pt>
                <c:pt idx="6">
                  <c:v>3.3664000000000001</c:v>
                </c:pt>
                <c:pt idx="7">
                  <c:v>3.4593000000000003</c:v>
                </c:pt>
                <c:pt idx="8">
                  <c:v>3.548</c:v>
                </c:pt>
                <c:pt idx="9">
                  <c:v>3.6334999999999997</c:v>
                </c:pt>
                <c:pt idx="10">
                  <c:v>3.7928999999999999</c:v>
                </c:pt>
                <c:pt idx="11">
                  <c:v>3.9769000000000001</c:v>
                </c:pt>
                <c:pt idx="12">
                  <c:v>4.1448999999999998</c:v>
                </c:pt>
                <c:pt idx="13">
                  <c:v>4.3002000000000002</c:v>
                </c:pt>
                <c:pt idx="14">
                  <c:v>4.4437999999999995</c:v>
                </c:pt>
                <c:pt idx="15">
                  <c:v>4.5777999999999999</c:v>
                </c:pt>
                <c:pt idx="16">
                  <c:v>4.7041999999999993</c:v>
                </c:pt>
                <c:pt idx="17">
                  <c:v>4.8222000000000005</c:v>
                </c:pt>
                <c:pt idx="18">
                  <c:v>4.9348000000000001</c:v>
                </c:pt>
                <c:pt idx="19">
                  <c:v>5.1418000000000008</c:v>
                </c:pt>
                <c:pt idx="20">
                  <c:v>5.3285</c:v>
                </c:pt>
                <c:pt idx="21">
                  <c:v>5.4991000000000003</c:v>
                </c:pt>
                <c:pt idx="22">
                  <c:v>5.6567999999999996</c:v>
                </c:pt>
                <c:pt idx="23">
                  <c:v>5.8026</c:v>
                </c:pt>
                <c:pt idx="24">
                  <c:v>5.9375999999999998</c:v>
                </c:pt>
                <c:pt idx="25">
                  <c:v>6.1818</c:v>
                </c:pt>
                <c:pt idx="26">
                  <c:v>6.3967000000000001</c:v>
                </c:pt>
                <c:pt idx="27">
                  <c:v>6.5898000000000003</c:v>
                </c:pt>
                <c:pt idx="28">
                  <c:v>6.7633999999999999</c:v>
                </c:pt>
                <c:pt idx="29">
                  <c:v>6.9206000000000003</c:v>
                </c:pt>
                <c:pt idx="30">
                  <c:v>7.0646000000000004</c:v>
                </c:pt>
                <c:pt idx="31">
                  <c:v>7.1974999999999998</c:v>
                </c:pt>
                <c:pt idx="32">
                  <c:v>7.3194999999999997</c:v>
                </c:pt>
                <c:pt idx="33">
                  <c:v>7.4325999999999999</c:v>
                </c:pt>
                <c:pt idx="34">
                  <c:v>7.5380000000000003</c:v>
                </c:pt>
                <c:pt idx="35">
                  <c:v>7.6365999999999996</c:v>
                </c:pt>
                <c:pt idx="36">
                  <c:v>7.8150999999999993</c:v>
                </c:pt>
                <c:pt idx="37">
                  <c:v>8.0098000000000003</c:v>
                </c:pt>
                <c:pt idx="38">
                  <c:v>8.1784999999999997</c:v>
                </c:pt>
                <c:pt idx="39">
                  <c:v>8.327</c:v>
                </c:pt>
                <c:pt idx="40">
                  <c:v>8.4580000000000002</c:v>
                </c:pt>
                <c:pt idx="41">
                  <c:v>8.5749999999999993</c:v>
                </c:pt>
                <c:pt idx="42">
                  <c:v>8.68</c:v>
                </c:pt>
                <c:pt idx="43">
                  <c:v>8.7740000000000009</c:v>
                </c:pt>
                <c:pt idx="44">
                  <c:v>8.86</c:v>
                </c:pt>
                <c:pt idx="45">
                  <c:v>9.0090000000000003</c:v>
                </c:pt>
                <c:pt idx="46">
                  <c:v>9.1319999999999997</c:v>
                </c:pt>
                <c:pt idx="47">
                  <c:v>9.2370000000000001</c:v>
                </c:pt>
                <c:pt idx="48">
                  <c:v>9.3260000000000005</c:v>
                </c:pt>
                <c:pt idx="49">
                  <c:v>9.4030000000000005</c:v>
                </c:pt>
                <c:pt idx="50">
                  <c:v>9.468</c:v>
                </c:pt>
                <c:pt idx="51">
                  <c:v>9.5739999999999998</c:v>
                </c:pt>
                <c:pt idx="52">
                  <c:v>9.6549999999999994</c:v>
                </c:pt>
                <c:pt idx="53">
                  <c:v>9.7160000000000011</c:v>
                </c:pt>
                <c:pt idx="54">
                  <c:v>9.7639999999999993</c:v>
                </c:pt>
                <c:pt idx="55">
                  <c:v>9.8000000000000007</c:v>
                </c:pt>
                <c:pt idx="56">
                  <c:v>9.8290000000000006</c:v>
                </c:pt>
                <c:pt idx="57">
                  <c:v>9.85</c:v>
                </c:pt>
                <c:pt idx="58">
                  <c:v>9.8659999999999997</c:v>
                </c:pt>
                <c:pt idx="59">
                  <c:v>9.8789999999999996</c:v>
                </c:pt>
                <c:pt idx="60">
                  <c:v>9.8879999999999999</c:v>
                </c:pt>
                <c:pt idx="61">
                  <c:v>9.6180000000000003</c:v>
                </c:pt>
                <c:pt idx="62">
                  <c:v>9.1430000000000007</c:v>
                </c:pt>
                <c:pt idx="63">
                  <c:v>8.8070000000000004</c:v>
                </c:pt>
                <c:pt idx="64">
                  <c:v>8.6280000000000001</c:v>
                </c:pt>
                <c:pt idx="65">
                  <c:v>8.5329999999999995</c:v>
                </c:pt>
                <c:pt idx="66">
                  <c:v>8.484</c:v>
                </c:pt>
                <c:pt idx="67">
                  <c:v>8.4600000000000009</c:v>
                </c:pt>
                <c:pt idx="68">
                  <c:v>8.4480000000000004</c:v>
                </c:pt>
                <c:pt idx="69">
                  <c:v>8.4420000000000002</c:v>
                </c:pt>
                <c:pt idx="70">
                  <c:v>8.4369999999999994</c:v>
                </c:pt>
                <c:pt idx="71">
                  <c:v>8.4239999999999995</c:v>
                </c:pt>
                <c:pt idx="72">
                  <c:v>8.4050000000000011</c:v>
                </c:pt>
                <c:pt idx="73">
                  <c:v>8.3769999999999989</c:v>
                </c:pt>
                <c:pt idx="74">
                  <c:v>8.3439999999999994</c:v>
                </c:pt>
                <c:pt idx="75">
                  <c:v>8.31</c:v>
                </c:pt>
                <c:pt idx="76">
                  <c:v>8.2750000000000004</c:v>
                </c:pt>
                <c:pt idx="77">
                  <c:v>8.2100000000000009</c:v>
                </c:pt>
                <c:pt idx="78">
                  <c:v>8.1589999999999989</c:v>
                </c:pt>
                <c:pt idx="79">
                  <c:v>8.1260000000000012</c:v>
                </c:pt>
                <c:pt idx="80">
                  <c:v>8.1110000000000007</c:v>
                </c:pt>
                <c:pt idx="81">
                  <c:v>8.1170000000000009</c:v>
                </c:pt>
                <c:pt idx="82">
                  <c:v>8.14</c:v>
                </c:pt>
                <c:pt idx="83">
                  <c:v>8.1809999999999992</c:v>
                </c:pt>
                <c:pt idx="84">
                  <c:v>8.2360000000000007</c:v>
                </c:pt>
                <c:pt idx="85">
                  <c:v>8.3060000000000009</c:v>
                </c:pt>
                <c:pt idx="86">
                  <c:v>8.3870000000000005</c:v>
                </c:pt>
                <c:pt idx="87">
                  <c:v>8.4789999999999992</c:v>
                </c:pt>
                <c:pt idx="88">
                  <c:v>8.6859999999999999</c:v>
                </c:pt>
                <c:pt idx="89">
                  <c:v>8.9779999999999998</c:v>
                </c:pt>
                <c:pt idx="90">
                  <c:v>9.2929999999999993</c:v>
                </c:pt>
                <c:pt idx="91">
                  <c:v>9.6199999999999992</c:v>
                </c:pt>
                <c:pt idx="92">
                  <c:v>9.9529999999999994</c:v>
                </c:pt>
                <c:pt idx="93">
                  <c:v>10.289</c:v>
                </c:pt>
                <c:pt idx="94">
                  <c:v>10.623999999999999</c:v>
                </c:pt>
                <c:pt idx="95">
                  <c:v>10.958</c:v>
                </c:pt>
                <c:pt idx="96">
                  <c:v>11.291</c:v>
                </c:pt>
                <c:pt idx="97">
                  <c:v>11.947999999999999</c:v>
                </c:pt>
                <c:pt idx="98">
                  <c:v>12.603</c:v>
                </c:pt>
                <c:pt idx="99">
                  <c:v>13.255000000000001</c:v>
                </c:pt>
                <c:pt idx="100">
                  <c:v>13.899999999999999</c:v>
                </c:pt>
                <c:pt idx="101">
                  <c:v>14.545</c:v>
                </c:pt>
                <c:pt idx="102">
                  <c:v>15.200000000000001</c:v>
                </c:pt>
                <c:pt idx="103">
                  <c:v>16.507999999999999</c:v>
                </c:pt>
                <c:pt idx="104">
                  <c:v>17.826999999999998</c:v>
                </c:pt>
                <c:pt idx="105">
                  <c:v>19.1616</c:v>
                </c:pt>
                <c:pt idx="106">
                  <c:v>20.487500000000001</c:v>
                </c:pt>
                <c:pt idx="107">
                  <c:v>21.812299999999997</c:v>
                </c:pt>
                <c:pt idx="108">
                  <c:v>23.124400000000001</c:v>
                </c:pt>
                <c:pt idx="109">
                  <c:v>24.412199999999999</c:v>
                </c:pt>
                <c:pt idx="110">
                  <c:v>25.674900000000001</c:v>
                </c:pt>
                <c:pt idx="111">
                  <c:v>26.9115</c:v>
                </c:pt>
                <c:pt idx="112">
                  <c:v>28.1114</c:v>
                </c:pt>
                <c:pt idx="113">
                  <c:v>29.2743</c:v>
                </c:pt>
                <c:pt idx="114">
                  <c:v>31.477</c:v>
                </c:pt>
                <c:pt idx="115">
                  <c:v>34.028200000000005</c:v>
                </c:pt>
                <c:pt idx="116">
                  <c:v>36.337899999999998</c:v>
                </c:pt>
                <c:pt idx="117">
                  <c:v>38.423999999999999</c:v>
                </c:pt>
                <c:pt idx="118">
                  <c:v>40.315099999999994</c:v>
                </c:pt>
                <c:pt idx="119">
                  <c:v>42.020099999999999</c:v>
                </c:pt>
                <c:pt idx="120">
                  <c:v>43.548199999999994</c:v>
                </c:pt>
                <c:pt idx="121">
                  <c:v>44.928900000000006</c:v>
                </c:pt>
                <c:pt idx="122">
                  <c:v>46.171800000000005</c:v>
                </c:pt>
                <c:pt idx="123">
                  <c:v>48.262599999999999</c:v>
                </c:pt>
                <c:pt idx="124">
                  <c:v>49.928599999999996</c:v>
                </c:pt>
                <c:pt idx="125">
                  <c:v>51.228499999999997</c:v>
                </c:pt>
                <c:pt idx="126">
                  <c:v>52.251400000000004</c:v>
                </c:pt>
                <c:pt idx="127">
                  <c:v>53.036700000000003</c:v>
                </c:pt>
                <c:pt idx="128">
                  <c:v>53.633899999999997</c:v>
                </c:pt>
                <c:pt idx="129">
                  <c:v>54.422600000000003</c:v>
                </c:pt>
                <c:pt idx="130">
                  <c:v>54.835500000000003</c:v>
                </c:pt>
                <c:pt idx="131">
                  <c:v>55.001600000000003</c:v>
                </c:pt>
                <c:pt idx="132">
                  <c:v>55.01</c:v>
                </c:pt>
                <c:pt idx="133">
                  <c:v>54.9101</c:v>
                </c:pt>
                <c:pt idx="134">
                  <c:v>54.7517</c:v>
                </c:pt>
                <c:pt idx="135">
                  <c:v>54.534300000000002</c:v>
                </c:pt>
                <c:pt idx="136">
                  <c:v>54.297799999999995</c:v>
                </c:pt>
                <c:pt idx="137">
                  <c:v>54.0321</c:v>
                </c:pt>
                <c:pt idx="138">
                  <c:v>53.756979999999999</c:v>
                </c:pt>
                <c:pt idx="139">
                  <c:v>53.852379999999997</c:v>
                </c:pt>
                <c:pt idx="140">
                  <c:v>53.724449999999997</c:v>
                </c:pt>
                <c:pt idx="141">
                  <c:v>53.006369999999997</c:v>
                </c:pt>
                <c:pt idx="142">
                  <c:v>52.319789999999998</c:v>
                </c:pt>
                <c:pt idx="143">
                  <c:v>51.654300000000006</c:v>
                </c:pt>
                <c:pt idx="144">
                  <c:v>51.019669999999998</c:v>
                </c:pt>
                <c:pt idx="145">
                  <c:v>50.40569</c:v>
                </c:pt>
                <c:pt idx="146">
                  <c:v>49.79224</c:v>
                </c:pt>
                <c:pt idx="147">
                  <c:v>49.199210000000001</c:v>
                </c:pt>
                <c:pt idx="148">
                  <c:v>48.606540000000003</c:v>
                </c:pt>
                <c:pt idx="149">
                  <c:v>47.442019999999999</c:v>
                </c:pt>
                <c:pt idx="150">
                  <c:v>46.298339999999996</c:v>
                </c:pt>
                <c:pt idx="151">
                  <c:v>45.165280000000003</c:v>
                </c:pt>
                <c:pt idx="152">
                  <c:v>44.0627</c:v>
                </c:pt>
                <c:pt idx="153">
                  <c:v>42.980490000000003</c:v>
                </c:pt>
                <c:pt idx="154">
                  <c:v>41.918579999999999</c:v>
                </c:pt>
                <c:pt idx="155">
                  <c:v>39.86542</c:v>
                </c:pt>
                <c:pt idx="156">
                  <c:v>37.922919999999998</c:v>
                </c:pt>
                <c:pt idx="157">
                  <c:v>36.090890000000002</c:v>
                </c:pt>
                <c:pt idx="158">
                  <c:v>34.379199999999997</c:v>
                </c:pt>
                <c:pt idx="159">
                  <c:v>32.767780000000002</c:v>
                </c:pt>
                <c:pt idx="160">
                  <c:v>31.286570000000001</c:v>
                </c:pt>
                <c:pt idx="161">
                  <c:v>29.90551</c:v>
                </c:pt>
                <c:pt idx="162">
                  <c:v>28.624589999999998</c:v>
                </c:pt>
                <c:pt idx="163">
                  <c:v>27.44378</c:v>
                </c:pt>
                <c:pt idx="164">
                  <c:v>26.363060000000001</c:v>
                </c:pt>
                <c:pt idx="165">
                  <c:v>25.362410000000001</c:v>
                </c:pt>
                <c:pt idx="166">
                  <c:v>23.6113</c:v>
                </c:pt>
                <c:pt idx="167">
                  <c:v>21.850179999999998</c:v>
                </c:pt>
                <c:pt idx="168">
                  <c:v>20.489262</c:v>
                </c:pt>
                <c:pt idx="169">
                  <c:v>19.278504999999999</c:v>
                </c:pt>
                <c:pt idx="170">
                  <c:v>18.167867999999999</c:v>
                </c:pt>
                <c:pt idx="171">
                  <c:v>17.197324000000002</c:v>
                </c:pt>
                <c:pt idx="172">
                  <c:v>16.336852999999998</c:v>
                </c:pt>
                <c:pt idx="173">
                  <c:v>15.566441000000001</c:v>
                </c:pt>
                <c:pt idx="174">
                  <c:v>14.876078999999999</c:v>
                </c:pt>
                <c:pt idx="175">
                  <c:v>13.685468</c:v>
                </c:pt>
                <c:pt idx="176">
                  <c:v>12.704972999999999</c:v>
                </c:pt>
                <c:pt idx="177">
                  <c:v>11.874563999999999</c:v>
                </c:pt>
                <c:pt idx="178">
                  <c:v>11.154219000000001</c:v>
                </c:pt>
                <c:pt idx="179">
                  <c:v>10.543925</c:v>
                </c:pt>
                <c:pt idx="180">
                  <c:v>10.003671000000001</c:v>
                </c:pt>
                <c:pt idx="181">
                  <c:v>9.1062530000000006</c:v>
                </c:pt>
                <c:pt idx="182">
                  <c:v>8.3879239999999999</c:v>
                </c:pt>
                <c:pt idx="183">
                  <c:v>7.7866569999999999</c:v>
                </c:pt>
                <c:pt idx="184">
                  <c:v>7.2854369999999999</c:v>
                </c:pt>
                <c:pt idx="185">
                  <c:v>6.8622520000000007</c:v>
                </c:pt>
                <c:pt idx="186">
                  <c:v>6.4990939999999995</c:v>
                </c:pt>
                <c:pt idx="187">
                  <c:v>6.1849569999999998</c:v>
                </c:pt>
                <c:pt idx="188">
                  <c:v>5.910838</c:v>
                </c:pt>
                <c:pt idx="189">
                  <c:v>5.6677330000000001</c:v>
                </c:pt>
                <c:pt idx="190">
                  <c:v>5.4526399999999997</c:v>
                </c:pt>
                <c:pt idx="191">
                  <c:v>5.259557</c:v>
                </c:pt>
                <c:pt idx="192">
                  <c:v>4.9304139999999999</c:v>
                </c:pt>
                <c:pt idx="193">
                  <c:v>4.59727</c:v>
                </c:pt>
                <c:pt idx="194">
                  <c:v>4.3291530000000007</c:v>
                </c:pt>
                <c:pt idx="195">
                  <c:v>4.109057</c:v>
                </c:pt>
                <c:pt idx="196">
                  <c:v>3.9259758999999996</c:v>
                </c:pt>
                <c:pt idx="197">
                  <c:v>3.7699069000000001</c:v>
                </c:pt>
                <c:pt idx="198">
                  <c:v>3.6368474000000002</c:v>
                </c:pt>
                <c:pt idx="199">
                  <c:v>3.5217953999999998</c:v>
                </c:pt>
                <c:pt idx="200">
                  <c:v>3.4217495999999996</c:v>
                </c:pt>
                <c:pt idx="201">
                  <c:v>3.2556727999999997</c:v>
                </c:pt>
                <c:pt idx="202">
                  <c:v>3.1246107000000003</c:v>
                </c:pt>
                <c:pt idx="203">
                  <c:v>3.0185594</c:v>
                </c:pt>
                <c:pt idx="204">
                  <c:v>2.9325163999999999</c:v>
                </c:pt>
                <c:pt idx="205">
                  <c:v>2.8614797000000003</c:v>
                </c:pt>
                <c:pt idx="206">
                  <c:v>2.8014480000000002</c:v>
                </c:pt>
                <c:pt idx="207">
                  <c:v>2.7073961</c:v>
                </c:pt>
                <c:pt idx="208">
                  <c:v>2.6663706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FE3-4D76-870A-55E16FEE4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7336"/>
        <c:axId val="477615376"/>
      </c:scatterChart>
      <c:valAx>
        <c:axId val="47761733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5376"/>
        <c:crosses val="autoZero"/>
        <c:crossBetween val="midCat"/>
        <c:majorUnit val="10"/>
      </c:valAx>
      <c:valAx>
        <c:axId val="47761537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733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680397226466096"/>
          <c:y val="0.57658819931997407"/>
          <c:w val="0.24938594652854704"/>
          <c:h val="0.15493819682796164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srim86Kr_Mylar!$P$5</c:f>
          <c:strCache>
            <c:ptCount val="1"/>
            <c:pt idx="0">
              <c:v>srim86Kr_Mylar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srim86Kr_Mylar!$D$20:$D$228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srim86Kr_Mylar!$J$20:$J$228</c:f>
              <c:numCache>
                <c:formatCode>0.000</c:formatCode>
                <c:ptCount val="209"/>
                <c:pt idx="0">
                  <c:v>4.4999999999999997E-3</c:v>
                </c:pt>
                <c:pt idx="1">
                  <c:v>4.8000000000000004E-3</c:v>
                </c:pt>
                <c:pt idx="2">
                  <c:v>5.0000000000000001E-3</c:v>
                </c:pt>
                <c:pt idx="3">
                  <c:v>5.1999999999999998E-3</c:v>
                </c:pt>
                <c:pt idx="4">
                  <c:v>5.4000000000000003E-3</c:v>
                </c:pt>
                <c:pt idx="5">
                  <c:v>5.5999999999999999E-3</c:v>
                </c:pt>
                <c:pt idx="6">
                  <c:v>5.8000000000000005E-3</c:v>
                </c:pt>
                <c:pt idx="7">
                  <c:v>6.0000000000000001E-3</c:v>
                </c:pt>
                <c:pt idx="8">
                  <c:v>6.0999999999999995E-3</c:v>
                </c:pt>
                <c:pt idx="9">
                  <c:v>6.3E-3</c:v>
                </c:pt>
                <c:pt idx="10">
                  <c:v>6.6E-3</c:v>
                </c:pt>
                <c:pt idx="11">
                  <c:v>7.0999999999999995E-3</c:v>
                </c:pt>
                <c:pt idx="12">
                  <c:v>7.3999999999999995E-3</c:v>
                </c:pt>
                <c:pt idx="13">
                  <c:v>7.7999999999999996E-3</c:v>
                </c:pt>
                <c:pt idx="14">
                  <c:v>8.2000000000000007E-3</c:v>
                </c:pt>
                <c:pt idx="15">
                  <c:v>8.5000000000000006E-3</c:v>
                </c:pt>
                <c:pt idx="16">
                  <c:v>8.8999999999999999E-3</c:v>
                </c:pt>
                <c:pt idx="17">
                  <c:v>9.1999999999999998E-3</c:v>
                </c:pt>
                <c:pt idx="18">
                  <c:v>9.4999999999999998E-3</c:v>
                </c:pt>
                <c:pt idx="19">
                  <c:v>1.0199999999999999E-2</c:v>
                </c:pt>
                <c:pt idx="20">
                  <c:v>1.0800000000000001E-2</c:v>
                </c:pt>
                <c:pt idx="21">
                  <c:v>1.14E-2</c:v>
                </c:pt>
                <c:pt idx="22">
                  <c:v>1.2E-2</c:v>
                </c:pt>
                <c:pt idx="23">
                  <c:v>1.2500000000000001E-2</c:v>
                </c:pt>
                <c:pt idx="24">
                  <c:v>1.3100000000000001E-2</c:v>
                </c:pt>
                <c:pt idx="25">
                  <c:v>1.4099999999999998E-2</c:v>
                </c:pt>
                <c:pt idx="26">
                  <c:v>1.52E-2</c:v>
                </c:pt>
                <c:pt idx="27">
                  <c:v>1.6199999999999999E-2</c:v>
                </c:pt>
                <c:pt idx="28">
                  <c:v>1.7100000000000001E-2</c:v>
                </c:pt>
                <c:pt idx="29">
                  <c:v>1.8099999999999998E-2</c:v>
                </c:pt>
                <c:pt idx="30">
                  <c:v>1.9E-2</c:v>
                </c:pt>
                <c:pt idx="31">
                  <c:v>1.9900000000000001E-2</c:v>
                </c:pt>
                <c:pt idx="32">
                  <c:v>2.0799999999999999E-2</c:v>
                </c:pt>
                <c:pt idx="33">
                  <c:v>2.1700000000000001E-2</c:v>
                </c:pt>
                <c:pt idx="34">
                  <c:v>2.2600000000000002E-2</c:v>
                </c:pt>
                <c:pt idx="35">
                  <c:v>2.35E-2</c:v>
                </c:pt>
                <c:pt idx="36">
                  <c:v>2.52E-2</c:v>
                </c:pt>
                <c:pt idx="37">
                  <c:v>2.7200000000000002E-2</c:v>
                </c:pt>
                <c:pt idx="38">
                  <c:v>2.93E-2</c:v>
                </c:pt>
                <c:pt idx="39">
                  <c:v>3.1300000000000001E-2</c:v>
                </c:pt>
                <c:pt idx="40">
                  <c:v>3.32E-2</c:v>
                </c:pt>
                <c:pt idx="41">
                  <c:v>3.5199999999999995E-2</c:v>
                </c:pt>
                <c:pt idx="42">
                  <c:v>3.7100000000000001E-2</c:v>
                </c:pt>
                <c:pt idx="43">
                  <c:v>3.9E-2</c:v>
                </c:pt>
                <c:pt idx="44">
                  <c:v>4.0899999999999999E-2</c:v>
                </c:pt>
                <c:pt idx="45">
                  <c:v>4.4600000000000001E-2</c:v>
                </c:pt>
                <c:pt idx="46">
                  <c:v>4.82E-2</c:v>
                </c:pt>
                <c:pt idx="47">
                  <c:v>5.1900000000000002E-2</c:v>
                </c:pt>
                <c:pt idx="48">
                  <c:v>5.5400000000000005E-2</c:v>
                </c:pt>
                <c:pt idx="49">
                  <c:v>5.8999999999999997E-2</c:v>
                </c:pt>
                <c:pt idx="50">
                  <c:v>6.2600000000000003E-2</c:v>
                </c:pt>
                <c:pt idx="51">
                  <c:v>6.9599999999999995E-2</c:v>
                </c:pt>
                <c:pt idx="52">
                  <c:v>7.6600000000000001E-2</c:v>
                </c:pt>
                <c:pt idx="53">
                  <c:v>8.3499999999999991E-2</c:v>
                </c:pt>
                <c:pt idx="54">
                  <c:v>9.0400000000000008E-2</c:v>
                </c:pt>
                <c:pt idx="55">
                  <c:v>9.7299999999999998E-2</c:v>
                </c:pt>
                <c:pt idx="56">
                  <c:v>0.1042</c:v>
                </c:pt>
                <c:pt idx="57">
                  <c:v>0.1111</c:v>
                </c:pt>
                <c:pt idx="58">
                  <c:v>0.1179</c:v>
                </c:pt>
                <c:pt idx="59">
                  <c:v>0.12479999999999999</c:v>
                </c:pt>
                <c:pt idx="60">
                  <c:v>0.13159999999999999</c:v>
                </c:pt>
                <c:pt idx="61">
                  <c:v>0.1386</c:v>
                </c:pt>
                <c:pt idx="62">
                  <c:v>0.15309999999999999</c:v>
                </c:pt>
                <c:pt idx="63">
                  <c:v>0.1721</c:v>
                </c:pt>
                <c:pt idx="64">
                  <c:v>0.19170000000000001</c:v>
                </c:pt>
                <c:pt idx="65">
                  <c:v>0.21160000000000001</c:v>
                </c:pt>
                <c:pt idx="66">
                  <c:v>0.23159999999999997</c:v>
                </c:pt>
                <c:pt idx="67">
                  <c:v>0.25179999999999997</c:v>
                </c:pt>
                <c:pt idx="68">
                  <c:v>0.27210000000000001</c:v>
                </c:pt>
                <c:pt idx="69">
                  <c:v>0.2923</c:v>
                </c:pt>
                <c:pt idx="70">
                  <c:v>0.31269999999999998</c:v>
                </c:pt>
                <c:pt idx="71">
                  <c:v>0.35339999999999999</c:v>
                </c:pt>
                <c:pt idx="72">
                  <c:v>0.39419999999999999</c:v>
                </c:pt>
                <c:pt idx="73">
                  <c:v>0.43529999999999996</c:v>
                </c:pt>
                <c:pt idx="74">
                  <c:v>0.47649999999999998</c:v>
                </c:pt>
                <c:pt idx="75">
                  <c:v>0.51790000000000003</c:v>
                </c:pt>
                <c:pt idx="76">
                  <c:v>0.55959999999999999</c:v>
                </c:pt>
                <c:pt idx="77">
                  <c:v>0.64349999999999996</c:v>
                </c:pt>
                <c:pt idx="78">
                  <c:v>0.72819999999999996</c:v>
                </c:pt>
                <c:pt idx="79">
                  <c:v>0.8135</c:v>
                </c:pt>
                <c:pt idx="80">
                  <c:v>0.89910000000000001</c:v>
                </c:pt>
                <c:pt idx="81">
                  <c:v>0.98480000000000012</c:v>
                </c:pt>
                <c:pt idx="82" formatCode="0.00">
                  <c:v>1.07</c:v>
                </c:pt>
                <c:pt idx="83" formatCode="0.00">
                  <c:v>1.1599999999999999</c:v>
                </c:pt>
                <c:pt idx="84" formatCode="0.00">
                  <c:v>1.24</c:v>
                </c:pt>
                <c:pt idx="85" formatCode="0.00">
                  <c:v>1.33</c:v>
                </c:pt>
                <c:pt idx="86" formatCode="0.00">
                  <c:v>1.41</c:v>
                </c:pt>
                <c:pt idx="87" formatCode="0.00">
                  <c:v>1.49</c:v>
                </c:pt>
                <c:pt idx="88" formatCode="0.00">
                  <c:v>1.66</c:v>
                </c:pt>
                <c:pt idx="89" formatCode="0.00">
                  <c:v>1.85</c:v>
                </c:pt>
                <c:pt idx="90" formatCode="0.00">
                  <c:v>2.0499999999999998</c:v>
                </c:pt>
                <c:pt idx="91" formatCode="0.00">
                  <c:v>2.23</c:v>
                </c:pt>
                <c:pt idx="92" formatCode="0.00">
                  <c:v>2.41</c:v>
                </c:pt>
                <c:pt idx="93" formatCode="0.00">
                  <c:v>2.59</c:v>
                </c:pt>
                <c:pt idx="94" formatCode="0.00">
                  <c:v>2.75</c:v>
                </c:pt>
                <c:pt idx="95" formatCode="0.00">
                  <c:v>2.92</c:v>
                </c:pt>
                <c:pt idx="96" formatCode="0.00">
                  <c:v>3.08</c:v>
                </c:pt>
                <c:pt idx="97" formatCode="0.00">
                  <c:v>3.38</c:v>
                </c:pt>
                <c:pt idx="98" formatCode="0.00">
                  <c:v>3.67</c:v>
                </c:pt>
                <c:pt idx="99" formatCode="0.00">
                  <c:v>3.94</c:v>
                </c:pt>
                <c:pt idx="100" formatCode="0.00">
                  <c:v>4.2</c:v>
                </c:pt>
                <c:pt idx="101" formatCode="0.00">
                  <c:v>4.45</c:v>
                </c:pt>
                <c:pt idx="102" formatCode="0.00">
                  <c:v>4.6900000000000004</c:v>
                </c:pt>
                <c:pt idx="103" formatCode="0.00">
                  <c:v>5.14</c:v>
                </c:pt>
                <c:pt idx="104" formatCode="0.00">
                  <c:v>5.55</c:v>
                </c:pt>
                <c:pt idx="105" formatCode="0.00">
                  <c:v>5.94</c:v>
                </c:pt>
                <c:pt idx="106" formatCode="0.00">
                  <c:v>6.3</c:v>
                </c:pt>
                <c:pt idx="107" formatCode="0.00">
                  <c:v>6.64</c:v>
                </c:pt>
                <c:pt idx="108" formatCode="0.00">
                  <c:v>6.95</c:v>
                </c:pt>
                <c:pt idx="109" formatCode="0.00">
                  <c:v>7.25</c:v>
                </c:pt>
                <c:pt idx="110" formatCode="0.00">
                  <c:v>7.54</c:v>
                </c:pt>
                <c:pt idx="111" formatCode="0.00">
                  <c:v>7.81</c:v>
                </c:pt>
                <c:pt idx="112" formatCode="0.00">
                  <c:v>8.07</c:v>
                </c:pt>
                <c:pt idx="113" formatCode="0.00">
                  <c:v>8.32</c:v>
                </c:pt>
                <c:pt idx="114" formatCode="0.00">
                  <c:v>8.7899999999999991</c:v>
                </c:pt>
                <c:pt idx="115" formatCode="0.00">
                  <c:v>9.33</c:v>
                </c:pt>
                <c:pt idx="116" formatCode="0.00">
                  <c:v>9.84</c:v>
                </c:pt>
                <c:pt idx="117" formatCode="0.00">
                  <c:v>10.32</c:v>
                </c:pt>
                <c:pt idx="118" formatCode="0.00">
                  <c:v>10.77</c:v>
                </c:pt>
                <c:pt idx="119" formatCode="0.00">
                  <c:v>11.2</c:v>
                </c:pt>
                <c:pt idx="120" formatCode="0.00">
                  <c:v>11.62</c:v>
                </c:pt>
                <c:pt idx="121" formatCode="0.00">
                  <c:v>12.03</c:v>
                </c:pt>
                <c:pt idx="122" formatCode="0.00">
                  <c:v>12.42</c:v>
                </c:pt>
                <c:pt idx="123" formatCode="0.00">
                  <c:v>13.18</c:v>
                </c:pt>
                <c:pt idx="124" formatCode="0.00">
                  <c:v>13.9</c:v>
                </c:pt>
                <c:pt idx="125" formatCode="0.00">
                  <c:v>14.61</c:v>
                </c:pt>
                <c:pt idx="126" formatCode="0.00">
                  <c:v>15.3</c:v>
                </c:pt>
                <c:pt idx="127" formatCode="0.00">
                  <c:v>15.98</c:v>
                </c:pt>
                <c:pt idx="128" formatCode="0.00">
                  <c:v>16.649999999999999</c:v>
                </c:pt>
                <c:pt idx="129" formatCode="0.00">
                  <c:v>17.98</c:v>
                </c:pt>
                <c:pt idx="130" formatCode="0.00">
                  <c:v>19.29</c:v>
                </c:pt>
                <c:pt idx="131" formatCode="0.00">
                  <c:v>20.59</c:v>
                </c:pt>
                <c:pt idx="132" formatCode="0.00">
                  <c:v>21.89</c:v>
                </c:pt>
                <c:pt idx="133" formatCode="0.00">
                  <c:v>23.19</c:v>
                </c:pt>
                <c:pt idx="134" formatCode="0.00">
                  <c:v>24.5</c:v>
                </c:pt>
                <c:pt idx="135" formatCode="0.00">
                  <c:v>25.81</c:v>
                </c:pt>
                <c:pt idx="136" formatCode="0.00">
                  <c:v>27.12</c:v>
                </c:pt>
                <c:pt idx="137" formatCode="0.00">
                  <c:v>28.44</c:v>
                </c:pt>
                <c:pt idx="138" formatCode="0.00">
                  <c:v>29.77</c:v>
                </c:pt>
                <c:pt idx="139" formatCode="0.00">
                  <c:v>31.1</c:v>
                </c:pt>
                <c:pt idx="140" formatCode="0.00">
                  <c:v>33.76</c:v>
                </c:pt>
                <c:pt idx="141" formatCode="0.00">
                  <c:v>37.119999999999997</c:v>
                </c:pt>
                <c:pt idx="142" formatCode="0.00">
                  <c:v>40.520000000000003</c:v>
                </c:pt>
                <c:pt idx="143" formatCode="0.00">
                  <c:v>43.96</c:v>
                </c:pt>
                <c:pt idx="144" formatCode="0.00">
                  <c:v>47.44</c:v>
                </c:pt>
                <c:pt idx="145" formatCode="0.00">
                  <c:v>50.97</c:v>
                </c:pt>
                <c:pt idx="146" formatCode="0.00">
                  <c:v>54.54</c:v>
                </c:pt>
                <c:pt idx="147" formatCode="0.00">
                  <c:v>58.16</c:v>
                </c:pt>
                <c:pt idx="148" formatCode="0.00">
                  <c:v>61.82</c:v>
                </c:pt>
                <c:pt idx="149" formatCode="0.00">
                  <c:v>69.28</c:v>
                </c:pt>
                <c:pt idx="150" formatCode="0.00">
                  <c:v>76.91</c:v>
                </c:pt>
                <c:pt idx="151" formatCode="0.00">
                  <c:v>84.74</c:v>
                </c:pt>
                <c:pt idx="152" formatCode="0.00">
                  <c:v>92.77</c:v>
                </c:pt>
                <c:pt idx="153" formatCode="0.00">
                  <c:v>100.99</c:v>
                </c:pt>
                <c:pt idx="154" formatCode="0.00">
                  <c:v>109.42</c:v>
                </c:pt>
                <c:pt idx="155" formatCode="0.00">
                  <c:v>126.94</c:v>
                </c:pt>
                <c:pt idx="156" formatCode="0.00">
                  <c:v>145.36000000000001</c:v>
                </c:pt>
                <c:pt idx="157" formatCode="0.00">
                  <c:v>164.71</c:v>
                </c:pt>
                <c:pt idx="158" formatCode="0.00">
                  <c:v>185.04</c:v>
                </c:pt>
                <c:pt idx="159" formatCode="0.00">
                  <c:v>206.38</c:v>
                </c:pt>
                <c:pt idx="160" formatCode="0.00">
                  <c:v>228.74</c:v>
                </c:pt>
                <c:pt idx="161" formatCode="0.00">
                  <c:v>252.15</c:v>
                </c:pt>
                <c:pt idx="162" formatCode="0.00">
                  <c:v>276.63</c:v>
                </c:pt>
                <c:pt idx="163" formatCode="0.00">
                  <c:v>302.18</c:v>
                </c:pt>
                <c:pt idx="164" formatCode="0.00">
                  <c:v>328.8</c:v>
                </c:pt>
                <c:pt idx="165" formatCode="0.00">
                  <c:v>356.49</c:v>
                </c:pt>
                <c:pt idx="166" formatCode="0.00">
                  <c:v>415.02</c:v>
                </c:pt>
                <c:pt idx="167" formatCode="0.00">
                  <c:v>493.84</c:v>
                </c:pt>
                <c:pt idx="168" formatCode="0.00">
                  <c:v>578.46</c:v>
                </c:pt>
                <c:pt idx="169" formatCode="0.00">
                  <c:v>668.55</c:v>
                </c:pt>
                <c:pt idx="170" formatCode="0.00">
                  <c:v>764.21</c:v>
                </c:pt>
                <c:pt idx="171" formatCode="0.00">
                  <c:v>865.5</c:v>
                </c:pt>
                <c:pt idx="172" formatCode="0.00">
                  <c:v>972.32</c:v>
                </c:pt>
                <c:pt idx="173" formatCode="0.0">
                  <c:v>1080</c:v>
                </c:pt>
                <c:pt idx="174" formatCode="0.0">
                  <c:v>1200</c:v>
                </c:pt>
                <c:pt idx="175" formatCode="0.0">
                  <c:v>1450</c:v>
                </c:pt>
                <c:pt idx="176" formatCode="0.0">
                  <c:v>1720</c:v>
                </c:pt>
                <c:pt idx="177" formatCode="0.0">
                  <c:v>2020</c:v>
                </c:pt>
                <c:pt idx="178" formatCode="0.0">
                  <c:v>2330</c:v>
                </c:pt>
                <c:pt idx="179" formatCode="0.0">
                  <c:v>2660</c:v>
                </c:pt>
                <c:pt idx="180" formatCode="0.0">
                  <c:v>3010</c:v>
                </c:pt>
                <c:pt idx="181" formatCode="0.0">
                  <c:v>3760</c:v>
                </c:pt>
                <c:pt idx="182" formatCode="0.0">
                  <c:v>4580</c:v>
                </c:pt>
                <c:pt idx="183" formatCode="0.0">
                  <c:v>5460</c:v>
                </c:pt>
                <c:pt idx="184" formatCode="0.0">
                  <c:v>6410</c:v>
                </c:pt>
                <c:pt idx="185" formatCode="0.0">
                  <c:v>7430</c:v>
                </c:pt>
                <c:pt idx="186" formatCode="0.0">
                  <c:v>8500</c:v>
                </c:pt>
                <c:pt idx="187" formatCode="0.0">
                  <c:v>9630</c:v>
                </c:pt>
                <c:pt idx="188" formatCode="0.0">
                  <c:v>10810</c:v>
                </c:pt>
                <c:pt idx="189" formatCode="0.0">
                  <c:v>12050</c:v>
                </c:pt>
                <c:pt idx="190" formatCode="0.0">
                  <c:v>13340</c:v>
                </c:pt>
                <c:pt idx="191" formatCode="0.0">
                  <c:v>14670</c:v>
                </c:pt>
                <c:pt idx="192" formatCode="0.0">
                  <c:v>17490</c:v>
                </c:pt>
                <c:pt idx="193" formatCode="0.0">
                  <c:v>21250</c:v>
                </c:pt>
                <c:pt idx="194" formatCode="0.0">
                  <c:v>25260</c:v>
                </c:pt>
                <c:pt idx="195" formatCode="0.0">
                  <c:v>29500</c:v>
                </c:pt>
                <c:pt idx="196" formatCode="0.0">
                  <c:v>33960</c:v>
                </c:pt>
                <c:pt idx="197" formatCode="0.0">
                  <c:v>38610</c:v>
                </c:pt>
                <c:pt idx="198" formatCode="0.0">
                  <c:v>43450</c:v>
                </c:pt>
                <c:pt idx="199" formatCode="0.0">
                  <c:v>48450</c:v>
                </c:pt>
                <c:pt idx="200" formatCode="0.0">
                  <c:v>53610</c:v>
                </c:pt>
                <c:pt idx="201" formatCode="0.0">
                  <c:v>64330</c:v>
                </c:pt>
                <c:pt idx="202" formatCode="0.0">
                  <c:v>75560</c:v>
                </c:pt>
                <c:pt idx="203" formatCode="0.0">
                  <c:v>87210</c:v>
                </c:pt>
                <c:pt idx="204" formatCode="0.0">
                  <c:v>99240</c:v>
                </c:pt>
                <c:pt idx="205" formatCode="0.0">
                  <c:v>111600</c:v>
                </c:pt>
                <c:pt idx="206" formatCode="0.0">
                  <c:v>124250</c:v>
                </c:pt>
                <c:pt idx="207" formatCode="0.0">
                  <c:v>150250</c:v>
                </c:pt>
                <c:pt idx="208" formatCode="0.0">
                  <c:v>166230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4C-4925-9D67-678225258A35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srim86Kr_Mylar!$D$20:$D$228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srim86Kr_Mylar!$M$20:$M$228</c:f>
              <c:numCache>
                <c:formatCode>0.000</c:formatCode>
                <c:ptCount val="209"/>
                <c:pt idx="0">
                  <c:v>1.2999999999999999E-3</c:v>
                </c:pt>
                <c:pt idx="1">
                  <c:v>1.2999999999999999E-3</c:v>
                </c:pt>
                <c:pt idx="2">
                  <c:v>1.4E-3</c:v>
                </c:pt>
                <c:pt idx="3">
                  <c:v>1.4E-3</c:v>
                </c:pt>
                <c:pt idx="4">
                  <c:v>1.5E-3</c:v>
                </c:pt>
                <c:pt idx="5">
                  <c:v>1.5E-3</c:v>
                </c:pt>
                <c:pt idx="6">
                  <c:v>1.6000000000000001E-3</c:v>
                </c:pt>
                <c:pt idx="7">
                  <c:v>1.6000000000000001E-3</c:v>
                </c:pt>
                <c:pt idx="8">
                  <c:v>1.6000000000000001E-3</c:v>
                </c:pt>
                <c:pt idx="9">
                  <c:v>1.7000000000000001E-3</c:v>
                </c:pt>
                <c:pt idx="10">
                  <c:v>1.8E-3</c:v>
                </c:pt>
                <c:pt idx="11">
                  <c:v>1.9E-3</c:v>
                </c:pt>
                <c:pt idx="12">
                  <c:v>1.9E-3</c:v>
                </c:pt>
                <c:pt idx="13">
                  <c:v>2E-3</c:v>
                </c:pt>
                <c:pt idx="14">
                  <c:v>2.1000000000000003E-3</c:v>
                </c:pt>
                <c:pt idx="15">
                  <c:v>2.1999999999999997E-3</c:v>
                </c:pt>
                <c:pt idx="16">
                  <c:v>2.3E-3</c:v>
                </c:pt>
                <c:pt idx="17">
                  <c:v>2.3E-3</c:v>
                </c:pt>
                <c:pt idx="18">
                  <c:v>2.4000000000000002E-3</c:v>
                </c:pt>
                <c:pt idx="19">
                  <c:v>2.5000000000000001E-3</c:v>
                </c:pt>
                <c:pt idx="20">
                  <c:v>2.7000000000000001E-3</c:v>
                </c:pt>
                <c:pt idx="21">
                  <c:v>2.8E-3</c:v>
                </c:pt>
                <c:pt idx="22">
                  <c:v>2.9000000000000002E-3</c:v>
                </c:pt>
                <c:pt idx="23">
                  <c:v>3.0000000000000001E-3</c:v>
                </c:pt>
                <c:pt idx="24">
                  <c:v>3.0999999999999999E-3</c:v>
                </c:pt>
                <c:pt idx="25">
                  <c:v>3.3E-3</c:v>
                </c:pt>
                <c:pt idx="26">
                  <c:v>3.5000000000000005E-3</c:v>
                </c:pt>
                <c:pt idx="27">
                  <c:v>3.6999999999999997E-3</c:v>
                </c:pt>
                <c:pt idx="28">
                  <c:v>3.8999999999999998E-3</c:v>
                </c:pt>
                <c:pt idx="29">
                  <c:v>4.1000000000000003E-3</c:v>
                </c:pt>
                <c:pt idx="30">
                  <c:v>4.2000000000000006E-3</c:v>
                </c:pt>
                <c:pt idx="31">
                  <c:v>4.3999999999999994E-3</c:v>
                </c:pt>
                <c:pt idx="32">
                  <c:v>4.5999999999999999E-3</c:v>
                </c:pt>
                <c:pt idx="33">
                  <c:v>4.7000000000000002E-3</c:v>
                </c:pt>
                <c:pt idx="34">
                  <c:v>4.8999999999999998E-3</c:v>
                </c:pt>
                <c:pt idx="35">
                  <c:v>5.0000000000000001E-3</c:v>
                </c:pt>
                <c:pt idx="36">
                  <c:v>5.3E-3</c:v>
                </c:pt>
                <c:pt idx="37">
                  <c:v>5.7000000000000002E-3</c:v>
                </c:pt>
                <c:pt idx="38">
                  <c:v>6.0999999999999995E-3</c:v>
                </c:pt>
                <c:pt idx="39">
                  <c:v>6.4000000000000003E-3</c:v>
                </c:pt>
                <c:pt idx="40">
                  <c:v>6.7000000000000002E-3</c:v>
                </c:pt>
                <c:pt idx="41">
                  <c:v>7.0999999999999995E-3</c:v>
                </c:pt>
                <c:pt idx="42">
                  <c:v>7.3999999999999995E-3</c:v>
                </c:pt>
                <c:pt idx="43">
                  <c:v>7.7000000000000002E-3</c:v>
                </c:pt>
                <c:pt idx="44">
                  <c:v>8.0000000000000002E-3</c:v>
                </c:pt>
                <c:pt idx="45">
                  <c:v>8.6E-3</c:v>
                </c:pt>
                <c:pt idx="46">
                  <c:v>9.1999999999999998E-3</c:v>
                </c:pt>
                <c:pt idx="47">
                  <c:v>9.7999999999999997E-3</c:v>
                </c:pt>
                <c:pt idx="48">
                  <c:v>1.03E-2</c:v>
                </c:pt>
                <c:pt idx="49">
                  <c:v>1.09E-2</c:v>
                </c:pt>
                <c:pt idx="50">
                  <c:v>1.14E-2</c:v>
                </c:pt>
                <c:pt idx="51">
                  <c:v>1.2500000000000001E-2</c:v>
                </c:pt>
                <c:pt idx="52">
                  <c:v>1.3600000000000001E-2</c:v>
                </c:pt>
                <c:pt idx="53">
                  <c:v>1.4599999999999998E-2</c:v>
                </c:pt>
                <c:pt idx="54">
                  <c:v>1.5599999999999999E-2</c:v>
                </c:pt>
                <c:pt idx="55">
                  <c:v>1.66E-2</c:v>
                </c:pt>
                <c:pt idx="56">
                  <c:v>1.7599999999999998E-2</c:v>
                </c:pt>
                <c:pt idx="57">
                  <c:v>1.8499999999999999E-2</c:v>
                </c:pt>
                <c:pt idx="58">
                  <c:v>1.95E-2</c:v>
                </c:pt>
                <c:pt idx="59">
                  <c:v>2.0399999999999998E-2</c:v>
                </c:pt>
                <c:pt idx="60">
                  <c:v>2.1299999999999999E-2</c:v>
                </c:pt>
                <c:pt idx="61">
                  <c:v>2.2200000000000001E-2</c:v>
                </c:pt>
                <c:pt idx="62">
                  <c:v>2.4199999999999999E-2</c:v>
                </c:pt>
                <c:pt idx="63">
                  <c:v>2.6800000000000001E-2</c:v>
                </c:pt>
                <c:pt idx="64">
                  <c:v>2.9399999999999999E-2</c:v>
                </c:pt>
                <c:pt idx="65">
                  <c:v>3.2000000000000001E-2</c:v>
                </c:pt>
                <c:pt idx="66">
                  <c:v>3.4499999999999996E-2</c:v>
                </c:pt>
                <c:pt idx="67">
                  <c:v>3.7100000000000001E-2</c:v>
                </c:pt>
                <c:pt idx="68">
                  <c:v>3.9600000000000003E-2</c:v>
                </c:pt>
                <c:pt idx="69">
                  <c:v>4.1999999999999996E-2</c:v>
                </c:pt>
                <c:pt idx="70">
                  <c:v>4.4400000000000002E-2</c:v>
                </c:pt>
                <c:pt idx="71">
                  <c:v>4.9200000000000001E-2</c:v>
                </c:pt>
                <c:pt idx="72">
                  <c:v>5.3800000000000001E-2</c:v>
                </c:pt>
                <c:pt idx="73">
                  <c:v>5.8299999999999998E-2</c:v>
                </c:pt>
                <c:pt idx="74">
                  <c:v>6.2700000000000006E-2</c:v>
                </c:pt>
                <c:pt idx="75">
                  <c:v>6.6900000000000001E-2</c:v>
                </c:pt>
                <c:pt idx="76">
                  <c:v>7.1099999999999997E-2</c:v>
                </c:pt>
                <c:pt idx="77">
                  <c:v>7.9500000000000001E-2</c:v>
                </c:pt>
                <c:pt idx="78">
                  <c:v>8.7599999999999997E-2</c:v>
                </c:pt>
                <c:pt idx="79">
                  <c:v>9.5299999999999996E-2</c:v>
                </c:pt>
                <c:pt idx="80">
                  <c:v>0.10269999999999999</c:v>
                </c:pt>
                <c:pt idx="81">
                  <c:v>0.10969999999999999</c:v>
                </c:pt>
                <c:pt idx="82">
                  <c:v>0.11650000000000001</c:v>
                </c:pt>
                <c:pt idx="83">
                  <c:v>0.12310000000000001</c:v>
                </c:pt>
                <c:pt idx="84">
                  <c:v>0.1293</c:v>
                </c:pt>
                <c:pt idx="85">
                  <c:v>0.1353</c:v>
                </c:pt>
                <c:pt idx="86">
                  <c:v>0.14099999999999999</c:v>
                </c:pt>
                <c:pt idx="87">
                  <c:v>0.14650000000000002</c:v>
                </c:pt>
                <c:pt idx="88">
                  <c:v>0.15760000000000002</c:v>
                </c:pt>
                <c:pt idx="89">
                  <c:v>0.17050000000000001</c:v>
                </c:pt>
                <c:pt idx="90">
                  <c:v>0.182</c:v>
                </c:pt>
                <c:pt idx="91">
                  <c:v>0.19239999999999999</c:v>
                </c:pt>
                <c:pt idx="92">
                  <c:v>0.20169999999999999</c:v>
                </c:pt>
                <c:pt idx="93">
                  <c:v>0.21010000000000001</c:v>
                </c:pt>
                <c:pt idx="94">
                  <c:v>0.21779999999999999</c:v>
                </c:pt>
                <c:pt idx="95">
                  <c:v>0.22480000000000003</c:v>
                </c:pt>
                <c:pt idx="96">
                  <c:v>0.23130000000000001</c:v>
                </c:pt>
                <c:pt idx="97">
                  <c:v>0.2447</c:v>
                </c:pt>
                <c:pt idx="98">
                  <c:v>0.25609999999999999</c:v>
                </c:pt>
                <c:pt idx="99">
                  <c:v>0.26600000000000001</c:v>
                </c:pt>
                <c:pt idx="100">
                  <c:v>0.2747</c:v>
                </c:pt>
                <c:pt idx="101">
                  <c:v>0.2823</c:v>
                </c:pt>
                <c:pt idx="102">
                  <c:v>0.28920000000000001</c:v>
                </c:pt>
                <c:pt idx="103">
                  <c:v>0.30409999999999998</c:v>
                </c:pt>
                <c:pt idx="104">
                  <c:v>0.31619999999999998</c:v>
                </c:pt>
                <c:pt idx="105">
                  <c:v>0.32619999999999999</c:v>
                </c:pt>
                <c:pt idx="106">
                  <c:v>0.33460000000000001</c:v>
                </c:pt>
                <c:pt idx="107">
                  <c:v>0.34179999999999999</c:v>
                </c:pt>
                <c:pt idx="108">
                  <c:v>0.34799999999999998</c:v>
                </c:pt>
                <c:pt idx="109">
                  <c:v>0.35339999999999999</c:v>
                </c:pt>
                <c:pt idx="110">
                  <c:v>0.35819999999999996</c:v>
                </c:pt>
                <c:pt idx="111">
                  <c:v>0.36249999999999999</c:v>
                </c:pt>
                <c:pt idx="112">
                  <c:v>0.36629999999999996</c:v>
                </c:pt>
                <c:pt idx="113">
                  <c:v>0.36970000000000003</c:v>
                </c:pt>
                <c:pt idx="114">
                  <c:v>0.37859999999999999</c:v>
                </c:pt>
                <c:pt idx="115">
                  <c:v>0.38940000000000002</c:v>
                </c:pt>
                <c:pt idx="116">
                  <c:v>0.39839999999999998</c:v>
                </c:pt>
                <c:pt idx="117">
                  <c:v>0.40610000000000002</c:v>
                </c:pt>
                <c:pt idx="118">
                  <c:v>0.41289999999999993</c:v>
                </c:pt>
                <c:pt idx="119">
                  <c:v>0.41889999999999999</c:v>
                </c:pt>
                <c:pt idx="120">
                  <c:v>0.4244</c:v>
                </c:pt>
                <c:pt idx="121">
                  <c:v>0.42930000000000001</c:v>
                </c:pt>
                <c:pt idx="122">
                  <c:v>0.434</c:v>
                </c:pt>
                <c:pt idx="123">
                  <c:v>0.44880000000000003</c:v>
                </c:pt>
                <c:pt idx="124">
                  <c:v>0.46189999999999998</c:v>
                </c:pt>
                <c:pt idx="125">
                  <c:v>0.47389999999999999</c:v>
                </c:pt>
                <c:pt idx="126">
                  <c:v>0.48499999999999999</c:v>
                </c:pt>
                <c:pt idx="127">
                  <c:v>0.4955</c:v>
                </c:pt>
                <c:pt idx="128">
                  <c:v>0.50540000000000007</c:v>
                </c:pt>
                <c:pt idx="129">
                  <c:v>0.54049999999999998</c:v>
                </c:pt>
                <c:pt idx="130">
                  <c:v>0.57269999999999999</c:v>
                </c:pt>
                <c:pt idx="131">
                  <c:v>0.60270000000000001</c:v>
                </c:pt>
                <c:pt idx="132">
                  <c:v>0.63119999999999998</c:v>
                </c:pt>
                <c:pt idx="133">
                  <c:v>0.65849999999999997</c:v>
                </c:pt>
                <c:pt idx="134">
                  <c:v>0.68470000000000009</c:v>
                </c:pt>
                <c:pt idx="135">
                  <c:v>0.71009999999999995</c:v>
                </c:pt>
                <c:pt idx="136">
                  <c:v>0.73480000000000001</c:v>
                </c:pt>
                <c:pt idx="137">
                  <c:v>0.75890000000000002</c:v>
                </c:pt>
                <c:pt idx="138">
                  <c:v>0.78249999999999997</c:v>
                </c:pt>
                <c:pt idx="139">
                  <c:v>0.8054</c:v>
                </c:pt>
                <c:pt idx="140">
                  <c:v>0.8901</c:v>
                </c:pt>
                <c:pt idx="141" formatCode="0.00">
                  <c:v>1.01</c:v>
                </c:pt>
                <c:pt idx="142" formatCode="0.00">
                  <c:v>1.1200000000000001</c:v>
                </c:pt>
                <c:pt idx="143" formatCode="0.00">
                  <c:v>1.22</c:v>
                </c:pt>
                <c:pt idx="144" formatCode="0.00">
                  <c:v>1.32</c:v>
                </c:pt>
                <c:pt idx="145" formatCode="0.00">
                  <c:v>1.41</c:v>
                </c:pt>
                <c:pt idx="146" formatCode="0.00">
                  <c:v>1.5</c:v>
                </c:pt>
                <c:pt idx="147" formatCode="0.00">
                  <c:v>1.58</c:v>
                </c:pt>
                <c:pt idx="148" formatCode="0.00">
                  <c:v>1.67</c:v>
                </c:pt>
                <c:pt idx="149" formatCode="0.00">
                  <c:v>1.97</c:v>
                </c:pt>
                <c:pt idx="150" formatCode="0.00">
                  <c:v>2.25</c:v>
                </c:pt>
                <c:pt idx="151" formatCode="0.00">
                  <c:v>2.5099999999999998</c:v>
                </c:pt>
                <c:pt idx="152" formatCode="0.00">
                  <c:v>2.76</c:v>
                </c:pt>
                <c:pt idx="153" formatCode="0.00">
                  <c:v>2.99</c:v>
                </c:pt>
                <c:pt idx="154" formatCode="0.00">
                  <c:v>3.22</c:v>
                </c:pt>
                <c:pt idx="155" formatCode="0.00">
                  <c:v>4.07</c:v>
                </c:pt>
                <c:pt idx="156" formatCode="0.00">
                  <c:v>4.83</c:v>
                </c:pt>
                <c:pt idx="157" formatCode="0.00">
                  <c:v>5.55</c:v>
                </c:pt>
                <c:pt idx="158" formatCode="0.00">
                  <c:v>6.25</c:v>
                </c:pt>
                <c:pt idx="159" formatCode="0.00">
                  <c:v>6.95</c:v>
                </c:pt>
                <c:pt idx="160" formatCode="0.00">
                  <c:v>7.63</c:v>
                </c:pt>
                <c:pt idx="161" formatCode="0.00">
                  <c:v>8.32</c:v>
                </c:pt>
                <c:pt idx="162" formatCode="0.00">
                  <c:v>9.01</c:v>
                </c:pt>
                <c:pt idx="163" formatCode="0.00">
                  <c:v>9.7100000000000009</c:v>
                </c:pt>
                <c:pt idx="164" formatCode="0.00">
                  <c:v>10.42</c:v>
                </c:pt>
                <c:pt idx="165" formatCode="0.00">
                  <c:v>11.13</c:v>
                </c:pt>
                <c:pt idx="166" formatCode="0.00">
                  <c:v>13.88</c:v>
                </c:pt>
                <c:pt idx="167" formatCode="0.00">
                  <c:v>17.8</c:v>
                </c:pt>
                <c:pt idx="168" formatCode="0.00">
                  <c:v>21.46</c:v>
                </c:pt>
                <c:pt idx="169" formatCode="0.00">
                  <c:v>24.96</c:v>
                </c:pt>
                <c:pt idx="170" formatCode="0.00">
                  <c:v>28.39</c:v>
                </c:pt>
                <c:pt idx="171" formatCode="0.00">
                  <c:v>31.81</c:v>
                </c:pt>
                <c:pt idx="172" formatCode="0.00">
                  <c:v>35.22</c:v>
                </c:pt>
                <c:pt idx="173" formatCode="0.00">
                  <c:v>38.630000000000003</c:v>
                </c:pt>
                <c:pt idx="174" formatCode="0.00">
                  <c:v>42.07</c:v>
                </c:pt>
                <c:pt idx="175" formatCode="0.00">
                  <c:v>55.05</c:v>
                </c:pt>
                <c:pt idx="176" formatCode="0.00">
                  <c:v>67.14</c:v>
                </c:pt>
                <c:pt idx="177" formatCode="0.00">
                  <c:v>78.81</c:v>
                </c:pt>
                <c:pt idx="178" formatCode="0.00">
                  <c:v>90.27</c:v>
                </c:pt>
                <c:pt idx="179" formatCode="0.00">
                  <c:v>101.64</c:v>
                </c:pt>
                <c:pt idx="180" formatCode="0.00">
                  <c:v>112.98</c:v>
                </c:pt>
                <c:pt idx="181" formatCode="0.00">
                  <c:v>155.04</c:v>
                </c:pt>
                <c:pt idx="182" formatCode="0.00">
                  <c:v>193.6</c:v>
                </c:pt>
                <c:pt idx="183" formatCode="0.00">
                  <c:v>230.66</c:v>
                </c:pt>
                <c:pt idx="184" formatCode="0.00">
                  <c:v>267.02</c:v>
                </c:pt>
                <c:pt idx="185" formatCode="0.00">
                  <c:v>303.04000000000002</c:v>
                </c:pt>
                <c:pt idx="186" formatCode="0.00">
                  <c:v>338.9</c:v>
                </c:pt>
                <c:pt idx="187" formatCode="0.00">
                  <c:v>374.68</c:v>
                </c:pt>
                <c:pt idx="188" formatCode="0.00">
                  <c:v>410.44</c:v>
                </c:pt>
                <c:pt idx="189" formatCode="0.00">
                  <c:v>446.2</c:v>
                </c:pt>
                <c:pt idx="190" formatCode="0.00">
                  <c:v>481.98</c:v>
                </c:pt>
                <c:pt idx="191" formatCode="0.00">
                  <c:v>517.77</c:v>
                </c:pt>
                <c:pt idx="192" formatCode="0.00">
                  <c:v>653.01</c:v>
                </c:pt>
                <c:pt idx="193" formatCode="0.00">
                  <c:v>842.31</c:v>
                </c:pt>
                <c:pt idx="194" formatCode="0.00">
                  <c:v>1020</c:v>
                </c:pt>
                <c:pt idx="195" formatCode="0.00">
                  <c:v>1180</c:v>
                </c:pt>
                <c:pt idx="196" formatCode="0.00">
                  <c:v>1340</c:v>
                </c:pt>
                <c:pt idx="197" formatCode="0.00">
                  <c:v>1490</c:v>
                </c:pt>
                <c:pt idx="198" formatCode="0.00">
                  <c:v>1640</c:v>
                </c:pt>
                <c:pt idx="199" formatCode="0.00">
                  <c:v>1790</c:v>
                </c:pt>
                <c:pt idx="200" formatCode="0.00">
                  <c:v>1930</c:v>
                </c:pt>
                <c:pt idx="201" formatCode="0.00">
                  <c:v>2450</c:v>
                </c:pt>
                <c:pt idx="202" formatCode="0.00">
                  <c:v>2920</c:v>
                </c:pt>
                <c:pt idx="203" formatCode="0.00">
                  <c:v>3360</c:v>
                </c:pt>
                <c:pt idx="204" formatCode="0.00">
                  <c:v>3760</c:v>
                </c:pt>
                <c:pt idx="205" formatCode="0.00">
                  <c:v>4150</c:v>
                </c:pt>
                <c:pt idx="206" formatCode="0.00">
                  <c:v>4520</c:v>
                </c:pt>
                <c:pt idx="207" formatCode="0.00">
                  <c:v>5830</c:v>
                </c:pt>
                <c:pt idx="208" formatCode="0.00">
                  <c:v>6250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4C-4925-9D67-678225258A35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srim86Kr_Mylar!$D$20:$D$228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srim86Kr_Mylar!$P$20:$P$228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8.9999999999999998E-4</c:v>
                </c:pt>
                <c:pt idx="2">
                  <c:v>1E-3</c:v>
                </c:pt>
                <c:pt idx="3">
                  <c:v>1E-3</c:v>
                </c:pt>
                <c:pt idx="4">
                  <c:v>1.0999999999999998E-3</c:v>
                </c:pt>
                <c:pt idx="5">
                  <c:v>1.0999999999999998E-3</c:v>
                </c:pt>
                <c:pt idx="6">
                  <c:v>1.0999999999999998E-3</c:v>
                </c:pt>
                <c:pt idx="7">
                  <c:v>1.2000000000000001E-3</c:v>
                </c:pt>
                <c:pt idx="8">
                  <c:v>1.2000000000000001E-3</c:v>
                </c:pt>
                <c:pt idx="9">
                  <c:v>1.2000000000000001E-3</c:v>
                </c:pt>
                <c:pt idx="10">
                  <c:v>1.2999999999999999E-3</c:v>
                </c:pt>
                <c:pt idx="11">
                  <c:v>1.4E-3</c:v>
                </c:pt>
                <c:pt idx="12">
                  <c:v>1.4E-3</c:v>
                </c:pt>
                <c:pt idx="13">
                  <c:v>1.5E-3</c:v>
                </c:pt>
                <c:pt idx="14">
                  <c:v>1.6000000000000001E-3</c:v>
                </c:pt>
                <c:pt idx="15">
                  <c:v>1.6000000000000001E-3</c:v>
                </c:pt>
                <c:pt idx="16">
                  <c:v>1.7000000000000001E-3</c:v>
                </c:pt>
                <c:pt idx="17">
                  <c:v>1.8E-3</c:v>
                </c:pt>
                <c:pt idx="18">
                  <c:v>1.8E-3</c:v>
                </c:pt>
                <c:pt idx="19">
                  <c:v>1.9E-3</c:v>
                </c:pt>
                <c:pt idx="20">
                  <c:v>2E-3</c:v>
                </c:pt>
                <c:pt idx="21">
                  <c:v>2.1000000000000003E-3</c:v>
                </c:pt>
                <c:pt idx="22">
                  <c:v>2.1999999999999997E-3</c:v>
                </c:pt>
                <c:pt idx="23">
                  <c:v>2.3E-3</c:v>
                </c:pt>
                <c:pt idx="24">
                  <c:v>2.4000000000000002E-3</c:v>
                </c:pt>
                <c:pt idx="25">
                  <c:v>2.5999999999999999E-3</c:v>
                </c:pt>
                <c:pt idx="26">
                  <c:v>2.8E-3</c:v>
                </c:pt>
                <c:pt idx="27">
                  <c:v>2.9000000000000002E-3</c:v>
                </c:pt>
                <c:pt idx="28">
                  <c:v>3.0999999999999999E-3</c:v>
                </c:pt>
                <c:pt idx="29">
                  <c:v>3.3E-3</c:v>
                </c:pt>
                <c:pt idx="30">
                  <c:v>3.4000000000000002E-3</c:v>
                </c:pt>
                <c:pt idx="31">
                  <c:v>3.5000000000000005E-3</c:v>
                </c:pt>
                <c:pt idx="32">
                  <c:v>3.6999999999999997E-3</c:v>
                </c:pt>
                <c:pt idx="33">
                  <c:v>3.8E-3</c:v>
                </c:pt>
                <c:pt idx="34">
                  <c:v>4.0000000000000001E-3</c:v>
                </c:pt>
                <c:pt idx="35">
                  <c:v>4.1000000000000003E-3</c:v>
                </c:pt>
                <c:pt idx="36">
                  <c:v>4.3999999999999994E-3</c:v>
                </c:pt>
                <c:pt idx="37">
                  <c:v>4.7000000000000002E-3</c:v>
                </c:pt>
                <c:pt idx="38">
                  <c:v>5.0000000000000001E-3</c:v>
                </c:pt>
                <c:pt idx="39">
                  <c:v>5.3E-3</c:v>
                </c:pt>
                <c:pt idx="40">
                  <c:v>5.5999999999999999E-3</c:v>
                </c:pt>
                <c:pt idx="41">
                  <c:v>5.8999999999999999E-3</c:v>
                </c:pt>
                <c:pt idx="42">
                  <c:v>6.1999999999999998E-3</c:v>
                </c:pt>
                <c:pt idx="43">
                  <c:v>6.5000000000000006E-3</c:v>
                </c:pt>
                <c:pt idx="44">
                  <c:v>6.7000000000000002E-3</c:v>
                </c:pt>
                <c:pt idx="45">
                  <c:v>7.2999999999999992E-3</c:v>
                </c:pt>
                <c:pt idx="46">
                  <c:v>7.7999999999999996E-3</c:v>
                </c:pt>
                <c:pt idx="47">
                  <c:v>8.3000000000000001E-3</c:v>
                </c:pt>
                <c:pt idx="48">
                  <c:v>8.7999999999999988E-3</c:v>
                </c:pt>
                <c:pt idx="49">
                  <c:v>9.2999999999999992E-3</c:v>
                </c:pt>
                <c:pt idx="50">
                  <c:v>9.7999999999999997E-3</c:v>
                </c:pt>
                <c:pt idx="51">
                  <c:v>1.0699999999999999E-2</c:v>
                </c:pt>
                <c:pt idx="52">
                  <c:v>1.17E-2</c:v>
                </c:pt>
                <c:pt idx="53">
                  <c:v>1.26E-2</c:v>
                </c:pt>
                <c:pt idx="54">
                  <c:v>1.3500000000000002E-2</c:v>
                </c:pt>
                <c:pt idx="55">
                  <c:v>1.4299999999999998E-2</c:v>
                </c:pt>
                <c:pt idx="56">
                  <c:v>1.52E-2</c:v>
                </c:pt>
                <c:pt idx="57">
                  <c:v>1.61E-2</c:v>
                </c:pt>
                <c:pt idx="58">
                  <c:v>1.6900000000000002E-2</c:v>
                </c:pt>
                <c:pt idx="59">
                  <c:v>1.78E-2</c:v>
                </c:pt>
                <c:pt idx="60">
                  <c:v>1.8599999999999998E-2</c:v>
                </c:pt>
                <c:pt idx="61">
                  <c:v>1.9400000000000001E-2</c:v>
                </c:pt>
                <c:pt idx="62">
                  <c:v>2.1100000000000001E-2</c:v>
                </c:pt>
                <c:pt idx="63">
                  <c:v>2.3300000000000001E-2</c:v>
                </c:pt>
                <c:pt idx="64">
                  <c:v>2.5500000000000002E-2</c:v>
                </c:pt>
                <c:pt idx="65">
                  <c:v>2.7700000000000002E-2</c:v>
                </c:pt>
                <c:pt idx="66">
                  <c:v>0.03</c:v>
                </c:pt>
                <c:pt idx="67">
                  <c:v>3.2199999999999999E-2</c:v>
                </c:pt>
                <c:pt idx="68">
                  <c:v>3.4499999999999996E-2</c:v>
                </c:pt>
                <c:pt idx="69">
                  <c:v>3.6799999999999999E-2</c:v>
                </c:pt>
                <c:pt idx="70">
                  <c:v>3.9E-2</c:v>
                </c:pt>
                <c:pt idx="71">
                  <c:v>4.3499999999999997E-2</c:v>
                </c:pt>
                <c:pt idx="72">
                  <c:v>4.8000000000000001E-2</c:v>
                </c:pt>
                <c:pt idx="73">
                  <c:v>5.2400000000000002E-2</c:v>
                </c:pt>
                <c:pt idx="74">
                  <c:v>5.6799999999999996E-2</c:v>
                </c:pt>
                <c:pt idx="75">
                  <c:v>6.1199999999999997E-2</c:v>
                </c:pt>
                <c:pt idx="76">
                  <c:v>6.5500000000000003E-2</c:v>
                </c:pt>
                <c:pt idx="77">
                  <c:v>7.3999999999999996E-2</c:v>
                </c:pt>
                <c:pt idx="78">
                  <c:v>8.249999999999999E-2</c:v>
                </c:pt>
                <c:pt idx="79">
                  <c:v>9.0800000000000006E-2</c:v>
                </c:pt>
                <c:pt idx="80">
                  <c:v>9.8900000000000002E-2</c:v>
                </c:pt>
                <c:pt idx="81">
                  <c:v>0.10700000000000001</c:v>
                </c:pt>
                <c:pt idx="82">
                  <c:v>0.1149</c:v>
                </c:pt>
                <c:pt idx="83">
                  <c:v>0.1226</c:v>
                </c:pt>
                <c:pt idx="84">
                  <c:v>0.13020000000000001</c:v>
                </c:pt>
                <c:pt idx="85">
                  <c:v>0.1376</c:v>
                </c:pt>
                <c:pt idx="86">
                  <c:v>0.14479999999999998</c:v>
                </c:pt>
                <c:pt idx="87">
                  <c:v>0.15179999999999999</c:v>
                </c:pt>
                <c:pt idx="88">
                  <c:v>0.1653</c:v>
                </c:pt>
                <c:pt idx="89">
                  <c:v>0.1812</c:v>
                </c:pt>
                <c:pt idx="90">
                  <c:v>0.19600000000000001</c:v>
                </c:pt>
                <c:pt idx="91">
                  <c:v>0.20979999999999999</c:v>
                </c:pt>
                <c:pt idx="92">
                  <c:v>0.22259999999999999</c:v>
                </c:pt>
                <c:pt idx="93">
                  <c:v>0.2346</c:v>
                </c:pt>
                <c:pt idx="94">
                  <c:v>0.24580000000000002</c:v>
                </c:pt>
                <c:pt idx="95">
                  <c:v>0.25630000000000003</c:v>
                </c:pt>
                <c:pt idx="96">
                  <c:v>0.26619999999999999</c:v>
                </c:pt>
                <c:pt idx="97">
                  <c:v>0.28420000000000001</c:v>
                </c:pt>
                <c:pt idx="98">
                  <c:v>0.30019999999999997</c:v>
                </c:pt>
                <c:pt idx="99">
                  <c:v>0.31459999999999999</c:v>
                </c:pt>
                <c:pt idx="100">
                  <c:v>0.32750000000000001</c:v>
                </c:pt>
                <c:pt idx="101">
                  <c:v>0.33929999999999999</c:v>
                </c:pt>
                <c:pt idx="102">
                  <c:v>0.35</c:v>
                </c:pt>
                <c:pt idx="103">
                  <c:v>0.36880000000000002</c:v>
                </c:pt>
                <c:pt idx="104">
                  <c:v>0.38469999999999999</c:v>
                </c:pt>
                <c:pt idx="105">
                  <c:v>0.39839999999999998</c:v>
                </c:pt>
                <c:pt idx="106">
                  <c:v>0.41020000000000001</c:v>
                </c:pt>
                <c:pt idx="107">
                  <c:v>0.42049999999999998</c:v>
                </c:pt>
                <c:pt idx="108">
                  <c:v>0.42960000000000004</c:v>
                </c:pt>
                <c:pt idx="109">
                  <c:v>0.43769999999999998</c:v>
                </c:pt>
                <c:pt idx="110">
                  <c:v>0.44500000000000001</c:v>
                </c:pt>
                <c:pt idx="111">
                  <c:v>0.45149999999999996</c:v>
                </c:pt>
                <c:pt idx="112">
                  <c:v>0.45739999999999997</c:v>
                </c:pt>
                <c:pt idx="113">
                  <c:v>0.46279999999999999</c:v>
                </c:pt>
                <c:pt idx="114">
                  <c:v>0.4723</c:v>
                </c:pt>
                <c:pt idx="115">
                  <c:v>0.48220000000000002</c:v>
                </c:pt>
                <c:pt idx="116">
                  <c:v>0.49059999999999998</c:v>
                </c:pt>
                <c:pt idx="117">
                  <c:v>0.49770000000000003</c:v>
                </c:pt>
                <c:pt idx="118">
                  <c:v>0.504</c:v>
                </c:pt>
                <c:pt idx="119">
                  <c:v>0.50960000000000005</c:v>
                </c:pt>
                <c:pt idx="120">
                  <c:v>0.51449999999999996</c:v>
                </c:pt>
                <c:pt idx="121">
                  <c:v>0.51900000000000002</c:v>
                </c:pt>
                <c:pt idx="122">
                  <c:v>0.5232</c:v>
                </c:pt>
                <c:pt idx="123">
                  <c:v>0.53049999999999997</c:v>
                </c:pt>
                <c:pt idx="124">
                  <c:v>0.53680000000000005</c:v>
                </c:pt>
                <c:pt idx="125">
                  <c:v>0.54239999999999999</c:v>
                </c:pt>
                <c:pt idx="126">
                  <c:v>0.54749999999999999</c:v>
                </c:pt>
                <c:pt idx="127">
                  <c:v>0.55220000000000002</c:v>
                </c:pt>
                <c:pt idx="128">
                  <c:v>0.55649999999999999</c:v>
                </c:pt>
                <c:pt idx="129">
                  <c:v>0.56440000000000001</c:v>
                </c:pt>
                <c:pt idx="130">
                  <c:v>0.57140000000000002</c:v>
                </c:pt>
                <c:pt idx="131">
                  <c:v>0.57789999999999997</c:v>
                </c:pt>
                <c:pt idx="132">
                  <c:v>0.58390000000000009</c:v>
                </c:pt>
                <c:pt idx="133">
                  <c:v>0.58960000000000001</c:v>
                </c:pt>
                <c:pt idx="134">
                  <c:v>0.59509999999999996</c:v>
                </c:pt>
                <c:pt idx="135">
                  <c:v>0.60030000000000006</c:v>
                </c:pt>
                <c:pt idx="136">
                  <c:v>0.60529999999999995</c:v>
                </c:pt>
                <c:pt idx="137">
                  <c:v>0.61020000000000008</c:v>
                </c:pt>
                <c:pt idx="138">
                  <c:v>0.61499999999999999</c:v>
                </c:pt>
                <c:pt idx="139">
                  <c:v>0.61959999999999993</c:v>
                </c:pt>
                <c:pt idx="140">
                  <c:v>0.62859999999999994</c:v>
                </c:pt>
                <c:pt idx="141">
                  <c:v>0.63929999999999998</c:v>
                </c:pt>
                <c:pt idx="142">
                  <c:v>0.64980000000000004</c:v>
                </c:pt>
                <c:pt idx="143">
                  <c:v>0.66010000000000002</c:v>
                </c:pt>
                <c:pt idx="144">
                  <c:v>0.67020000000000002</c:v>
                </c:pt>
                <c:pt idx="145">
                  <c:v>0.68030000000000002</c:v>
                </c:pt>
                <c:pt idx="146">
                  <c:v>0.69020000000000004</c:v>
                </c:pt>
                <c:pt idx="147">
                  <c:v>0.70010000000000006</c:v>
                </c:pt>
                <c:pt idx="148">
                  <c:v>0.71</c:v>
                </c:pt>
                <c:pt idx="149">
                  <c:v>0.72989999999999999</c:v>
                </c:pt>
                <c:pt idx="150">
                  <c:v>0.74980000000000002</c:v>
                </c:pt>
                <c:pt idx="151">
                  <c:v>0.77</c:v>
                </c:pt>
                <c:pt idx="152">
                  <c:v>0.79049999999999998</c:v>
                </c:pt>
                <c:pt idx="153">
                  <c:v>0.81140000000000012</c:v>
                </c:pt>
                <c:pt idx="154">
                  <c:v>0.8327</c:v>
                </c:pt>
                <c:pt idx="155">
                  <c:v>0.87660000000000005</c:v>
                </c:pt>
                <c:pt idx="156">
                  <c:v>0.92270000000000008</c:v>
                </c:pt>
                <c:pt idx="157">
                  <c:v>0.97100000000000009</c:v>
                </c:pt>
                <c:pt idx="158" formatCode="0.00">
                  <c:v>1.02</c:v>
                </c:pt>
                <c:pt idx="159" formatCode="0.00">
                  <c:v>1.08</c:v>
                </c:pt>
                <c:pt idx="160" formatCode="0.00">
                  <c:v>1.1299999999999999</c:v>
                </c:pt>
                <c:pt idx="161" formatCode="0.00">
                  <c:v>1.19</c:v>
                </c:pt>
                <c:pt idx="162" formatCode="0.00">
                  <c:v>1.25</c:v>
                </c:pt>
                <c:pt idx="163" formatCode="0.00">
                  <c:v>1.32</c:v>
                </c:pt>
                <c:pt idx="164" formatCode="0.00">
                  <c:v>1.38</c:v>
                </c:pt>
                <c:pt idx="165" formatCode="0.00">
                  <c:v>1.46</c:v>
                </c:pt>
                <c:pt idx="166" formatCode="0.00">
                  <c:v>1.61</c:v>
                </c:pt>
                <c:pt idx="167" formatCode="0.00">
                  <c:v>1.81</c:v>
                </c:pt>
                <c:pt idx="168" formatCode="0.00">
                  <c:v>2.0299999999999998</c:v>
                </c:pt>
                <c:pt idx="169" formatCode="0.00">
                  <c:v>2.2599999999999998</c:v>
                </c:pt>
                <c:pt idx="170" formatCode="0.00">
                  <c:v>2.5099999999999998</c:v>
                </c:pt>
                <c:pt idx="171" formatCode="0.00">
                  <c:v>2.77</c:v>
                </c:pt>
                <c:pt idx="172" formatCode="0.00">
                  <c:v>3.05</c:v>
                </c:pt>
                <c:pt idx="173" formatCode="0.00">
                  <c:v>3.34</c:v>
                </c:pt>
                <c:pt idx="174" formatCode="0.00">
                  <c:v>3.64</c:v>
                </c:pt>
                <c:pt idx="175" formatCode="0.00">
                  <c:v>4.28</c:v>
                </c:pt>
                <c:pt idx="176" formatCode="0.00">
                  <c:v>4.97</c:v>
                </c:pt>
                <c:pt idx="177" formatCode="0.00">
                  <c:v>5.71</c:v>
                </c:pt>
                <c:pt idx="178" formatCode="0.00">
                  <c:v>6.49</c:v>
                </c:pt>
                <c:pt idx="179" formatCode="0.00">
                  <c:v>7.31</c:v>
                </c:pt>
                <c:pt idx="180" formatCode="0.00">
                  <c:v>8.18</c:v>
                </c:pt>
                <c:pt idx="181" formatCode="0.00">
                  <c:v>10.029999999999999</c:v>
                </c:pt>
                <c:pt idx="182" formatCode="0.00">
                  <c:v>12.02</c:v>
                </c:pt>
                <c:pt idx="183" formatCode="0.00">
                  <c:v>14.15</c:v>
                </c:pt>
                <c:pt idx="184" formatCode="0.00">
                  <c:v>16.420000000000002</c:v>
                </c:pt>
                <c:pt idx="185" formatCode="0.00">
                  <c:v>18.82</c:v>
                </c:pt>
                <c:pt idx="186" formatCode="0.00">
                  <c:v>21.34</c:v>
                </c:pt>
                <c:pt idx="187" formatCode="0.00">
                  <c:v>23.97</c:v>
                </c:pt>
                <c:pt idx="188" formatCode="0.00">
                  <c:v>26.7</c:v>
                </c:pt>
                <c:pt idx="189" formatCode="0.00">
                  <c:v>29.54</c:v>
                </c:pt>
                <c:pt idx="190" formatCode="0.00">
                  <c:v>32.479999999999997</c:v>
                </c:pt>
                <c:pt idx="191" formatCode="0.00">
                  <c:v>35.5</c:v>
                </c:pt>
                <c:pt idx="192" formatCode="0.00">
                  <c:v>41.81</c:v>
                </c:pt>
                <c:pt idx="193" formatCode="0.00">
                  <c:v>50.13</c:v>
                </c:pt>
                <c:pt idx="194" formatCode="0.00">
                  <c:v>58.86</c:v>
                </c:pt>
                <c:pt idx="195" formatCode="0.00">
                  <c:v>67.97</c:v>
                </c:pt>
                <c:pt idx="196" formatCode="0.00">
                  <c:v>77.39</c:v>
                </c:pt>
                <c:pt idx="197" formatCode="0.00">
                  <c:v>87.1</c:v>
                </c:pt>
                <c:pt idx="198" formatCode="0.00">
                  <c:v>97.04</c:v>
                </c:pt>
                <c:pt idx="199" formatCode="0.00">
                  <c:v>107.19</c:v>
                </c:pt>
                <c:pt idx="200" formatCode="0.00">
                  <c:v>117.53</c:v>
                </c:pt>
                <c:pt idx="201" formatCode="0.00">
                  <c:v>138.65</c:v>
                </c:pt>
                <c:pt idx="202" formatCode="0.00">
                  <c:v>160.22</c:v>
                </c:pt>
                <c:pt idx="203" formatCode="0.00">
                  <c:v>182.1</c:v>
                </c:pt>
                <c:pt idx="204" formatCode="0.00">
                  <c:v>204.19</c:v>
                </c:pt>
                <c:pt idx="205" formatCode="0.00">
                  <c:v>226.39</c:v>
                </c:pt>
                <c:pt idx="206" formatCode="0.00">
                  <c:v>248.64</c:v>
                </c:pt>
                <c:pt idx="207" formatCode="0.00">
                  <c:v>293.07</c:v>
                </c:pt>
                <c:pt idx="208" formatCode="0.00">
                  <c:v>319.56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E4C-4925-9D67-678225258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07928"/>
        <c:axId val="477611064"/>
      </c:scatterChart>
      <c:valAx>
        <c:axId val="47760792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1064"/>
        <c:crosses val="autoZero"/>
        <c:crossBetween val="midCat"/>
        <c:majorUnit val="10"/>
      </c:valAx>
      <c:valAx>
        <c:axId val="47761106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0792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51"/>
          <c:y val="4.2812810791813434E-2"/>
          <c:w val="0.2899436144626415"/>
          <c:h val="0.10935415124391527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srim86Kr_EJ212!$P$5</c:f>
          <c:strCache>
            <c:ptCount val="1"/>
            <c:pt idx="0">
              <c:v>srim86Kr_EJ212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srim86Kr_EJ212!$D$20:$D$228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srim86Kr_EJ212!$E$20:$E$228</c:f>
              <c:numCache>
                <c:formatCode>0.000E+00</c:formatCode>
                <c:ptCount val="209"/>
                <c:pt idx="0">
                  <c:v>0.24410000000000001</c:v>
                </c:pt>
                <c:pt idx="1">
                  <c:v>0.25729999999999997</c:v>
                </c:pt>
                <c:pt idx="2">
                  <c:v>0.26979999999999998</c:v>
                </c:pt>
                <c:pt idx="3">
                  <c:v>0.28179999999999999</c:v>
                </c:pt>
                <c:pt idx="4">
                  <c:v>0.29330000000000001</c:v>
                </c:pt>
                <c:pt idx="5">
                  <c:v>0.3044</c:v>
                </c:pt>
                <c:pt idx="6">
                  <c:v>0.31509999999999999</c:v>
                </c:pt>
                <c:pt idx="7">
                  <c:v>0.32540000000000002</c:v>
                </c:pt>
                <c:pt idx="8">
                  <c:v>0.33539999999999998</c:v>
                </c:pt>
                <c:pt idx="9">
                  <c:v>0.34510000000000002</c:v>
                </c:pt>
                <c:pt idx="10">
                  <c:v>0.36380000000000001</c:v>
                </c:pt>
                <c:pt idx="11">
                  <c:v>0.38590000000000002</c:v>
                </c:pt>
                <c:pt idx="12">
                  <c:v>0.40679999999999999</c:v>
                </c:pt>
                <c:pt idx="13">
                  <c:v>0.42659999999999998</c:v>
                </c:pt>
                <c:pt idx="14">
                  <c:v>0.4456</c:v>
                </c:pt>
                <c:pt idx="15">
                  <c:v>0.46379999999999999</c:v>
                </c:pt>
                <c:pt idx="16">
                  <c:v>0.48130000000000001</c:v>
                </c:pt>
                <c:pt idx="17">
                  <c:v>0.49819999999999998</c:v>
                </c:pt>
                <c:pt idx="18">
                  <c:v>0.51449999999999996</c:v>
                </c:pt>
                <c:pt idx="19">
                  <c:v>0.54569999999999996</c:v>
                </c:pt>
                <c:pt idx="20">
                  <c:v>0.57520000000000004</c:v>
                </c:pt>
                <c:pt idx="21">
                  <c:v>0.60329999999999995</c:v>
                </c:pt>
                <c:pt idx="22">
                  <c:v>0.63009999999999999</c:v>
                </c:pt>
                <c:pt idx="23">
                  <c:v>0.65590000000000004</c:v>
                </c:pt>
                <c:pt idx="24">
                  <c:v>0.68059999999999998</c:v>
                </c:pt>
                <c:pt idx="25">
                  <c:v>0.72760000000000002</c:v>
                </c:pt>
                <c:pt idx="26">
                  <c:v>0.77180000000000004</c:v>
                </c:pt>
                <c:pt idx="27">
                  <c:v>0.8135</c:v>
                </c:pt>
                <c:pt idx="28">
                  <c:v>0.85319999999999996</c:v>
                </c:pt>
                <c:pt idx="29">
                  <c:v>0.89119999999999999</c:v>
                </c:pt>
                <c:pt idx="30">
                  <c:v>0.92759999999999998</c:v>
                </c:pt>
                <c:pt idx="31">
                  <c:v>0.96260000000000001</c:v>
                </c:pt>
                <c:pt idx="32">
                  <c:v>0.99639999999999995</c:v>
                </c:pt>
                <c:pt idx="33">
                  <c:v>1.0289999999999999</c:v>
                </c:pt>
                <c:pt idx="34">
                  <c:v>1.0609999999999999</c:v>
                </c:pt>
                <c:pt idx="35">
                  <c:v>1.091</c:v>
                </c:pt>
                <c:pt idx="36">
                  <c:v>1.151</c:v>
                </c:pt>
                <c:pt idx="37">
                  <c:v>1.22</c:v>
                </c:pt>
                <c:pt idx="38">
                  <c:v>1.286</c:v>
                </c:pt>
                <c:pt idx="39">
                  <c:v>1.349</c:v>
                </c:pt>
                <c:pt idx="40">
                  <c:v>1.409</c:v>
                </c:pt>
                <c:pt idx="41">
                  <c:v>1.4670000000000001</c:v>
                </c:pt>
                <c:pt idx="42">
                  <c:v>1.522</c:v>
                </c:pt>
                <c:pt idx="43">
                  <c:v>1.575</c:v>
                </c:pt>
                <c:pt idx="44">
                  <c:v>1.627</c:v>
                </c:pt>
                <c:pt idx="45">
                  <c:v>1.726</c:v>
                </c:pt>
                <c:pt idx="46">
                  <c:v>1.819</c:v>
                </c:pt>
                <c:pt idx="47">
                  <c:v>1.9079999999999999</c:v>
                </c:pt>
                <c:pt idx="48">
                  <c:v>1.9930000000000001</c:v>
                </c:pt>
                <c:pt idx="49">
                  <c:v>2.0739999999999998</c:v>
                </c:pt>
                <c:pt idx="50">
                  <c:v>2.1520000000000001</c:v>
                </c:pt>
                <c:pt idx="51">
                  <c:v>2.3010000000000002</c:v>
                </c:pt>
                <c:pt idx="52">
                  <c:v>2.4409999999999998</c:v>
                </c:pt>
                <c:pt idx="53">
                  <c:v>2.573</c:v>
                </c:pt>
                <c:pt idx="54">
                  <c:v>2.698</c:v>
                </c:pt>
                <c:pt idx="55">
                  <c:v>2.8180000000000001</c:v>
                </c:pt>
                <c:pt idx="56">
                  <c:v>2.9329999999999998</c:v>
                </c:pt>
                <c:pt idx="57">
                  <c:v>3.044</c:v>
                </c:pt>
                <c:pt idx="58">
                  <c:v>3.1509999999999998</c:v>
                </c:pt>
                <c:pt idx="59">
                  <c:v>3.254</c:v>
                </c:pt>
                <c:pt idx="60">
                  <c:v>3.355</c:v>
                </c:pt>
                <c:pt idx="61">
                  <c:v>3.0870000000000002</c:v>
                </c:pt>
                <c:pt idx="62">
                  <c:v>2.6379999999999999</c:v>
                </c:pt>
                <c:pt idx="63">
                  <c:v>2.4119999999999999</c:v>
                </c:pt>
                <c:pt idx="64">
                  <c:v>2.3839999999999999</c:v>
                </c:pt>
                <c:pt idx="65">
                  <c:v>2.4590000000000001</c:v>
                </c:pt>
                <c:pt idx="66">
                  <c:v>2.5840000000000001</c:v>
                </c:pt>
                <c:pt idx="67">
                  <c:v>2.7330000000000001</c:v>
                </c:pt>
                <c:pt idx="68">
                  <c:v>2.8889999999999998</c:v>
                </c:pt>
                <c:pt idx="69">
                  <c:v>3.0449999999999999</c:v>
                </c:pt>
                <c:pt idx="70">
                  <c:v>3.1949999999999998</c:v>
                </c:pt>
                <c:pt idx="71">
                  <c:v>3.4710000000000001</c:v>
                </c:pt>
                <c:pt idx="72">
                  <c:v>3.7120000000000002</c:v>
                </c:pt>
                <c:pt idx="73">
                  <c:v>3.9209999999999998</c:v>
                </c:pt>
                <c:pt idx="74">
                  <c:v>4.1029999999999998</c:v>
                </c:pt>
                <c:pt idx="75">
                  <c:v>4.2640000000000002</c:v>
                </c:pt>
                <c:pt idx="76">
                  <c:v>4.4080000000000004</c:v>
                </c:pt>
                <c:pt idx="77">
                  <c:v>4.6609999999999996</c:v>
                </c:pt>
                <c:pt idx="78">
                  <c:v>4.8840000000000003</c:v>
                </c:pt>
                <c:pt idx="79">
                  <c:v>5.0919999999999996</c:v>
                </c:pt>
                <c:pt idx="80">
                  <c:v>5.2910000000000004</c:v>
                </c:pt>
                <c:pt idx="81">
                  <c:v>5.4880000000000004</c:v>
                </c:pt>
                <c:pt idx="82">
                  <c:v>5.6870000000000003</c:v>
                </c:pt>
                <c:pt idx="83">
                  <c:v>5.8869999999999996</c:v>
                </c:pt>
                <c:pt idx="84">
                  <c:v>6.0919999999999996</c:v>
                </c:pt>
                <c:pt idx="85">
                  <c:v>6.2990000000000004</c:v>
                </c:pt>
                <c:pt idx="86">
                  <c:v>6.5090000000000003</c:v>
                </c:pt>
                <c:pt idx="87">
                  <c:v>6.7220000000000004</c:v>
                </c:pt>
                <c:pt idx="88">
                  <c:v>7.1509999999999998</c:v>
                </c:pt>
                <c:pt idx="89">
                  <c:v>7.6859999999999999</c:v>
                </c:pt>
                <c:pt idx="90">
                  <c:v>8.2140000000000004</c:v>
                </c:pt>
                <c:pt idx="91">
                  <c:v>8.73</c:v>
                </c:pt>
                <c:pt idx="92">
                  <c:v>9.2319999999999993</c:v>
                </c:pt>
                <c:pt idx="93">
                  <c:v>9.7200000000000006</c:v>
                </c:pt>
                <c:pt idx="94">
                  <c:v>10.19</c:v>
                </c:pt>
                <c:pt idx="95">
                  <c:v>10.65</c:v>
                </c:pt>
                <c:pt idx="96">
                  <c:v>11.1</c:v>
                </c:pt>
                <c:pt idx="97">
                  <c:v>11.97</c:v>
                </c:pt>
                <c:pt idx="98">
                  <c:v>12.81</c:v>
                </c:pt>
                <c:pt idx="99">
                  <c:v>13.63</c:v>
                </c:pt>
                <c:pt idx="100">
                  <c:v>14.43</c:v>
                </c:pt>
                <c:pt idx="101">
                  <c:v>15.23</c:v>
                </c:pt>
                <c:pt idx="102">
                  <c:v>16.02</c:v>
                </c:pt>
                <c:pt idx="103">
                  <c:v>17.600000000000001</c:v>
                </c:pt>
                <c:pt idx="104">
                  <c:v>19.18</c:v>
                </c:pt>
                <c:pt idx="105">
                  <c:v>20.77</c:v>
                </c:pt>
                <c:pt idx="106">
                  <c:v>22.35</c:v>
                </c:pt>
                <c:pt idx="107">
                  <c:v>23.93</c:v>
                </c:pt>
                <c:pt idx="108">
                  <c:v>25.48</c:v>
                </c:pt>
                <c:pt idx="109">
                  <c:v>27.01</c:v>
                </c:pt>
                <c:pt idx="110">
                  <c:v>28.51</c:v>
                </c:pt>
                <c:pt idx="111">
                  <c:v>29.98</c:v>
                </c:pt>
                <c:pt idx="112">
                  <c:v>31.4</c:v>
                </c:pt>
                <c:pt idx="113">
                  <c:v>32.79</c:v>
                </c:pt>
                <c:pt idx="114">
                  <c:v>35.42</c:v>
                </c:pt>
                <c:pt idx="115">
                  <c:v>38.47</c:v>
                </c:pt>
                <c:pt idx="116">
                  <c:v>41.24</c:v>
                </c:pt>
                <c:pt idx="117">
                  <c:v>43.76</c:v>
                </c:pt>
                <c:pt idx="118">
                  <c:v>46.05</c:v>
                </c:pt>
                <c:pt idx="119">
                  <c:v>48.11</c:v>
                </c:pt>
                <c:pt idx="120">
                  <c:v>49.98</c:v>
                </c:pt>
                <c:pt idx="121">
                  <c:v>51.66</c:v>
                </c:pt>
                <c:pt idx="122">
                  <c:v>53.17</c:v>
                </c:pt>
                <c:pt idx="123">
                  <c:v>55.73</c:v>
                </c:pt>
                <c:pt idx="124">
                  <c:v>57.74</c:v>
                </c:pt>
                <c:pt idx="125">
                  <c:v>59.31</c:v>
                </c:pt>
                <c:pt idx="126">
                  <c:v>60.52</c:v>
                </c:pt>
                <c:pt idx="127">
                  <c:v>61.42</c:v>
                </c:pt>
                <c:pt idx="128">
                  <c:v>62.09</c:v>
                </c:pt>
                <c:pt idx="129">
                  <c:v>62.91</c:v>
                </c:pt>
                <c:pt idx="130">
                  <c:v>63.23</c:v>
                </c:pt>
                <c:pt idx="131">
                  <c:v>63.25</c:v>
                </c:pt>
                <c:pt idx="132">
                  <c:v>63.06</c:v>
                </c:pt>
                <c:pt idx="133">
                  <c:v>62.75</c:v>
                </c:pt>
                <c:pt idx="134">
                  <c:v>62.36</c:v>
                </c:pt>
                <c:pt idx="135">
                  <c:v>61.92</c:v>
                </c:pt>
                <c:pt idx="136">
                  <c:v>61.44</c:v>
                </c:pt>
                <c:pt idx="137">
                  <c:v>60.96</c:v>
                </c:pt>
                <c:pt idx="138">
                  <c:v>60.46</c:v>
                </c:pt>
                <c:pt idx="139">
                  <c:v>60.48</c:v>
                </c:pt>
                <c:pt idx="140">
                  <c:v>60.21</c:v>
                </c:pt>
                <c:pt idx="141">
                  <c:v>59.11</c:v>
                </c:pt>
                <c:pt idx="142">
                  <c:v>58.05</c:v>
                </c:pt>
                <c:pt idx="143">
                  <c:v>57.07</c:v>
                </c:pt>
                <c:pt idx="144">
                  <c:v>56.15</c:v>
                </c:pt>
                <c:pt idx="145">
                  <c:v>55.28</c:v>
                </c:pt>
                <c:pt idx="146">
                  <c:v>54.45</c:v>
                </c:pt>
                <c:pt idx="147">
                  <c:v>53.65</c:v>
                </c:pt>
                <c:pt idx="148">
                  <c:v>52.88</c:v>
                </c:pt>
                <c:pt idx="149">
                  <c:v>51.4</c:v>
                </c:pt>
                <c:pt idx="150">
                  <c:v>49.99</c:v>
                </c:pt>
                <c:pt idx="151">
                  <c:v>48.65</c:v>
                </c:pt>
                <c:pt idx="152">
                  <c:v>47.35</c:v>
                </c:pt>
                <c:pt idx="153">
                  <c:v>46.1</c:v>
                </c:pt>
                <c:pt idx="154">
                  <c:v>44.89</c:v>
                </c:pt>
                <c:pt idx="155">
                  <c:v>42.6</c:v>
                </c:pt>
                <c:pt idx="156">
                  <c:v>40.46</c:v>
                </c:pt>
                <c:pt idx="157">
                  <c:v>38.47</c:v>
                </c:pt>
                <c:pt idx="158">
                  <c:v>36.630000000000003</c:v>
                </c:pt>
                <c:pt idx="159">
                  <c:v>34.92</c:v>
                </c:pt>
                <c:pt idx="160">
                  <c:v>33.340000000000003</c:v>
                </c:pt>
                <c:pt idx="161">
                  <c:v>31.88</c:v>
                </c:pt>
                <c:pt idx="162">
                  <c:v>30.53</c:v>
                </c:pt>
                <c:pt idx="163">
                  <c:v>29.29</c:v>
                </c:pt>
                <c:pt idx="164">
                  <c:v>28.15</c:v>
                </c:pt>
                <c:pt idx="165">
                  <c:v>27.1</c:v>
                </c:pt>
                <c:pt idx="166">
                  <c:v>25.25</c:v>
                </c:pt>
                <c:pt idx="167">
                  <c:v>23.36</c:v>
                </c:pt>
                <c:pt idx="168">
                  <c:v>21.86</c:v>
                </c:pt>
                <c:pt idx="169">
                  <c:v>20.55</c:v>
                </c:pt>
                <c:pt idx="170">
                  <c:v>19.36</c:v>
                </c:pt>
                <c:pt idx="171">
                  <c:v>18.32</c:v>
                </c:pt>
                <c:pt idx="172">
                  <c:v>17.39</c:v>
                </c:pt>
                <c:pt idx="173">
                  <c:v>16.57</c:v>
                </c:pt>
                <c:pt idx="174">
                  <c:v>15.83</c:v>
                </c:pt>
                <c:pt idx="175">
                  <c:v>14.56</c:v>
                </c:pt>
                <c:pt idx="176">
                  <c:v>13.51</c:v>
                </c:pt>
                <c:pt idx="177">
                  <c:v>12.62</c:v>
                </c:pt>
                <c:pt idx="178">
                  <c:v>11.86</c:v>
                </c:pt>
                <c:pt idx="179">
                  <c:v>11.2</c:v>
                </c:pt>
                <c:pt idx="180">
                  <c:v>10.63</c:v>
                </c:pt>
                <c:pt idx="181">
                  <c:v>9.673</c:v>
                </c:pt>
                <c:pt idx="182">
                  <c:v>8.907</c:v>
                </c:pt>
                <c:pt idx="183">
                  <c:v>8.266</c:v>
                </c:pt>
                <c:pt idx="184">
                  <c:v>7.7320000000000002</c:v>
                </c:pt>
                <c:pt idx="185">
                  <c:v>7.2809999999999997</c:v>
                </c:pt>
                <c:pt idx="186">
                  <c:v>6.8949999999999996</c:v>
                </c:pt>
                <c:pt idx="187">
                  <c:v>6.56</c:v>
                </c:pt>
                <c:pt idx="188">
                  <c:v>6.2679999999999998</c:v>
                </c:pt>
                <c:pt idx="189">
                  <c:v>6.01</c:v>
                </c:pt>
                <c:pt idx="190">
                  <c:v>5.78</c:v>
                </c:pt>
                <c:pt idx="191">
                  <c:v>5.5750000000000002</c:v>
                </c:pt>
                <c:pt idx="192">
                  <c:v>5.2240000000000002</c:v>
                </c:pt>
                <c:pt idx="193">
                  <c:v>4.87</c:v>
                </c:pt>
                <c:pt idx="194">
                  <c:v>4.585</c:v>
                </c:pt>
                <c:pt idx="195">
                  <c:v>4.3499999999999996</c:v>
                </c:pt>
                <c:pt idx="196">
                  <c:v>4.1539999999999999</c:v>
                </c:pt>
                <c:pt idx="197">
                  <c:v>3.9889999999999999</c:v>
                </c:pt>
                <c:pt idx="198">
                  <c:v>3.847</c:v>
                </c:pt>
                <c:pt idx="199">
                  <c:v>3.7240000000000002</c:v>
                </c:pt>
                <c:pt idx="200">
                  <c:v>3.617</c:v>
                </c:pt>
                <c:pt idx="201">
                  <c:v>3.44</c:v>
                </c:pt>
                <c:pt idx="202">
                  <c:v>3.3</c:v>
                </c:pt>
                <c:pt idx="203">
                  <c:v>3.1869999999999998</c:v>
                </c:pt>
                <c:pt idx="204">
                  <c:v>3.0939999999999999</c:v>
                </c:pt>
                <c:pt idx="205">
                  <c:v>3.0179999999999998</c:v>
                </c:pt>
                <c:pt idx="206">
                  <c:v>2.9529999999999998</c:v>
                </c:pt>
                <c:pt idx="207">
                  <c:v>2.8519999999999999</c:v>
                </c:pt>
                <c:pt idx="208">
                  <c:v>2.8069999999999999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1-4E2A-A2CD-674E84E6C27B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srim86Kr_EJ212!$D$20:$D$228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srim86Kr_EJ212!$F$20:$F$228</c:f>
              <c:numCache>
                <c:formatCode>0.000E+00</c:formatCode>
                <c:ptCount val="209"/>
                <c:pt idx="0">
                  <c:v>2.6909999999999998</c:v>
                </c:pt>
                <c:pt idx="1">
                  <c:v>2.8220000000000001</c:v>
                </c:pt>
                <c:pt idx="2">
                  <c:v>2.9449999999999998</c:v>
                </c:pt>
                <c:pt idx="3">
                  <c:v>3.0590000000000002</c:v>
                </c:pt>
                <c:pt idx="4">
                  <c:v>3.1669999999999998</c:v>
                </c:pt>
                <c:pt idx="5">
                  <c:v>3.2690000000000001</c:v>
                </c:pt>
                <c:pt idx="6">
                  <c:v>3.3660000000000001</c:v>
                </c:pt>
                <c:pt idx="7">
                  <c:v>3.4580000000000002</c:v>
                </c:pt>
                <c:pt idx="8">
                  <c:v>3.5459999999999998</c:v>
                </c:pt>
                <c:pt idx="9">
                  <c:v>3.63</c:v>
                </c:pt>
                <c:pt idx="10">
                  <c:v>3.7869999999999999</c:v>
                </c:pt>
                <c:pt idx="11">
                  <c:v>3.9670000000000001</c:v>
                </c:pt>
                <c:pt idx="12">
                  <c:v>4.1310000000000002</c:v>
                </c:pt>
                <c:pt idx="13">
                  <c:v>4.282</c:v>
                </c:pt>
                <c:pt idx="14">
                  <c:v>4.4219999999999997</c:v>
                </c:pt>
                <c:pt idx="15">
                  <c:v>4.5519999999999996</c:v>
                </c:pt>
                <c:pt idx="16">
                  <c:v>4.6740000000000004</c:v>
                </c:pt>
                <c:pt idx="17">
                  <c:v>4.7880000000000003</c:v>
                </c:pt>
                <c:pt idx="18">
                  <c:v>4.8959999999999999</c:v>
                </c:pt>
                <c:pt idx="19">
                  <c:v>5.093</c:v>
                </c:pt>
                <c:pt idx="20">
                  <c:v>5.2709999999999999</c:v>
                </c:pt>
                <c:pt idx="21">
                  <c:v>5.4329999999999998</c:v>
                </c:pt>
                <c:pt idx="22">
                  <c:v>5.5810000000000004</c:v>
                </c:pt>
                <c:pt idx="23">
                  <c:v>5.7169999999999996</c:v>
                </c:pt>
                <c:pt idx="24">
                  <c:v>5.843</c:v>
                </c:pt>
                <c:pt idx="25">
                  <c:v>6.069</c:v>
                </c:pt>
                <c:pt idx="26">
                  <c:v>6.266</c:v>
                </c:pt>
                <c:pt idx="27">
                  <c:v>6.44</c:v>
                </c:pt>
                <c:pt idx="28">
                  <c:v>6.5949999999999998</c:v>
                </c:pt>
                <c:pt idx="29">
                  <c:v>6.7350000000000003</c:v>
                </c:pt>
                <c:pt idx="30">
                  <c:v>6.8609999999999998</c:v>
                </c:pt>
                <c:pt idx="31">
                  <c:v>6.9749999999999996</c:v>
                </c:pt>
                <c:pt idx="32">
                  <c:v>7.08</c:v>
                </c:pt>
                <c:pt idx="33">
                  <c:v>7.1760000000000002</c:v>
                </c:pt>
                <c:pt idx="34">
                  <c:v>7.2640000000000002</c:v>
                </c:pt>
                <c:pt idx="35">
                  <c:v>7.3460000000000001</c:v>
                </c:pt>
                <c:pt idx="36">
                  <c:v>7.4909999999999997</c:v>
                </c:pt>
                <c:pt idx="37">
                  <c:v>7.6440000000000001</c:v>
                </c:pt>
                <c:pt idx="38">
                  <c:v>7.774</c:v>
                </c:pt>
                <c:pt idx="39">
                  <c:v>7.883</c:v>
                </c:pt>
                <c:pt idx="40">
                  <c:v>7.976</c:v>
                </c:pt>
                <c:pt idx="41">
                  <c:v>8.0559999999999992</c:v>
                </c:pt>
                <c:pt idx="42">
                  <c:v>8.125</c:v>
                </c:pt>
                <c:pt idx="43">
                  <c:v>8.1839999999999993</c:v>
                </c:pt>
                <c:pt idx="44">
                  <c:v>8.234</c:v>
                </c:pt>
                <c:pt idx="45">
                  <c:v>8.3149999999999995</c:v>
                </c:pt>
                <c:pt idx="46">
                  <c:v>8.3729999999999993</c:v>
                </c:pt>
                <c:pt idx="47">
                  <c:v>8.4139999999999997</c:v>
                </c:pt>
                <c:pt idx="48">
                  <c:v>8.4420000000000002</c:v>
                </c:pt>
                <c:pt idx="49">
                  <c:v>8.4580000000000002</c:v>
                </c:pt>
                <c:pt idx="50">
                  <c:v>8.4659999999999993</c:v>
                </c:pt>
                <c:pt idx="51">
                  <c:v>8.4600000000000009</c:v>
                </c:pt>
                <c:pt idx="52">
                  <c:v>8.4339999999999993</c:v>
                </c:pt>
                <c:pt idx="53">
                  <c:v>8.3930000000000007</c:v>
                </c:pt>
                <c:pt idx="54">
                  <c:v>8.3420000000000005</c:v>
                </c:pt>
                <c:pt idx="55">
                  <c:v>8.2840000000000007</c:v>
                </c:pt>
                <c:pt idx="56">
                  <c:v>8.2200000000000006</c:v>
                </c:pt>
                <c:pt idx="57">
                  <c:v>8.1530000000000005</c:v>
                </c:pt>
                <c:pt idx="58">
                  <c:v>8.0830000000000002</c:v>
                </c:pt>
                <c:pt idx="59">
                  <c:v>8.0120000000000005</c:v>
                </c:pt>
                <c:pt idx="60">
                  <c:v>7.94</c:v>
                </c:pt>
                <c:pt idx="61">
                  <c:v>7.867</c:v>
                </c:pt>
                <c:pt idx="62">
                  <c:v>7.7220000000000004</c:v>
                </c:pt>
                <c:pt idx="63">
                  <c:v>7.5419999999999998</c:v>
                </c:pt>
                <c:pt idx="64">
                  <c:v>7.3680000000000003</c:v>
                </c:pt>
                <c:pt idx="65">
                  <c:v>7.2</c:v>
                </c:pt>
                <c:pt idx="66">
                  <c:v>7.0389999999999997</c:v>
                </c:pt>
                <c:pt idx="67">
                  <c:v>6.8849999999999998</c:v>
                </c:pt>
                <c:pt idx="68">
                  <c:v>6.7380000000000004</c:v>
                </c:pt>
                <c:pt idx="69">
                  <c:v>6.5970000000000004</c:v>
                </c:pt>
                <c:pt idx="70">
                  <c:v>6.4619999999999997</c:v>
                </c:pt>
                <c:pt idx="71">
                  <c:v>6.2110000000000003</c:v>
                </c:pt>
                <c:pt idx="72">
                  <c:v>5.98</c:v>
                </c:pt>
                <c:pt idx="73">
                  <c:v>5.7690000000000001</c:v>
                </c:pt>
                <c:pt idx="74">
                  <c:v>5.5739999999999998</c:v>
                </c:pt>
                <c:pt idx="75">
                  <c:v>5.3940000000000001</c:v>
                </c:pt>
                <c:pt idx="76">
                  <c:v>5.2279999999999998</c:v>
                </c:pt>
                <c:pt idx="77">
                  <c:v>4.9279999999999999</c:v>
                </c:pt>
                <c:pt idx="78">
                  <c:v>4.6669999999999998</c:v>
                </c:pt>
                <c:pt idx="79">
                  <c:v>4.4359999999999999</c:v>
                </c:pt>
                <c:pt idx="80">
                  <c:v>4.2300000000000004</c:v>
                </c:pt>
                <c:pt idx="81">
                  <c:v>4.0460000000000003</c:v>
                </c:pt>
                <c:pt idx="82">
                  <c:v>3.88</c:v>
                </c:pt>
                <c:pt idx="83">
                  <c:v>3.7290000000000001</c:v>
                </c:pt>
                <c:pt idx="84">
                  <c:v>3.5910000000000002</c:v>
                </c:pt>
                <c:pt idx="85">
                  <c:v>3.4649999999999999</c:v>
                </c:pt>
                <c:pt idx="86">
                  <c:v>3.3490000000000002</c:v>
                </c:pt>
                <c:pt idx="87">
                  <c:v>3.2410000000000001</c:v>
                </c:pt>
                <c:pt idx="88">
                  <c:v>3.0489999999999999</c:v>
                </c:pt>
                <c:pt idx="89">
                  <c:v>2.8420000000000001</c:v>
                </c:pt>
                <c:pt idx="90">
                  <c:v>2.6659999999999999</c:v>
                </c:pt>
                <c:pt idx="91">
                  <c:v>2.5129999999999999</c:v>
                </c:pt>
                <c:pt idx="92">
                  <c:v>2.379</c:v>
                </c:pt>
                <c:pt idx="93">
                  <c:v>2.2599999999999998</c:v>
                </c:pt>
                <c:pt idx="94">
                  <c:v>2.1549999999999998</c:v>
                </c:pt>
                <c:pt idx="95">
                  <c:v>2.06</c:v>
                </c:pt>
                <c:pt idx="96">
                  <c:v>1.974</c:v>
                </c:pt>
                <c:pt idx="97">
                  <c:v>1.8240000000000001</c:v>
                </c:pt>
                <c:pt idx="98">
                  <c:v>1.698</c:v>
                </c:pt>
                <c:pt idx="99">
                  <c:v>1.59</c:v>
                </c:pt>
                <c:pt idx="100">
                  <c:v>1.4970000000000001</c:v>
                </c:pt>
                <c:pt idx="101">
                  <c:v>1.415</c:v>
                </c:pt>
                <c:pt idx="102">
                  <c:v>1.343</c:v>
                </c:pt>
                <c:pt idx="103">
                  <c:v>1.2210000000000001</c:v>
                </c:pt>
                <c:pt idx="104">
                  <c:v>1.121</c:v>
                </c:pt>
                <c:pt idx="105">
                  <c:v>1.038</c:v>
                </c:pt>
                <c:pt idx="106">
                  <c:v>0.96719999999999995</c:v>
                </c:pt>
                <c:pt idx="107">
                  <c:v>0.90649999999999997</c:v>
                </c:pt>
                <c:pt idx="108">
                  <c:v>0.8538</c:v>
                </c:pt>
                <c:pt idx="109">
                  <c:v>0.80740000000000001</c:v>
                </c:pt>
                <c:pt idx="110">
                  <c:v>0.76629999999999998</c:v>
                </c:pt>
                <c:pt idx="111">
                  <c:v>0.72950000000000004</c:v>
                </c:pt>
                <c:pt idx="112">
                  <c:v>0.69650000000000001</c:v>
                </c:pt>
                <c:pt idx="113">
                  <c:v>0.66659999999999997</c:v>
                </c:pt>
                <c:pt idx="114">
                  <c:v>0.61450000000000005</c:v>
                </c:pt>
                <c:pt idx="115">
                  <c:v>0.56069999999999998</c:v>
                </c:pt>
                <c:pt idx="116">
                  <c:v>0.51639999999999997</c:v>
                </c:pt>
                <c:pt idx="117">
                  <c:v>0.47899999999999998</c:v>
                </c:pt>
                <c:pt idx="118">
                  <c:v>0.44719999999999999</c:v>
                </c:pt>
                <c:pt idx="119">
                  <c:v>0.41959999999999997</c:v>
                </c:pt>
                <c:pt idx="120">
                  <c:v>0.39550000000000002</c:v>
                </c:pt>
                <c:pt idx="121">
                  <c:v>0.37430000000000002</c:v>
                </c:pt>
                <c:pt idx="122">
                  <c:v>0.35539999999999999</c:v>
                </c:pt>
                <c:pt idx="123">
                  <c:v>0.3231</c:v>
                </c:pt>
                <c:pt idx="124">
                  <c:v>0.29670000000000002</c:v>
                </c:pt>
                <c:pt idx="125">
                  <c:v>0.27450000000000002</c:v>
                </c:pt>
                <c:pt idx="126">
                  <c:v>0.25569999999999998</c:v>
                </c:pt>
                <c:pt idx="127">
                  <c:v>0.2394</c:v>
                </c:pt>
                <c:pt idx="128">
                  <c:v>0.2253</c:v>
                </c:pt>
                <c:pt idx="129">
                  <c:v>0.20169999999999999</c:v>
                </c:pt>
                <c:pt idx="130">
                  <c:v>0.183</c:v>
                </c:pt>
                <c:pt idx="131">
                  <c:v>0.1676</c:v>
                </c:pt>
                <c:pt idx="132">
                  <c:v>0.15479999999999999</c:v>
                </c:pt>
                <c:pt idx="133">
                  <c:v>0.1439</c:v>
                </c:pt>
                <c:pt idx="134">
                  <c:v>0.13450000000000001</c:v>
                </c:pt>
                <c:pt idx="135">
                  <c:v>0.12640000000000001</c:v>
                </c:pt>
                <c:pt idx="136">
                  <c:v>0.1192</c:v>
                </c:pt>
                <c:pt idx="137">
                  <c:v>0.1129</c:v>
                </c:pt>
                <c:pt idx="138">
                  <c:v>0.1072</c:v>
                </c:pt>
                <c:pt idx="139">
                  <c:v>0.1021</c:v>
                </c:pt>
                <c:pt idx="140">
                  <c:v>9.3390000000000001E-2</c:v>
                </c:pt>
                <c:pt idx="141">
                  <c:v>8.4459999999999993E-2</c:v>
                </c:pt>
                <c:pt idx="142">
                  <c:v>7.7179999999999999E-2</c:v>
                </c:pt>
                <c:pt idx="143">
                  <c:v>7.1120000000000003E-2</c:v>
                </c:pt>
                <c:pt idx="144">
                  <c:v>6.6000000000000003E-2</c:v>
                </c:pt>
                <c:pt idx="145">
                  <c:v>6.1600000000000002E-2</c:v>
                </c:pt>
                <c:pt idx="146">
                  <c:v>5.7790000000000001E-2</c:v>
                </c:pt>
                <c:pt idx="147">
                  <c:v>5.4440000000000002E-2</c:v>
                </c:pt>
                <c:pt idx="148">
                  <c:v>5.1490000000000001E-2</c:v>
                </c:pt>
                <c:pt idx="149">
                  <c:v>4.6489999999999997E-2</c:v>
                </c:pt>
                <c:pt idx="150">
                  <c:v>4.2419999999999999E-2</c:v>
                </c:pt>
                <c:pt idx="151">
                  <c:v>3.9039999999999998E-2</c:v>
                </c:pt>
                <c:pt idx="152">
                  <c:v>3.619E-2</c:v>
                </c:pt>
                <c:pt idx="153">
                  <c:v>3.3739999999999999E-2</c:v>
                </c:pt>
                <c:pt idx="154">
                  <c:v>3.1620000000000002E-2</c:v>
                </c:pt>
                <c:pt idx="155">
                  <c:v>2.8129999999999999E-2</c:v>
                </c:pt>
                <c:pt idx="156">
                  <c:v>2.537E-2</c:v>
                </c:pt>
                <c:pt idx="157">
                  <c:v>2.3120000000000002E-2</c:v>
                </c:pt>
                <c:pt idx="158">
                  <c:v>2.1260000000000001E-2</c:v>
                </c:pt>
                <c:pt idx="159">
                  <c:v>1.968E-2</c:v>
                </c:pt>
                <c:pt idx="160">
                  <c:v>1.8339999999999999E-2</c:v>
                </c:pt>
                <c:pt idx="161">
                  <c:v>1.7170000000000001E-2</c:v>
                </c:pt>
                <c:pt idx="162">
                  <c:v>1.6160000000000001E-2</c:v>
                </c:pt>
                <c:pt idx="163">
                  <c:v>1.5259999999999999E-2</c:v>
                </c:pt>
                <c:pt idx="164">
                  <c:v>1.4460000000000001E-2</c:v>
                </c:pt>
                <c:pt idx="165">
                  <c:v>1.374E-2</c:v>
                </c:pt>
                <c:pt idx="166">
                  <c:v>1.251E-2</c:v>
                </c:pt>
                <c:pt idx="167">
                  <c:v>1.1270000000000001E-2</c:v>
                </c:pt>
                <c:pt idx="168">
                  <c:v>1.025E-2</c:v>
                </c:pt>
                <c:pt idx="169">
                  <c:v>9.4179999999999993E-3</c:v>
                </c:pt>
                <c:pt idx="170">
                  <c:v>8.7119999999999993E-3</c:v>
                </c:pt>
                <c:pt idx="171">
                  <c:v>8.1099999999999992E-3</c:v>
                </c:pt>
                <c:pt idx="172">
                  <c:v>7.5890000000000003E-3</c:v>
                </c:pt>
                <c:pt idx="173">
                  <c:v>7.1329999999999996E-3</c:v>
                </c:pt>
                <c:pt idx="174">
                  <c:v>6.7320000000000001E-3</c:v>
                </c:pt>
                <c:pt idx="175">
                  <c:v>6.0549999999999996E-3</c:v>
                </c:pt>
                <c:pt idx="176">
                  <c:v>5.5079999999999999E-3</c:v>
                </c:pt>
                <c:pt idx="177">
                  <c:v>5.0540000000000003E-3</c:v>
                </c:pt>
                <c:pt idx="178">
                  <c:v>4.6730000000000001E-3</c:v>
                </c:pt>
                <c:pt idx="179">
                  <c:v>4.3470000000000002E-3</c:v>
                </c:pt>
                <c:pt idx="180">
                  <c:v>4.0660000000000002E-3</c:v>
                </c:pt>
                <c:pt idx="181">
                  <c:v>3.6029999999999999E-3</c:v>
                </c:pt>
                <c:pt idx="182">
                  <c:v>3.2390000000000001E-3</c:v>
                </c:pt>
                <c:pt idx="183">
                  <c:v>2.944E-3</c:v>
                </c:pt>
                <c:pt idx="184">
                  <c:v>2.7000000000000001E-3</c:v>
                </c:pt>
                <c:pt idx="185">
                  <c:v>2.4949999999999998E-3</c:v>
                </c:pt>
                <c:pt idx="186">
                  <c:v>2.32E-3</c:v>
                </c:pt>
                <c:pt idx="187">
                  <c:v>2.1679999999999998E-3</c:v>
                </c:pt>
                <c:pt idx="188">
                  <c:v>2.036E-3</c:v>
                </c:pt>
                <c:pt idx="189">
                  <c:v>1.92E-3</c:v>
                </c:pt>
                <c:pt idx="190">
                  <c:v>1.817E-3</c:v>
                </c:pt>
                <c:pt idx="191">
                  <c:v>1.725E-3</c:v>
                </c:pt>
                <c:pt idx="192">
                  <c:v>1.567E-3</c:v>
                </c:pt>
                <c:pt idx="193">
                  <c:v>1.407E-3</c:v>
                </c:pt>
                <c:pt idx="194">
                  <c:v>1.2780000000000001E-3</c:v>
                </c:pt>
                <c:pt idx="195">
                  <c:v>1.1709999999999999E-3</c:v>
                </c:pt>
                <c:pt idx="196">
                  <c:v>1.0809999999999999E-3</c:v>
                </c:pt>
                <c:pt idx="197">
                  <c:v>1.005E-3</c:v>
                </c:pt>
                <c:pt idx="198">
                  <c:v>9.389E-4</c:v>
                </c:pt>
                <c:pt idx="199">
                  <c:v>8.8130000000000001E-4</c:v>
                </c:pt>
                <c:pt idx="200">
                  <c:v>8.3069999999999997E-4</c:v>
                </c:pt>
                <c:pt idx="201">
                  <c:v>7.4549999999999996E-4</c:v>
                </c:pt>
                <c:pt idx="202">
                  <c:v>6.7670000000000002E-4</c:v>
                </c:pt>
                <c:pt idx="203">
                  <c:v>6.1990000000000005E-4</c:v>
                </c:pt>
                <c:pt idx="204">
                  <c:v>5.7220000000000003E-4</c:v>
                </c:pt>
                <c:pt idx="205">
                  <c:v>5.3160000000000002E-4</c:v>
                </c:pt>
                <c:pt idx="206">
                  <c:v>4.9649999999999998E-4</c:v>
                </c:pt>
                <c:pt idx="207">
                  <c:v>4.3899999999999999E-4</c:v>
                </c:pt>
                <c:pt idx="208">
                  <c:v>4.1070000000000001E-4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C1-4E2A-A2CD-674E84E6C27B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srim86Kr_EJ212!$D$20:$D$228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srim86Kr_EJ212!$G$20:$G$228</c:f>
              <c:numCache>
                <c:formatCode>0.000E+00</c:formatCode>
                <c:ptCount val="209"/>
                <c:pt idx="0">
                  <c:v>2.9350999999999998</c:v>
                </c:pt>
                <c:pt idx="1">
                  <c:v>3.0792999999999999</c:v>
                </c:pt>
                <c:pt idx="2">
                  <c:v>3.2147999999999999</c:v>
                </c:pt>
                <c:pt idx="3">
                  <c:v>3.3408000000000002</c:v>
                </c:pt>
                <c:pt idx="4">
                  <c:v>3.4602999999999997</c:v>
                </c:pt>
                <c:pt idx="5">
                  <c:v>3.5734000000000004</c:v>
                </c:pt>
                <c:pt idx="6">
                  <c:v>3.6811000000000003</c:v>
                </c:pt>
                <c:pt idx="7">
                  <c:v>3.7834000000000003</c:v>
                </c:pt>
                <c:pt idx="8">
                  <c:v>3.8813999999999997</c:v>
                </c:pt>
                <c:pt idx="9">
                  <c:v>3.9750999999999999</c:v>
                </c:pt>
                <c:pt idx="10">
                  <c:v>4.1508000000000003</c:v>
                </c:pt>
                <c:pt idx="11">
                  <c:v>4.3529</c:v>
                </c:pt>
                <c:pt idx="12">
                  <c:v>4.5377999999999998</c:v>
                </c:pt>
                <c:pt idx="13">
                  <c:v>4.7085999999999997</c:v>
                </c:pt>
                <c:pt idx="14">
                  <c:v>4.8675999999999995</c:v>
                </c:pt>
                <c:pt idx="15">
                  <c:v>5.0157999999999996</c:v>
                </c:pt>
                <c:pt idx="16">
                  <c:v>5.1553000000000004</c:v>
                </c:pt>
                <c:pt idx="17">
                  <c:v>5.2862</c:v>
                </c:pt>
                <c:pt idx="18">
                  <c:v>5.4104999999999999</c:v>
                </c:pt>
                <c:pt idx="19">
                  <c:v>5.6387</c:v>
                </c:pt>
                <c:pt idx="20">
                  <c:v>5.8461999999999996</c:v>
                </c:pt>
                <c:pt idx="21">
                  <c:v>6.0362999999999998</c:v>
                </c:pt>
                <c:pt idx="22">
                  <c:v>6.2111000000000001</c:v>
                </c:pt>
                <c:pt idx="23">
                  <c:v>6.3728999999999996</c:v>
                </c:pt>
                <c:pt idx="24">
                  <c:v>6.5236000000000001</c:v>
                </c:pt>
                <c:pt idx="25">
                  <c:v>6.7965999999999998</c:v>
                </c:pt>
                <c:pt idx="26">
                  <c:v>7.0377999999999998</c:v>
                </c:pt>
                <c:pt idx="27">
                  <c:v>7.2535000000000007</c:v>
                </c:pt>
                <c:pt idx="28">
                  <c:v>7.4481999999999999</c:v>
                </c:pt>
                <c:pt idx="29">
                  <c:v>7.6262000000000008</c:v>
                </c:pt>
                <c:pt idx="30">
                  <c:v>7.7885999999999997</c:v>
                </c:pt>
                <c:pt idx="31">
                  <c:v>7.9375999999999998</c:v>
                </c:pt>
                <c:pt idx="32">
                  <c:v>8.0763999999999996</c:v>
                </c:pt>
                <c:pt idx="33">
                  <c:v>8.2050000000000001</c:v>
                </c:pt>
                <c:pt idx="34">
                  <c:v>8.3249999999999993</c:v>
                </c:pt>
                <c:pt idx="35">
                  <c:v>8.4369999999999994</c:v>
                </c:pt>
                <c:pt idx="36">
                  <c:v>8.6419999999999995</c:v>
                </c:pt>
                <c:pt idx="37">
                  <c:v>8.8640000000000008</c:v>
                </c:pt>
                <c:pt idx="38">
                  <c:v>9.06</c:v>
                </c:pt>
                <c:pt idx="39">
                  <c:v>9.2319999999999993</c:v>
                </c:pt>
                <c:pt idx="40">
                  <c:v>9.3849999999999998</c:v>
                </c:pt>
                <c:pt idx="41">
                  <c:v>9.5229999999999997</c:v>
                </c:pt>
                <c:pt idx="42">
                  <c:v>9.6470000000000002</c:v>
                </c:pt>
                <c:pt idx="43">
                  <c:v>9.7589999999999986</c:v>
                </c:pt>
                <c:pt idx="44">
                  <c:v>9.8610000000000007</c:v>
                </c:pt>
                <c:pt idx="45">
                  <c:v>10.041</c:v>
                </c:pt>
                <c:pt idx="46">
                  <c:v>10.192</c:v>
                </c:pt>
                <c:pt idx="47">
                  <c:v>10.321999999999999</c:v>
                </c:pt>
                <c:pt idx="48">
                  <c:v>10.435</c:v>
                </c:pt>
                <c:pt idx="49">
                  <c:v>10.532</c:v>
                </c:pt>
                <c:pt idx="50">
                  <c:v>10.617999999999999</c:v>
                </c:pt>
                <c:pt idx="51">
                  <c:v>10.761000000000001</c:v>
                </c:pt>
                <c:pt idx="52">
                  <c:v>10.875</c:v>
                </c:pt>
                <c:pt idx="53">
                  <c:v>10.966000000000001</c:v>
                </c:pt>
                <c:pt idx="54">
                  <c:v>11.040000000000001</c:v>
                </c:pt>
                <c:pt idx="55">
                  <c:v>11.102</c:v>
                </c:pt>
                <c:pt idx="56">
                  <c:v>11.153</c:v>
                </c:pt>
                <c:pt idx="57">
                  <c:v>11.197000000000001</c:v>
                </c:pt>
                <c:pt idx="58">
                  <c:v>11.234</c:v>
                </c:pt>
                <c:pt idx="59">
                  <c:v>11.266</c:v>
                </c:pt>
                <c:pt idx="60">
                  <c:v>11.295</c:v>
                </c:pt>
                <c:pt idx="61">
                  <c:v>10.954000000000001</c:v>
                </c:pt>
                <c:pt idx="62">
                  <c:v>10.36</c:v>
                </c:pt>
                <c:pt idx="63">
                  <c:v>9.9540000000000006</c:v>
                </c:pt>
                <c:pt idx="64">
                  <c:v>9.7520000000000007</c:v>
                </c:pt>
                <c:pt idx="65">
                  <c:v>9.6590000000000007</c:v>
                </c:pt>
                <c:pt idx="66">
                  <c:v>9.6229999999999993</c:v>
                </c:pt>
                <c:pt idx="67">
                  <c:v>9.6180000000000003</c:v>
                </c:pt>
                <c:pt idx="68">
                  <c:v>9.6270000000000007</c:v>
                </c:pt>
                <c:pt idx="69">
                  <c:v>9.6419999999999995</c:v>
                </c:pt>
                <c:pt idx="70">
                  <c:v>9.657</c:v>
                </c:pt>
                <c:pt idx="71">
                  <c:v>9.6820000000000004</c:v>
                </c:pt>
                <c:pt idx="72">
                  <c:v>9.6920000000000002</c:v>
                </c:pt>
                <c:pt idx="73">
                  <c:v>9.69</c:v>
                </c:pt>
                <c:pt idx="74">
                  <c:v>9.6769999999999996</c:v>
                </c:pt>
                <c:pt idx="75">
                  <c:v>9.6580000000000013</c:v>
                </c:pt>
                <c:pt idx="76">
                  <c:v>9.6359999999999992</c:v>
                </c:pt>
                <c:pt idx="77">
                  <c:v>9.5889999999999986</c:v>
                </c:pt>
                <c:pt idx="78">
                  <c:v>9.5510000000000002</c:v>
                </c:pt>
                <c:pt idx="79">
                  <c:v>9.5279999999999987</c:v>
                </c:pt>
                <c:pt idx="80">
                  <c:v>9.5210000000000008</c:v>
                </c:pt>
                <c:pt idx="81">
                  <c:v>9.5340000000000007</c:v>
                </c:pt>
                <c:pt idx="82">
                  <c:v>9.5670000000000002</c:v>
                </c:pt>
                <c:pt idx="83">
                  <c:v>9.6159999999999997</c:v>
                </c:pt>
                <c:pt idx="84">
                  <c:v>9.6829999999999998</c:v>
                </c:pt>
                <c:pt idx="85">
                  <c:v>9.7639999999999993</c:v>
                </c:pt>
                <c:pt idx="86">
                  <c:v>9.8580000000000005</c:v>
                </c:pt>
                <c:pt idx="87">
                  <c:v>9.963000000000001</c:v>
                </c:pt>
                <c:pt idx="88">
                  <c:v>10.199999999999999</c:v>
                </c:pt>
                <c:pt idx="89">
                  <c:v>10.528</c:v>
                </c:pt>
                <c:pt idx="90">
                  <c:v>10.88</c:v>
                </c:pt>
                <c:pt idx="91">
                  <c:v>11.243</c:v>
                </c:pt>
                <c:pt idx="92">
                  <c:v>11.610999999999999</c:v>
                </c:pt>
                <c:pt idx="93">
                  <c:v>11.98</c:v>
                </c:pt>
                <c:pt idx="94">
                  <c:v>12.344999999999999</c:v>
                </c:pt>
                <c:pt idx="95">
                  <c:v>12.71</c:v>
                </c:pt>
                <c:pt idx="96">
                  <c:v>13.074</c:v>
                </c:pt>
                <c:pt idx="97">
                  <c:v>13.794</c:v>
                </c:pt>
                <c:pt idx="98">
                  <c:v>14.508000000000001</c:v>
                </c:pt>
                <c:pt idx="99">
                  <c:v>15.22</c:v>
                </c:pt>
                <c:pt idx="100">
                  <c:v>15.927</c:v>
                </c:pt>
                <c:pt idx="101">
                  <c:v>16.645</c:v>
                </c:pt>
                <c:pt idx="102">
                  <c:v>17.363</c:v>
                </c:pt>
                <c:pt idx="103">
                  <c:v>18.821000000000002</c:v>
                </c:pt>
                <c:pt idx="104">
                  <c:v>20.300999999999998</c:v>
                </c:pt>
                <c:pt idx="105">
                  <c:v>21.808</c:v>
                </c:pt>
                <c:pt idx="106">
                  <c:v>23.3172</c:v>
                </c:pt>
                <c:pt idx="107">
                  <c:v>24.836500000000001</c:v>
                </c:pt>
                <c:pt idx="108">
                  <c:v>26.3338</c:v>
                </c:pt>
                <c:pt idx="109">
                  <c:v>27.817400000000003</c:v>
                </c:pt>
                <c:pt idx="110">
                  <c:v>29.276300000000003</c:v>
                </c:pt>
                <c:pt idx="111">
                  <c:v>30.709500000000002</c:v>
                </c:pt>
                <c:pt idx="112">
                  <c:v>32.096499999999999</c:v>
                </c:pt>
                <c:pt idx="113">
                  <c:v>33.456600000000002</c:v>
                </c:pt>
                <c:pt idx="114">
                  <c:v>36.034500000000001</c:v>
                </c:pt>
                <c:pt idx="115">
                  <c:v>39.030699999999996</c:v>
                </c:pt>
                <c:pt idx="116">
                  <c:v>41.756399999999999</c:v>
                </c:pt>
                <c:pt idx="117">
                  <c:v>44.238999999999997</c:v>
                </c:pt>
                <c:pt idx="118">
                  <c:v>46.497199999999999</c:v>
                </c:pt>
                <c:pt idx="119">
                  <c:v>48.529600000000002</c:v>
                </c:pt>
                <c:pt idx="120">
                  <c:v>50.375499999999995</c:v>
                </c:pt>
                <c:pt idx="121">
                  <c:v>52.034299999999995</c:v>
                </c:pt>
                <c:pt idx="122">
                  <c:v>53.525400000000005</c:v>
                </c:pt>
                <c:pt idx="123">
                  <c:v>56.053099999999993</c:v>
                </c:pt>
                <c:pt idx="124">
                  <c:v>58.036700000000003</c:v>
                </c:pt>
                <c:pt idx="125">
                  <c:v>59.584500000000006</c:v>
                </c:pt>
                <c:pt idx="126">
                  <c:v>60.775700000000001</c:v>
                </c:pt>
                <c:pt idx="127">
                  <c:v>61.659400000000005</c:v>
                </c:pt>
                <c:pt idx="128">
                  <c:v>62.315300000000001</c:v>
                </c:pt>
                <c:pt idx="129">
                  <c:v>63.111699999999999</c:v>
                </c:pt>
                <c:pt idx="130">
                  <c:v>63.412999999999997</c:v>
                </c:pt>
                <c:pt idx="131">
                  <c:v>63.4176</c:v>
                </c:pt>
                <c:pt idx="132">
                  <c:v>63.214800000000004</c:v>
                </c:pt>
                <c:pt idx="133">
                  <c:v>62.893900000000002</c:v>
                </c:pt>
                <c:pt idx="134">
                  <c:v>62.494500000000002</c:v>
                </c:pt>
                <c:pt idx="135">
                  <c:v>62.046399999999998</c:v>
                </c:pt>
                <c:pt idx="136">
                  <c:v>61.559199999999997</c:v>
                </c:pt>
                <c:pt idx="137">
                  <c:v>61.072900000000004</c:v>
                </c:pt>
                <c:pt idx="138">
                  <c:v>60.5672</c:v>
                </c:pt>
                <c:pt idx="139">
                  <c:v>60.582099999999997</c:v>
                </c:pt>
                <c:pt idx="140">
                  <c:v>60.30339</c:v>
                </c:pt>
                <c:pt idx="141">
                  <c:v>59.194459999999999</c:v>
                </c:pt>
                <c:pt idx="142">
                  <c:v>58.127179999999996</c:v>
                </c:pt>
                <c:pt idx="143">
                  <c:v>57.141120000000001</c:v>
                </c:pt>
                <c:pt idx="144">
                  <c:v>56.216000000000001</c:v>
                </c:pt>
                <c:pt idx="145">
                  <c:v>55.3416</c:v>
                </c:pt>
                <c:pt idx="146">
                  <c:v>54.50779</c:v>
                </c:pt>
                <c:pt idx="147">
                  <c:v>53.704439999999998</c:v>
                </c:pt>
                <c:pt idx="148">
                  <c:v>52.931490000000004</c:v>
                </c:pt>
                <c:pt idx="149">
                  <c:v>51.446489999999997</c:v>
                </c:pt>
                <c:pt idx="150">
                  <c:v>50.032420000000002</c:v>
                </c:pt>
                <c:pt idx="151">
                  <c:v>48.689039999999999</c:v>
                </c:pt>
                <c:pt idx="152">
                  <c:v>47.386189999999999</c:v>
                </c:pt>
                <c:pt idx="153">
                  <c:v>46.133740000000003</c:v>
                </c:pt>
                <c:pt idx="154">
                  <c:v>44.921619999999997</c:v>
                </c:pt>
                <c:pt idx="155">
                  <c:v>42.628129999999999</c:v>
                </c:pt>
                <c:pt idx="156">
                  <c:v>40.485370000000003</c:v>
                </c:pt>
                <c:pt idx="157">
                  <c:v>38.493119999999998</c:v>
                </c:pt>
                <c:pt idx="158">
                  <c:v>36.651260000000001</c:v>
                </c:pt>
                <c:pt idx="159">
                  <c:v>34.939680000000003</c:v>
                </c:pt>
                <c:pt idx="160">
                  <c:v>33.358340000000005</c:v>
                </c:pt>
                <c:pt idx="161">
                  <c:v>31.897169999999999</c:v>
                </c:pt>
                <c:pt idx="162">
                  <c:v>30.54616</c:v>
                </c:pt>
                <c:pt idx="163">
                  <c:v>29.305260000000001</c:v>
                </c:pt>
                <c:pt idx="164">
                  <c:v>28.164459999999998</c:v>
                </c:pt>
                <c:pt idx="165">
                  <c:v>27.11374</c:v>
                </c:pt>
                <c:pt idx="166">
                  <c:v>25.262509999999999</c:v>
                </c:pt>
                <c:pt idx="167">
                  <c:v>23.371269999999999</c:v>
                </c:pt>
                <c:pt idx="168">
                  <c:v>21.870249999999999</c:v>
                </c:pt>
                <c:pt idx="169">
                  <c:v>20.559418000000001</c:v>
                </c:pt>
                <c:pt idx="170">
                  <c:v>19.368711999999999</c:v>
                </c:pt>
                <c:pt idx="171">
                  <c:v>18.328109999999999</c:v>
                </c:pt>
                <c:pt idx="172">
                  <c:v>17.397589</c:v>
                </c:pt>
                <c:pt idx="173">
                  <c:v>16.577133</c:v>
                </c:pt>
                <c:pt idx="174">
                  <c:v>15.836732</c:v>
                </c:pt>
                <c:pt idx="175">
                  <c:v>14.566055</c:v>
                </c:pt>
                <c:pt idx="176">
                  <c:v>13.515508000000001</c:v>
                </c:pt>
                <c:pt idx="177">
                  <c:v>12.625053999999999</c:v>
                </c:pt>
                <c:pt idx="178">
                  <c:v>11.864673</c:v>
                </c:pt>
                <c:pt idx="179">
                  <c:v>11.204346999999999</c:v>
                </c:pt>
                <c:pt idx="180">
                  <c:v>10.634066000000001</c:v>
                </c:pt>
                <c:pt idx="181">
                  <c:v>9.6766030000000001</c:v>
                </c:pt>
                <c:pt idx="182">
                  <c:v>8.9102390000000007</c:v>
                </c:pt>
                <c:pt idx="183">
                  <c:v>8.2689439999999994</c:v>
                </c:pt>
                <c:pt idx="184">
                  <c:v>7.7347000000000001</c:v>
                </c:pt>
                <c:pt idx="185">
                  <c:v>7.2834949999999994</c:v>
                </c:pt>
                <c:pt idx="186">
                  <c:v>6.8973199999999997</c:v>
                </c:pt>
                <c:pt idx="187">
                  <c:v>6.5621679999999998</c:v>
                </c:pt>
                <c:pt idx="188">
                  <c:v>6.2700360000000002</c:v>
                </c:pt>
                <c:pt idx="189">
                  <c:v>6.0119199999999999</c:v>
                </c:pt>
                <c:pt idx="190">
                  <c:v>5.7818170000000002</c:v>
                </c:pt>
                <c:pt idx="191">
                  <c:v>5.5767250000000006</c:v>
                </c:pt>
                <c:pt idx="192">
                  <c:v>5.2255669999999999</c:v>
                </c:pt>
                <c:pt idx="193">
                  <c:v>4.8714070000000005</c:v>
                </c:pt>
                <c:pt idx="194">
                  <c:v>4.5862780000000001</c:v>
                </c:pt>
                <c:pt idx="195">
                  <c:v>4.3511709999999999</c:v>
                </c:pt>
                <c:pt idx="196">
                  <c:v>4.155081</c:v>
                </c:pt>
                <c:pt idx="197">
                  <c:v>3.990005</c:v>
                </c:pt>
                <c:pt idx="198">
                  <c:v>3.8479388999999999</c:v>
                </c:pt>
                <c:pt idx="199">
                  <c:v>3.7248813000000003</c:v>
                </c:pt>
                <c:pt idx="200">
                  <c:v>3.6178306999999998</c:v>
                </c:pt>
                <c:pt idx="201">
                  <c:v>3.4407454999999998</c:v>
                </c:pt>
                <c:pt idx="202">
                  <c:v>3.3006766999999999</c:v>
                </c:pt>
                <c:pt idx="203">
                  <c:v>3.1876198999999996</c:v>
                </c:pt>
                <c:pt idx="204">
                  <c:v>3.0945722</c:v>
                </c:pt>
                <c:pt idx="205">
                  <c:v>3.0185315999999998</c:v>
                </c:pt>
                <c:pt idx="206">
                  <c:v>2.9534965</c:v>
                </c:pt>
                <c:pt idx="207">
                  <c:v>2.8524389999999999</c:v>
                </c:pt>
                <c:pt idx="208">
                  <c:v>2.8074107000000001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0C1-4E2A-A2CD-674E84E6C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05968"/>
        <c:axId val="477613416"/>
      </c:scatterChart>
      <c:valAx>
        <c:axId val="47760596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3416"/>
        <c:crosses val="autoZero"/>
        <c:crossBetween val="midCat"/>
        <c:majorUnit val="10"/>
      </c:valAx>
      <c:valAx>
        <c:axId val="47761341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0596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1426679873600474"/>
          <c:y val="0.57272043669327211"/>
          <c:w val="0.24938594652854704"/>
          <c:h val="0.15493819682796164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srim86Kr_EJ212!$P$5</c:f>
          <c:strCache>
            <c:ptCount val="1"/>
            <c:pt idx="0">
              <c:v>srim86Kr_EJ212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srim86Kr_EJ212!$D$20:$D$228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srim86Kr_EJ212!$J$20:$J$228</c:f>
              <c:numCache>
                <c:formatCode>0.000</c:formatCode>
                <c:ptCount val="209"/>
                <c:pt idx="0">
                  <c:v>5.8000000000000005E-3</c:v>
                </c:pt>
                <c:pt idx="1">
                  <c:v>6.0999999999999995E-3</c:v>
                </c:pt>
                <c:pt idx="2">
                  <c:v>6.4000000000000003E-3</c:v>
                </c:pt>
                <c:pt idx="3">
                  <c:v>6.6E-3</c:v>
                </c:pt>
                <c:pt idx="4">
                  <c:v>6.9000000000000008E-3</c:v>
                </c:pt>
                <c:pt idx="5">
                  <c:v>7.0999999999999995E-3</c:v>
                </c:pt>
                <c:pt idx="6">
                  <c:v>7.3999999999999995E-3</c:v>
                </c:pt>
                <c:pt idx="7">
                  <c:v>7.6E-3</c:v>
                </c:pt>
                <c:pt idx="8">
                  <c:v>7.7999999999999996E-3</c:v>
                </c:pt>
                <c:pt idx="9">
                  <c:v>8.0999999999999996E-3</c:v>
                </c:pt>
                <c:pt idx="10">
                  <c:v>8.5000000000000006E-3</c:v>
                </c:pt>
                <c:pt idx="11">
                  <c:v>8.9999999999999993E-3</c:v>
                </c:pt>
                <c:pt idx="12">
                  <c:v>9.4999999999999998E-3</c:v>
                </c:pt>
                <c:pt idx="13">
                  <c:v>0.01</c:v>
                </c:pt>
                <c:pt idx="14">
                  <c:v>1.0499999999999999E-2</c:v>
                </c:pt>
                <c:pt idx="15">
                  <c:v>1.09E-2</c:v>
                </c:pt>
                <c:pt idx="16">
                  <c:v>1.1300000000000001E-2</c:v>
                </c:pt>
                <c:pt idx="17">
                  <c:v>1.18E-2</c:v>
                </c:pt>
                <c:pt idx="18">
                  <c:v>1.2199999999999999E-2</c:v>
                </c:pt>
                <c:pt idx="19">
                  <c:v>1.3000000000000001E-2</c:v>
                </c:pt>
                <c:pt idx="20">
                  <c:v>1.3800000000000002E-2</c:v>
                </c:pt>
                <c:pt idx="21">
                  <c:v>1.4499999999999999E-2</c:v>
                </c:pt>
                <c:pt idx="22">
                  <c:v>1.5299999999999999E-2</c:v>
                </c:pt>
                <c:pt idx="23">
                  <c:v>1.6E-2</c:v>
                </c:pt>
                <c:pt idx="24">
                  <c:v>1.67E-2</c:v>
                </c:pt>
                <c:pt idx="25">
                  <c:v>1.7999999999999999E-2</c:v>
                </c:pt>
                <c:pt idx="26">
                  <c:v>1.9300000000000001E-2</c:v>
                </c:pt>
                <c:pt idx="27">
                  <c:v>2.06E-2</c:v>
                </c:pt>
                <c:pt idx="28">
                  <c:v>2.18E-2</c:v>
                </c:pt>
                <c:pt idx="29">
                  <c:v>2.3E-2</c:v>
                </c:pt>
                <c:pt idx="30">
                  <c:v>2.4199999999999999E-2</c:v>
                </c:pt>
                <c:pt idx="31">
                  <c:v>2.53E-2</c:v>
                </c:pt>
                <c:pt idx="32">
                  <c:v>2.64E-2</c:v>
                </c:pt>
                <c:pt idx="33">
                  <c:v>2.7600000000000003E-2</c:v>
                </c:pt>
                <c:pt idx="34">
                  <c:v>2.8699999999999996E-2</c:v>
                </c:pt>
                <c:pt idx="35">
                  <c:v>2.9699999999999997E-2</c:v>
                </c:pt>
                <c:pt idx="36">
                  <c:v>3.1899999999999998E-2</c:v>
                </c:pt>
                <c:pt idx="37">
                  <c:v>3.4499999999999996E-2</c:v>
                </c:pt>
                <c:pt idx="38">
                  <c:v>3.6999999999999998E-2</c:v>
                </c:pt>
                <c:pt idx="39">
                  <c:v>3.95E-2</c:v>
                </c:pt>
                <c:pt idx="40">
                  <c:v>4.1999999999999996E-2</c:v>
                </c:pt>
                <c:pt idx="41">
                  <c:v>4.4400000000000002E-2</c:v>
                </c:pt>
                <c:pt idx="42">
                  <c:v>4.6800000000000001E-2</c:v>
                </c:pt>
                <c:pt idx="43">
                  <c:v>4.9099999999999998E-2</c:v>
                </c:pt>
                <c:pt idx="44">
                  <c:v>5.1500000000000004E-2</c:v>
                </c:pt>
                <c:pt idx="45">
                  <c:v>5.6100000000000004E-2</c:v>
                </c:pt>
                <c:pt idx="46">
                  <c:v>6.0600000000000001E-2</c:v>
                </c:pt>
                <c:pt idx="47">
                  <c:v>6.5100000000000005E-2</c:v>
                </c:pt>
                <c:pt idx="48">
                  <c:v>6.9599999999999995E-2</c:v>
                </c:pt>
                <c:pt idx="49">
                  <c:v>7.3999999999999996E-2</c:v>
                </c:pt>
                <c:pt idx="50">
                  <c:v>7.8300000000000008E-2</c:v>
                </c:pt>
                <c:pt idx="51">
                  <c:v>8.6999999999999994E-2</c:v>
                </c:pt>
                <c:pt idx="52">
                  <c:v>9.5599999999999991E-2</c:v>
                </c:pt>
                <c:pt idx="53">
                  <c:v>0.1041</c:v>
                </c:pt>
                <c:pt idx="54">
                  <c:v>0.1125</c:v>
                </c:pt>
                <c:pt idx="55">
                  <c:v>0.12090000000000001</c:v>
                </c:pt>
                <c:pt idx="56">
                  <c:v>0.1293</c:v>
                </c:pt>
                <c:pt idx="57">
                  <c:v>0.13769999999999999</c:v>
                </c:pt>
                <c:pt idx="58">
                  <c:v>0.14599999999999999</c:v>
                </c:pt>
                <c:pt idx="59">
                  <c:v>0.15429999999999999</c:v>
                </c:pt>
                <c:pt idx="60">
                  <c:v>0.16259999999999999</c:v>
                </c:pt>
                <c:pt idx="61">
                  <c:v>0.17099999999999999</c:v>
                </c:pt>
                <c:pt idx="62">
                  <c:v>0.18859999999999999</c:v>
                </c:pt>
                <c:pt idx="63">
                  <c:v>0.21179999999999999</c:v>
                </c:pt>
                <c:pt idx="64">
                  <c:v>0.23559999999999998</c:v>
                </c:pt>
                <c:pt idx="65">
                  <c:v>0.25990000000000002</c:v>
                </c:pt>
                <c:pt idx="66">
                  <c:v>0.2843</c:v>
                </c:pt>
                <c:pt idx="67">
                  <c:v>0.30880000000000002</c:v>
                </c:pt>
                <c:pt idx="68">
                  <c:v>0.33330000000000004</c:v>
                </c:pt>
                <c:pt idx="69">
                  <c:v>0.35780000000000001</c:v>
                </c:pt>
                <c:pt idx="70">
                  <c:v>0.38229999999999997</c:v>
                </c:pt>
                <c:pt idx="71">
                  <c:v>0.43120000000000003</c:v>
                </c:pt>
                <c:pt idx="72">
                  <c:v>0.48010000000000003</c:v>
                </c:pt>
                <c:pt idx="73">
                  <c:v>0.52900000000000003</c:v>
                </c:pt>
                <c:pt idx="74">
                  <c:v>0.57800000000000007</c:v>
                </c:pt>
                <c:pt idx="75">
                  <c:v>0.62709999999999999</c:v>
                </c:pt>
                <c:pt idx="76">
                  <c:v>0.6764</c:v>
                </c:pt>
                <c:pt idx="77">
                  <c:v>0.77539999999999998</c:v>
                </c:pt>
                <c:pt idx="78">
                  <c:v>0.875</c:v>
                </c:pt>
                <c:pt idx="79">
                  <c:v>0.97509999999999997</c:v>
                </c:pt>
                <c:pt idx="80" formatCode="0.00">
                  <c:v>1.08</c:v>
                </c:pt>
                <c:pt idx="81" formatCode="0.00">
                  <c:v>1.18</c:v>
                </c:pt>
                <c:pt idx="82" formatCode="0.00">
                  <c:v>1.28</c:v>
                </c:pt>
                <c:pt idx="83" formatCode="0.00">
                  <c:v>1.38</c:v>
                </c:pt>
                <c:pt idx="84" formatCode="0.00">
                  <c:v>1.48</c:v>
                </c:pt>
                <c:pt idx="85" formatCode="0.00">
                  <c:v>1.57</c:v>
                </c:pt>
                <c:pt idx="86" formatCode="0.00">
                  <c:v>1.67</c:v>
                </c:pt>
                <c:pt idx="87" formatCode="0.00">
                  <c:v>1.77</c:v>
                </c:pt>
                <c:pt idx="88" formatCode="0.00">
                  <c:v>1.96</c:v>
                </c:pt>
                <c:pt idx="89" formatCode="0.00">
                  <c:v>2.19</c:v>
                </c:pt>
                <c:pt idx="90" formatCode="0.00">
                  <c:v>2.42</c:v>
                </c:pt>
                <c:pt idx="91" formatCode="0.00">
                  <c:v>2.63</c:v>
                </c:pt>
                <c:pt idx="92" formatCode="0.00">
                  <c:v>2.85</c:v>
                </c:pt>
                <c:pt idx="93" formatCode="0.00">
                  <c:v>3.05</c:v>
                </c:pt>
                <c:pt idx="94" formatCode="0.00">
                  <c:v>3.25</c:v>
                </c:pt>
                <c:pt idx="95" formatCode="0.00">
                  <c:v>3.44</c:v>
                </c:pt>
                <c:pt idx="96" formatCode="0.00">
                  <c:v>3.63</c:v>
                </c:pt>
                <c:pt idx="97" formatCode="0.00">
                  <c:v>3.99</c:v>
                </c:pt>
                <c:pt idx="98" formatCode="0.00">
                  <c:v>4.33</c:v>
                </c:pt>
                <c:pt idx="99" formatCode="0.00">
                  <c:v>4.66</c:v>
                </c:pt>
                <c:pt idx="100" formatCode="0.00">
                  <c:v>4.97</c:v>
                </c:pt>
                <c:pt idx="101" formatCode="0.00">
                  <c:v>5.27</c:v>
                </c:pt>
                <c:pt idx="102" formatCode="0.00">
                  <c:v>5.55</c:v>
                </c:pt>
                <c:pt idx="103" formatCode="0.00">
                  <c:v>6.09</c:v>
                </c:pt>
                <c:pt idx="104" formatCode="0.00">
                  <c:v>6.59</c:v>
                </c:pt>
                <c:pt idx="105" formatCode="0.00">
                  <c:v>7.05</c:v>
                </c:pt>
                <c:pt idx="106" formatCode="0.00">
                  <c:v>7.48</c:v>
                </c:pt>
                <c:pt idx="107" formatCode="0.00">
                  <c:v>7.89</c:v>
                </c:pt>
                <c:pt idx="108" formatCode="0.00">
                  <c:v>8.27</c:v>
                </c:pt>
                <c:pt idx="109" formatCode="0.00">
                  <c:v>8.6300000000000008</c:v>
                </c:pt>
                <c:pt idx="110" formatCode="0.00">
                  <c:v>8.9700000000000006</c:v>
                </c:pt>
                <c:pt idx="111" formatCode="0.00">
                  <c:v>9.2899999999999991</c:v>
                </c:pt>
                <c:pt idx="112" formatCode="0.00">
                  <c:v>9.6</c:v>
                </c:pt>
                <c:pt idx="113" formatCode="0.00">
                  <c:v>9.9</c:v>
                </c:pt>
                <c:pt idx="114" formatCode="0.00">
                  <c:v>10.46</c:v>
                </c:pt>
                <c:pt idx="115" formatCode="0.00">
                  <c:v>11.11</c:v>
                </c:pt>
                <c:pt idx="116" formatCode="0.00">
                  <c:v>11.72</c:v>
                </c:pt>
                <c:pt idx="117" formatCode="0.00">
                  <c:v>12.28</c:v>
                </c:pt>
                <c:pt idx="118" formatCode="0.00">
                  <c:v>12.82</c:v>
                </c:pt>
                <c:pt idx="119" formatCode="0.00">
                  <c:v>13.34</c:v>
                </c:pt>
                <c:pt idx="120" formatCode="0.00">
                  <c:v>13.83</c:v>
                </c:pt>
                <c:pt idx="121" formatCode="0.00">
                  <c:v>14.31</c:v>
                </c:pt>
                <c:pt idx="122" formatCode="0.00">
                  <c:v>14.77</c:v>
                </c:pt>
                <c:pt idx="123" formatCode="0.00">
                  <c:v>15.66</c:v>
                </c:pt>
                <c:pt idx="124" formatCode="0.00">
                  <c:v>16.52</c:v>
                </c:pt>
                <c:pt idx="125" formatCode="0.00">
                  <c:v>17.350000000000001</c:v>
                </c:pt>
                <c:pt idx="126" formatCode="0.00">
                  <c:v>18.16</c:v>
                </c:pt>
                <c:pt idx="127" formatCode="0.00">
                  <c:v>18.96</c:v>
                </c:pt>
                <c:pt idx="128" formatCode="0.00">
                  <c:v>19.739999999999998</c:v>
                </c:pt>
                <c:pt idx="129" formatCode="0.00">
                  <c:v>21.3</c:v>
                </c:pt>
                <c:pt idx="130" formatCode="0.00">
                  <c:v>22.85</c:v>
                </c:pt>
                <c:pt idx="131" formatCode="0.00">
                  <c:v>24.39</c:v>
                </c:pt>
                <c:pt idx="132" formatCode="0.00">
                  <c:v>25.93</c:v>
                </c:pt>
                <c:pt idx="133" formatCode="0.00">
                  <c:v>27.48</c:v>
                </c:pt>
                <c:pt idx="134" formatCode="0.00">
                  <c:v>29.04</c:v>
                </c:pt>
                <c:pt idx="135" formatCode="0.00">
                  <c:v>30.61</c:v>
                </c:pt>
                <c:pt idx="136" formatCode="0.00">
                  <c:v>32.19</c:v>
                </c:pt>
                <c:pt idx="137" formatCode="0.00">
                  <c:v>33.79</c:v>
                </c:pt>
                <c:pt idx="138" formatCode="0.00">
                  <c:v>35.39</c:v>
                </c:pt>
                <c:pt idx="139" formatCode="0.00">
                  <c:v>37.01</c:v>
                </c:pt>
                <c:pt idx="140" formatCode="0.00">
                  <c:v>40.24</c:v>
                </c:pt>
                <c:pt idx="141" formatCode="0.00">
                  <c:v>44.33</c:v>
                </c:pt>
                <c:pt idx="142" formatCode="0.00">
                  <c:v>48.5</c:v>
                </c:pt>
                <c:pt idx="143" formatCode="0.00">
                  <c:v>52.74</c:v>
                </c:pt>
                <c:pt idx="144" formatCode="0.00">
                  <c:v>57.05</c:v>
                </c:pt>
                <c:pt idx="145" formatCode="0.00">
                  <c:v>61.43</c:v>
                </c:pt>
                <c:pt idx="146" formatCode="0.00">
                  <c:v>65.88</c:v>
                </c:pt>
                <c:pt idx="147" formatCode="0.00">
                  <c:v>70.400000000000006</c:v>
                </c:pt>
                <c:pt idx="148" formatCode="0.00">
                  <c:v>74.98</c:v>
                </c:pt>
                <c:pt idx="149" formatCode="0.00">
                  <c:v>84.35</c:v>
                </c:pt>
                <c:pt idx="150" formatCode="0.00">
                  <c:v>93.99</c:v>
                </c:pt>
                <c:pt idx="151" formatCode="0.00">
                  <c:v>103.89</c:v>
                </c:pt>
                <c:pt idx="152" formatCode="0.00">
                  <c:v>114.07</c:v>
                </c:pt>
                <c:pt idx="153" formatCode="0.00">
                  <c:v>124.53</c:v>
                </c:pt>
                <c:pt idx="154" formatCode="0.00">
                  <c:v>135.26</c:v>
                </c:pt>
                <c:pt idx="155" formatCode="0.00">
                  <c:v>157.61000000000001</c:v>
                </c:pt>
                <c:pt idx="156" formatCode="0.00">
                  <c:v>181.15</c:v>
                </c:pt>
                <c:pt idx="157" formatCode="0.00">
                  <c:v>205.92</c:v>
                </c:pt>
                <c:pt idx="158" formatCode="0.00">
                  <c:v>231.96</c:v>
                </c:pt>
                <c:pt idx="159" formatCode="0.00">
                  <c:v>259.27999999999997</c:v>
                </c:pt>
                <c:pt idx="160" formatCode="0.00">
                  <c:v>287.93</c:v>
                </c:pt>
                <c:pt idx="161" formatCode="0.00">
                  <c:v>317.89999999999998</c:v>
                </c:pt>
                <c:pt idx="162" formatCode="0.00">
                  <c:v>349.23</c:v>
                </c:pt>
                <c:pt idx="163" formatCode="0.00">
                  <c:v>381.91</c:v>
                </c:pt>
                <c:pt idx="164" formatCode="0.00">
                  <c:v>415.94</c:v>
                </c:pt>
                <c:pt idx="165" formatCode="0.00">
                  <c:v>451.33</c:v>
                </c:pt>
                <c:pt idx="166" formatCode="0.00">
                  <c:v>526.05999999999995</c:v>
                </c:pt>
                <c:pt idx="167" formatCode="0.00">
                  <c:v>626.69000000000005</c:v>
                </c:pt>
                <c:pt idx="168" formatCode="0.00">
                  <c:v>734.83</c:v>
                </c:pt>
                <c:pt idx="169" formatCode="0.00">
                  <c:v>850.14</c:v>
                </c:pt>
                <c:pt idx="170" formatCode="0.00">
                  <c:v>972.67</c:v>
                </c:pt>
                <c:pt idx="171" formatCode="0.0">
                  <c:v>1100</c:v>
                </c:pt>
                <c:pt idx="172" formatCode="0.0">
                  <c:v>1240</c:v>
                </c:pt>
                <c:pt idx="173" formatCode="0.0">
                  <c:v>1380</c:v>
                </c:pt>
                <c:pt idx="174" formatCode="0.0">
                  <c:v>1530</c:v>
                </c:pt>
                <c:pt idx="175" formatCode="0.0">
                  <c:v>1860</c:v>
                </c:pt>
                <c:pt idx="176" formatCode="0.0">
                  <c:v>2200</c:v>
                </c:pt>
                <c:pt idx="177" formatCode="0.0">
                  <c:v>2580</c:v>
                </c:pt>
                <c:pt idx="178" formatCode="0.0">
                  <c:v>2980</c:v>
                </c:pt>
                <c:pt idx="179" formatCode="0.0">
                  <c:v>3400</c:v>
                </c:pt>
                <c:pt idx="180" formatCode="0.0">
                  <c:v>3850</c:v>
                </c:pt>
                <c:pt idx="181" formatCode="0.0">
                  <c:v>4810</c:v>
                </c:pt>
                <c:pt idx="182" formatCode="0.0">
                  <c:v>5870</c:v>
                </c:pt>
                <c:pt idx="183" formatCode="0.0">
                  <c:v>7010</c:v>
                </c:pt>
                <c:pt idx="184" formatCode="0.0">
                  <c:v>8230</c:v>
                </c:pt>
                <c:pt idx="185" formatCode="0.0">
                  <c:v>9530</c:v>
                </c:pt>
                <c:pt idx="186" formatCode="0.0">
                  <c:v>10910</c:v>
                </c:pt>
                <c:pt idx="187" formatCode="0.0">
                  <c:v>12370</c:v>
                </c:pt>
                <c:pt idx="188" formatCode="0.0">
                  <c:v>13890</c:v>
                </c:pt>
                <c:pt idx="189" formatCode="0.0">
                  <c:v>15480</c:v>
                </c:pt>
                <c:pt idx="190" formatCode="0.0">
                  <c:v>17140</c:v>
                </c:pt>
                <c:pt idx="191" formatCode="0.0">
                  <c:v>18860</c:v>
                </c:pt>
                <c:pt idx="192" formatCode="0.0">
                  <c:v>22490</c:v>
                </c:pt>
                <c:pt idx="193" formatCode="0.0">
                  <c:v>27330</c:v>
                </c:pt>
                <c:pt idx="194" formatCode="0.0">
                  <c:v>32509.999999999996</c:v>
                </c:pt>
                <c:pt idx="195" formatCode="0.0">
                  <c:v>37980</c:v>
                </c:pt>
                <c:pt idx="196" formatCode="0.0">
                  <c:v>43730</c:v>
                </c:pt>
                <c:pt idx="197" formatCode="0.0">
                  <c:v>49730</c:v>
                </c:pt>
                <c:pt idx="198" formatCode="0.0">
                  <c:v>55970</c:v>
                </c:pt>
                <c:pt idx="199" formatCode="0.0">
                  <c:v>62430</c:v>
                </c:pt>
                <c:pt idx="200" formatCode="0.0">
                  <c:v>69080</c:v>
                </c:pt>
                <c:pt idx="201" formatCode="0.0">
                  <c:v>82940</c:v>
                </c:pt>
                <c:pt idx="202" formatCode="0.0">
                  <c:v>97450</c:v>
                </c:pt>
                <c:pt idx="203" formatCode="0.0">
                  <c:v>112520</c:v>
                </c:pt>
                <c:pt idx="204" formatCode="0.0">
                  <c:v>128090</c:v>
                </c:pt>
                <c:pt idx="205" formatCode="0.0">
                  <c:v>144080</c:v>
                </c:pt>
                <c:pt idx="206" formatCode="0.0">
                  <c:v>160460</c:v>
                </c:pt>
                <c:pt idx="207" formatCode="0.0">
                  <c:v>194140</c:v>
                </c:pt>
                <c:pt idx="208" formatCode="0.0">
                  <c:v>214870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09-4192-AB4F-AFBE4E021F92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srim86Kr_EJ212!$D$20:$D$228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srim86Kr_EJ212!$M$20:$M$228</c:f>
              <c:numCache>
                <c:formatCode>0.000</c:formatCode>
                <c:ptCount val="209"/>
                <c:pt idx="0">
                  <c:v>1.5E-3</c:v>
                </c:pt>
                <c:pt idx="1">
                  <c:v>1.5E-3</c:v>
                </c:pt>
                <c:pt idx="2">
                  <c:v>1.6000000000000001E-3</c:v>
                </c:pt>
                <c:pt idx="3">
                  <c:v>1.6000000000000001E-3</c:v>
                </c:pt>
                <c:pt idx="4">
                  <c:v>1.7000000000000001E-3</c:v>
                </c:pt>
                <c:pt idx="5">
                  <c:v>1.8E-3</c:v>
                </c:pt>
                <c:pt idx="6">
                  <c:v>1.8E-3</c:v>
                </c:pt>
                <c:pt idx="7">
                  <c:v>1.9E-3</c:v>
                </c:pt>
                <c:pt idx="8">
                  <c:v>1.9E-3</c:v>
                </c:pt>
                <c:pt idx="9">
                  <c:v>2E-3</c:v>
                </c:pt>
                <c:pt idx="10">
                  <c:v>2E-3</c:v>
                </c:pt>
                <c:pt idx="11">
                  <c:v>2.1999999999999997E-3</c:v>
                </c:pt>
                <c:pt idx="12">
                  <c:v>2.3E-3</c:v>
                </c:pt>
                <c:pt idx="13">
                  <c:v>2.4000000000000002E-3</c:v>
                </c:pt>
                <c:pt idx="14">
                  <c:v>2.4000000000000002E-3</c:v>
                </c:pt>
                <c:pt idx="15">
                  <c:v>2.5000000000000001E-3</c:v>
                </c:pt>
                <c:pt idx="16">
                  <c:v>2.5999999999999999E-3</c:v>
                </c:pt>
                <c:pt idx="17">
                  <c:v>2.7000000000000001E-3</c:v>
                </c:pt>
                <c:pt idx="18">
                  <c:v>2.8E-3</c:v>
                </c:pt>
                <c:pt idx="19">
                  <c:v>2.9000000000000002E-3</c:v>
                </c:pt>
                <c:pt idx="20">
                  <c:v>3.0999999999999999E-3</c:v>
                </c:pt>
                <c:pt idx="21">
                  <c:v>3.2000000000000002E-3</c:v>
                </c:pt>
                <c:pt idx="22">
                  <c:v>3.3E-3</c:v>
                </c:pt>
                <c:pt idx="23">
                  <c:v>3.5000000000000005E-3</c:v>
                </c:pt>
                <c:pt idx="24">
                  <c:v>3.5999999999999999E-3</c:v>
                </c:pt>
                <c:pt idx="25">
                  <c:v>3.8E-3</c:v>
                </c:pt>
                <c:pt idx="26">
                  <c:v>4.1000000000000003E-3</c:v>
                </c:pt>
                <c:pt idx="27">
                  <c:v>4.3E-3</c:v>
                </c:pt>
                <c:pt idx="28">
                  <c:v>4.4999999999999997E-3</c:v>
                </c:pt>
                <c:pt idx="29">
                  <c:v>4.7000000000000002E-3</c:v>
                </c:pt>
                <c:pt idx="30">
                  <c:v>4.8999999999999998E-3</c:v>
                </c:pt>
                <c:pt idx="31">
                  <c:v>5.0999999999999995E-3</c:v>
                </c:pt>
                <c:pt idx="32">
                  <c:v>5.3E-3</c:v>
                </c:pt>
                <c:pt idx="33">
                  <c:v>5.4000000000000003E-3</c:v>
                </c:pt>
                <c:pt idx="34">
                  <c:v>5.5999999999999999E-3</c:v>
                </c:pt>
                <c:pt idx="35">
                  <c:v>5.8000000000000005E-3</c:v>
                </c:pt>
                <c:pt idx="36">
                  <c:v>6.0999999999999995E-3</c:v>
                </c:pt>
                <c:pt idx="37">
                  <c:v>6.5000000000000006E-3</c:v>
                </c:pt>
                <c:pt idx="38">
                  <c:v>6.9000000000000008E-3</c:v>
                </c:pt>
                <c:pt idx="39">
                  <c:v>7.2999999999999992E-3</c:v>
                </c:pt>
                <c:pt idx="40">
                  <c:v>7.7000000000000002E-3</c:v>
                </c:pt>
                <c:pt idx="41">
                  <c:v>8.0000000000000002E-3</c:v>
                </c:pt>
                <c:pt idx="42">
                  <c:v>8.4000000000000012E-3</c:v>
                </c:pt>
                <c:pt idx="43">
                  <c:v>8.6999999999999994E-3</c:v>
                </c:pt>
                <c:pt idx="44">
                  <c:v>9.1000000000000004E-3</c:v>
                </c:pt>
                <c:pt idx="45">
                  <c:v>9.7000000000000003E-3</c:v>
                </c:pt>
                <c:pt idx="46">
                  <c:v>1.04E-2</c:v>
                </c:pt>
                <c:pt idx="47">
                  <c:v>1.0999999999999999E-2</c:v>
                </c:pt>
                <c:pt idx="48">
                  <c:v>1.17E-2</c:v>
                </c:pt>
                <c:pt idx="49">
                  <c:v>1.23E-2</c:v>
                </c:pt>
                <c:pt idx="50">
                  <c:v>1.29E-2</c:v>
                </c:pt>
                <c:pt idx="51">
                  <c:v>1.4000000000000002E-2</c:v>
                </c:pt>
                <c:pt idx="52">
                  <c:v>1.52E-2</c:v>
                </c:pt>
                <c:pt idx="53">
                  <c:v>1.6300000000000002E-2</c:v>
                </c:pt>
                <c:pt idx="54">
                  <c:v>1.7399999999999999E-2</c:v>
                </c:pt>
                <c:pt idx="55">
                  <c:v>1.84E-2</c:v>
                </c:pt>
                <c:pt idx="56">
                  <c:v>1.95E-2</c:v>
                </c:pt>
                <c:pt idx="57">
                  <c:v>2.0499999999999997E-2</c:v>
                </c:pt>
                <c:pt idx="58">
                  <c:v>2.1499999999999998E-2</c:v>
                </c:pt>
                <c:pt idx="59">
                  <c:v>2.2499999999999999E-2</c:v>
                </c:pt>
                <c:pt idx="60">
                  <c:v>2.35E-2</c:v>
                </c:pt>
                <c:pt idx="61">
                  <c:v>2.4399999999999998E-2</c:v>
                </c:pt>
                <c:pt idx="62">
                  <c:v>2.6500000000000003E-2</c:v>
                </c:pt>
                <c:pt idx="63">
                  <c:v>2.93E-2</c:v>
                </c:pt>
                <c:pt idx="64">
                  <c:v>3.2100000000000004E-2</c:v>
                </c:pt>
                <c:pt idx="65">
                  <c:v>3.4799999999999998E-2</c:v>
                </c:pt>
                <c:pt idx="66">
                  <c:v>3.7600000000000001E-2</c:v>
                </c:pt>
                <c:pt idx="67">
                  <c:v>4.0300000000000002E-2</c:v>
                </c:pt>
                <c:pt idx="68">
                  <c:v>4.2900000000000001E-2</c:v>
                </c:pt>
                <c:pt idx="69">
                  <c:v>4.5499999999999999E-2</c:v>
                </c:pt>
                <c:pt idx="70">
                  <c:v>4.8000000000000001E-2</c:v>
                </c:pt>
                <c:pt idx="71">
                  <c:v>5.3100000000000001E-2</c:v>
                </c:pt>
                <c:pt idx="72">
                  <c:v>5.7899999999999993E-2</c:v>
                </c:pt>
                <c:pt idx="73">
                  <c:v>6.2600000000000003E-2</c:v>
                </c:pt>
                <c:pt idx="74">
                  <c:v>6.7100000000000007E-2</c:v>
                </c:pt>
                <c:pt idx="75">
                  <c:v>7.1499999999999994E-2</c:v>
                </c:pt>
                <c:pt idx="76">
                  <c:v>7.5700000000000003E-2</c:v>
                </c:pt>
                <c:pt idx="77">
                  <c:v>8.4400000000000003E-2</c:v>
                </c:pt>
                <c:pt idx="78">
                  <c:v>9.2700000000000005E-2</c:v>
                </c:pt>
                <c:pt idx="79">
                  <c:v>0.10049999999999999</c:v>
                </c:pt>
                <c:pt idx="80">
                  <c:v>0.10800000000000001</c:v>
                </c:pt>
                <c:pt idx="81">
                  <c:v>0.1152</c:v>
                </c:pt>
                <c:pt idx="82">
                  <c:v>0.12210000000000001</c:v>
                </c:pt>
                <c:pt idx="83">
                  <c:v>0.12869999999999998</c:v>
                </c:pt>
                <c:pt idx="84">
                  <c:v>0.13500000000000001</c:v>
                </c:pt>
                <c:pt idx="85">
                  <c:v>0.14099999999999999</c:v>
                </c:pt>
                <c:pt idx="86">
                  <c:v>0.14679999999999999</c:v>
                </c:pt>
                <c:pt idx="87">
                  <c:v>0.15229999999999999</c:v>
                </c:pt>
                <c:pt idx="88">
                  <c:v>0.16370000000000001</c:v>
                </c:pt>
                <c:pt idx="89">
                  <c:v>0.17709999999999998</c:v>
                </c:pt>
                <c:pt idx="90">
                  <c:v>0.18909999999999999</c:v>
                </c:pt>
                <c:pt idx="91">
                  <c:v>0.19980000000000001</c:v>
                </c:pt>
                <c:pt idx="92">
                  <c:v>0.20950000000000002</c:v>
                </c:pt>
                <c:pt idx="93">
                  <c:v>0.21820000000000001</c:v>
                </c:pt>
                <c:pt idx="94">
                  <c:v>0.2263</c:v>
                </c:pt>
                <c:pt idx="95">
                  <c:v>0.23359999999999997</c:v>
                </c:pt>
                <c:pt idx="96">
                  <c:v>0.2404</c:v>
                </c:pt>
                <c:pt idx="97">
                  <c:v>0.255</c:v>
                </c:pt>
                <c:pt idx="98">
                  <c:v>0.26749999999999996</c:v>
                </c:pt>
                <c:pt idx="99">
                  <c:v>0.27839999999999998</c:v>
                </c:pt>
                <c:pt idx="100">
                  <c:v>0.28799999999999998</c:v>
                </c:pt>
                <c:pt idx="101">
                  <c:v>0.2964</c:v>
                </c:pt>
                <c:pt idx="102">
                  <c:v>0.30399999999999999</c:v>
                </c:pt>
                <c:pt idx="103">
                  <c:v>0.32140000000000002</c:v>
                </c:pt>
                <c:pt idx="104">
                  <c:v>0.33550000000000002</c:v>
                </c:pt>
                <c:pt idx="105">
                  <c:v>0.34720000000000001</c:v>
                </c:pt>
                <c:pt idx="106">
                  <c:v>0.35699999999999998</c:v>
                </c:pt>
                <c:pt idx="107">
                  <c:v>0.36530000000000001</c:v>
                </c:pt>
                <c:pt idx="108">
                  <c:v>0.37259999999999999</c:v>
                </c:pt>
                <c:pt idx="109">
                  <c:v>0.37890000000000001</c:v>
                </c:pt>
                <c:pt idx="110">
                  <c:v>0.38439999999999996</c:v>
                </c:pt>
                <c:pt idx="111">
                  <c:v>0.38940000000000002</c:v>
                </c:pt>
                <c:pt idx="112">
                  <c:v>0.39380000000000004</c:v>
                </c:pt>
                <c:pt idx="113">
                  <c:v>0.39780000000000004</c:v>
                </c:pt>
                <c:pt idx="114">
                  <c:v>0.40860000000000002</c:v>
                </c:pt>
                <c:pt idx="115">
                  <c:v>0.42169999999999996</c:v>
                </c:pt>
                <c:pt idx="116">
                  <c:v>0.43269999999999997</c:v>
                </c:pt>
                <c:pt idx="117">
                  <c:v>0.44210000000000005</c:v>
                </c:pt>
                <c:pt idx="118">
                  <c:v>0.45019999999999999</c:v>
                </c:pt>
                <c:pt idx="119">
                  <c:v>0.45750000000000002</c:v>
                </c:pt>
                <c:pt idx="120">
                  <c:v>0.46410000000000001</c:v>
                </c:pt>
                <c:pt idx="121">
                  <c:v>0.47009999999999996</c:v>
                </c:pt>
                <c:pt idx="122">
                  <c:v>0.47560000000000002</c:v>
                </c:pt>
                <c:pt idx="123">
                  <c:v>0.49370000000000003</c:v>
                </c:pt>
                <c:pt idx="124">
                  <c:v>0.50980000000000003</c:v>
                </c:pt>
                <c:pt idx="125">
                  <c:v>0.52429999999999999</c:v>
                </c:pt>
                <c:pt idx="126">
                  <c:v>0.53780000000000006</c:v>
                </c:pt>
                <c:pt idx="127">
                  <c:v>0.55049999999999999</c:v>
                </c:pt>
                <c:pt idx="128">
                  <c:v>0.5625</c:v>
                </c:pt>
                <c:pt idx="129">
                  <c:v>0.60560000000000003</c:v>
                </c:pt>
                <c:pt idx="130">
                  <c:v>0.64500000000000002</c:v>
                </c:pt>
                <c:pt idx="131">
                  <c:v>0.68189999999999995</c:v>
                </c:pt>
                <c:pt idx="132">
                  <c:v>0.71689999999999998</c:v>
                </c:pt>
                <c:pt idx="133">
                  <c:v>0.75060000000000004</c:v>
                </c:pt>
                <c:pt idx="134">
                  <c:v>0.78310000000000002</c:v>
                </c:pt>
                <c:pt idx="135">
                  <c:v>0.81469999999999998</c:v>
                </c:pt>
                <c:pt idx="136">
                  <c:v>0.84550000000000003</c:v>
                </c:pt>
                <c:pt idx="137">
                  <c:v>0.87569999999999992</c:v>
                </c:pt>
                <c:pt idx="138">
                  <c:v>0.90539999999999998</c:v>
                </c:pt>
                <c:pt idx="139">
                  <c:v>0.93430000000000002</c:v>
                </c:pt>
                <c:pt idx="140" formatCode="0.00">
                  <c:v>1.04</c:v>
                </c:pt>
                <c:pt idx="141" formatCode="0.00">
                  <c:v>1.19</c:v>
                </c:pt>
                <c:pt idx="142" formatCode="0.00">
                  <c:v>1.33</c:v>
                </c:pt>
                <c:pt idx="143" formatCode="0.00">
                  <c:v>1.46</c:v>
                </c:pt>
                <c:pt idx="144" formatCode="0.00">
                  <c:v>1.58</c:v>
                </c:pt>
                <c:pt idx="145" formatCode="0.00">
                  <c:v>1.7</c:v>
                </c:pt>
                <c:pt idx="146" formatCode="0.00">
                  <c:v>1.81</c:v>
                </c:pt>
                <c:pt idx="147" formatCode="0.00">
                  <c:v>1.92</c:v>
                </c:pt>
                <c:pt idx="148" formatCode="0.00">
                  <c:v>2.0299999999999998</c:v>
                </c:pt>
                <c:pt idx="149" formatCode="0.00">
                  <c:v>2.4300000000000002</c:v>
                </c:pt>
                <c:pt idx="150" formatCode="0.00">
                  <c:v>2.78</c:v>
                </c:pt>
                <c:pt idx="151" formatCode="0.00">
                  <c:v>3.12</c:v>
                </c:pt>
                <c:pt idx="152" formatCode="0.00">
                  <c:v>3.43</c:v>
                </c:pt>
                <c:pt idx="153" formatCode="0.00">
                  <c:v>3.74</c:v>
                </c:pt>
                <c:pt idx="154" formatCode="0.00">
                  <c:v>4.04</c:v>
                </c:pt>
                <c:pt idx="155" formatCode="0.00">
                  <c:v>5.13</c:v>
                </c:pt>
                <c:pt idx="156" formatCode="0.00">
                  <c:v>6.12</c:v>
                </c:pt>
                <c:pt idx="157" formatCode="0.00">
                  <c:v>7.05</c:v>
                </c:pt>
                <c:pt idx="158" formatCode="0.00">
                  <c:v>7.96</c:v>
                </c:pt>
                <c:pt idx="159" formatCode="0.00">
                  <c:v>8.85</c:v>
                </c:pt>
                <c:pt idx="160" formatCode="0.00">
                  <c:v>9.73</c:v>
                </c:pt>
                <c:pt idx="161" formatCode="0.00">
                  <c:v>10.62</c:v>
                </c:pt>
                <c:pt idx="162" formatCode="0.00">
                  <c:v>11.5</c:v>
                </c:pt>
                <c:pt idx="163" formatCode="0.00">
                  <c:v>12.4</c:v>
                </c:pt>
                <c:pt idx="164" formatCode="0.00">
                  <c:v>13.3</c:v>
                </c:pt>
                <c:pt idx="165" formatCode="0.00">
                  <c:v>14.21</c:v>
                </c:pt>
                <c:pt idx="166" formatCode="0.00">
                  <c:v>17.72</c:v>
                </c:pt>
                <c:pt idx="167" formatCode="0.00">
                  <c:v>22.73</c:v>
                </c:pt>
                <c:pt idx="168" formatCode="0.00">
                  <c:v>27.4</c:v>
                </c:pt>
                <c:pt idx="169" formatCode="0.00">
                  <c:v>31.89</c:v>
                </c:pt>
                <c:pt idx="170" formatCode="0.00">
                  <c:v>36.299999999999997</c:v>
                </c:pt>
                <c:pt idx="171" formatCode="0.00">
                  <c:v>40.68</c:v>
                </c:pt>
                <c:pt idx="172" formatCode="0.00">
                  <c:v>45.06</c:v>
                </c:pt>
                <c:pt idx="173" formatCode="0.00">
                  <c:v>49.45</c:v>
                </c:pt>
                <c:pt idx="174" formatCode="0.00">
                  <c:v>53.86</c:v>
                </c:pt>
                <c:pt idx="175" formatCode="0.00">
                  <c:v>70.540000000000006</c:v>
                </c:pt>
                <c:pt idx="176" formatCode="0.00">
                  <c:v>86.06</c:v>
                </c:pt>
                <c:pt idx="177" formatCode="0.00">
                  <c:v>101.05</c:v>
                </c:pt>
                <c:pt idx="178" formatCode="0.00">
                  <c:v>115.78</c:v>
                </c:pt>
                <c:pt idx="179" formatCode="0.00">
                  <c:v>130.4</c:v>
                </c:pt>
                <c:pt idx="180" formatCode="0.00">
                  <c:v>144.97</c:v>
                </c:pt>
                <c:pt idx="181" formatCode="0.00">
                  <c:v>199.07</c:v>
                </c:pt>
                <c:pt idx="182" formatCode="0.00">
                  <c:v>248.67</c:v>
                </c:pt>
                <c:pt idx="183" formatCode="0.00">
                  <c:v>296.35000000000002</c:v>
                </c:pt>
                <c:pt idx="184" formatCode="0.00">
                  <c:v>343.15</c:v>
                </c:pt>
                <c:pt idx="185" formatCode="0.00">
                  <c:v>389.52</c:v>
                </c:pt>
                <c:pt idx="186" formatCode="0.00">
                  <c:v>435.69</c:v>
                </c:pt>
                <c:pt idx="187" formatCode="0.00">
                  <c:v>481.78</c:v>
                </c:pt>
                <c:pt idx="188" formatCode="0.00">
                  <c:v>527.85</c:v>
                </c:pt>
                <c:pt idx="189" formatCode="0.00">
                  <c:v>573.92999999999995</c:v>
                </c:pt>
                <c:pt idx="190" formatCode="0.00">
                  <c:v>620.04</c:v>
                </c:pt>
                <c:pt idx="191" formatCode="0.00">
                  <c:v>666.18</c:v>
                </c:pt>
                <c:pt idx="192" formatCode="0.00">
                  <c:v>840.55</c:v>
                </c:pt>
                <c:pt idx="193" formatCode="0.00">
                  <c:v>1080</c:v>
                </c:pt>
                <c:pt idx="194" formatCode="0.00">
                  <c:v>1310</c:v>
                </c:pt>
                <c:pt idx="195" formatCode="0.00">
                  <c:v>1520</c:v>
                </c:pt>
                <c:pt idx="196" formatCode="0.00">
                  <c:v>1720</c:v>
                </c:pt>
                <c:pt idx="197" formatCode="0.00">
                  <c:v>1920</c:v>
                </c:pt>
                <c:pt idx="198" formatCode="0.00">
                  <c:v>2110</c:v>
                </c:pt>
                <c:pt idx="199" formatCode="0.00">
                  <c:v>2300</c:v>
                </c:pt>
                <c:pt idx="200" formatCode="0.00">
                  <c:v>2490</c:v>
                </c:pt>
                <c:pt idx="201" formatCode="0.00">
                  <c:v>3170</c:v>
                </c:pt>
                <c:pt idx="202" formatCode="0.00">
                  <c:v>3770</c:v>
                </c:pt>
                <c:pt idx="203" formatCode="0.00">
                  <c:v>4340</c:v>
                </c:pt>
                <c:pt idx="204" formatCode="0.00">
                  <c:v>4860</c:v>
                </c:pt>
                <c:pt idx="205" formatCode="0.00">
                  <c:v>5360</c:v>
                </c:pt>
                <c:pt idx="206" formatCode="0.00">
                  <c:v>5840</c:v>
                </c:pt>
                <c:pt idx="207" formatCode="0.00">
                  <c:v>7540</c:v>
                </c:pt>
                <c:pt idx="208" formatCode="0.00">
                  <c:v>8090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09-4192-AB4F-AFBE4E021F92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srim86Kr_EJ212!$D$20:$D$228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srim86Kr_EJ212!$P$20:$P$228</c:f>
              <c:numCache>
                <c:formatCode>0.000</c:formatCode>
                <c:ptCount val="209"/>
                <c:pt idx="0">
                  <c:v>1E-3</c:v>
                </c:pt>
                <c:pt idx="1">
                  <c:v>1.0999999999999998E-3</c:v>
                </c:pt>
                <c:pt idx="2">
                  <c:v>1.0999999999999998E-3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1.4E-3</c:v>
                </c:pt>
                <c:pt idx="9">
                  <c:v>1.4E-3</c:v>
                </c:pt>
                <c:pt idx="10">
                  <c:v>1.5E-3</c:v>
                </c:pt>
                <c:pt idx="11">
                  <c:v>1.6000000000000001E-3</c:v>
                </c:pt>
                <c:pt idx="12">
                  <c:v>1.7000000000000001E-3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1.9E-3</c:v>
                </c:pt>
                <c:pt idx="16">
                  <c:v>2E-3</c:v>
                </c:pt>
                <c:pt idx="17">
                  <c:v>2E-3</c:v>
                </c:pt>
                <c:pt idx="18">
                  <c:v>2.1000000000000003E-3</c:v>
                </c:pt>
                <c:pt idx="19">
                  <c:v>2.1999999999999997E-3</c:v>
                </c:pt>
                <c:pt idx="20">
                  <c:v>2.3E-3</c:v>
                </c:pt>
                <c:pt idx="21">
                  <c:v>2.5000000000000001E-3</c:v>
                </c:pt>
                <c:pt idx="22">
                  <c:v>2.5999999999999999E-3</c:v>
                </c:pt>
                <c:pt idx="23">
                  <c:v>2.7000000000000001E-3</c:v>
                </c:pt>
                <c:pt idx="24">
                  <c:v>2.8E-3</c:v>
                </c:pt>
                <c:pt idx="25">
                  <c:v>3.0000000000000001E-3</c:v>
                </c:pt>
                <c:pt idx="26">
                  <c:v>3.2000000000000002E-3</c:v>
                </c:pt>
                <c:pt idx="27">
                  <c:v>3.4000000000000002E-3</c:v>
                </c:pt>
                <c:pt idx="28">
                  <c:v>3.5999999999999999E-3</c:v>
                </c:pt>
                <c:pt idx="29">
                  <c:v>3.8E-3</c:v>
                </c:pt>
                <c:pt idx="30">
                  <c:v>3.8999999999999998E-3</c:v>
                </c:pt>
                <c:pt idx="31">
                  <c:v>4.1000000000000003E-3</c:v>
                </c:pt>
                <c:pt idx="32">
                  <c:v>4.3E-3</c:v>
                </c:pt>
                <c:pt idx="33">
                  <c:v>4.3999999999999994E-3</c:v>
                </c:pt>
                <c:pt idx="34">
                  <c:v>4.5999999999999999E-3</c:v>
                </c:pt>
                <c:pt idx="35">
                  <c:v>4.7000000000000002E-3</c:v>
                </c:pt>
                <c:pt idx="36">
                  <c:v>5.0000000000000001E-3</c:v>
                </c:pt>
                <c:pt idx="37">
                  <c:v>5.4000000000000003E-3</c:v>
                </c:pt>
                <c:pt idx="38">
                  <c:v>5.8000000000000005E-3</c:v>
                </c:pt>
                <c:pt idx="39">
                  <c:v>6.0999999999999995E-3</c:v>
                </c:pt>
                <c:pt idx="40">
                  <c:v>6.4000000000000003E-3</c:v>
                </c:pt>
                <c:pt idx="41">
                  <c:v>6.8000000000000005E-3</c:v>
                </c:pt>
                <c:pt idx="42">
                  <c:v>7.0999999999999995E-3</c:v>
                </c:pt>
                <c:pt idx="43">
                  <c:v>7.3999999999999995E-3</c:v>
                </c:pt>
                <c:pt idx="44">
                  <c:v>7.7000000000000002E-3</c:v>
                </c:pt>
                <c:pt idx="45">
                  <c:v>8.3000000000000001E-3</c:v>
                </c:pt>
                <c:pt idx="46">
                  <c:v>8.8999999999999999E-3</c:v>
                </c:pt>
                <c:pt idx="47">
                  <c:v>9.4999999999999998E-3</c:v>
                </c:pt>
                <c:pt idx="48">
                  <c:v>1.0100000000000001E-2</c:v>
                </c:pt>
                <c:pt idx="49">
                  <c:v>1.06E-2</c:v>
                </c:pt>
                <c:pt idx="50">
                  <c:v>1.11E-2</c:v>
                </c:pt>
                <c:pt idx="51">
                  <c:v>1.2199999999999999E-2</c:v>
                </c:pt>
                <c:pt idx="52">
                  <c:v>1.32E-2</c:v>
                </c:pt>
                <c:pt idx="53">
                  <c:v>1.4199999999999999E-2</c:v>
                </c:pt>
                <c:pt idx="54">
                  <c:v>1.52E-2</c:v>
                </c:pt>
                <c:pt idx="55">
                  <c:v>1.6199999999999999E-2</c:v>
                </c:pt>
                <c:pt idx="56">
                  <c:v>1.7100000000000001E-2</c:v>
                </c:pt>
                <c:pt idx="57">
                  <c:v>1.8099999999999998E-2</c:v>
                </c:pt>
                <c:pt idx="58">
                  <c:v>1.9E-2</c:v>
                </c:pt>
                <c:pt idx="59">
                  <c:v>1.9900000000000001E-2</c:v>
                </c:pt>
                <c:pt idx="60">
                  <c:v>2.0799999999999999E-2</c:v>
                </c:pt>
                <c:pt idx="61">
                  <c:v>2.1700000000000001E-2</c:v>
                </c:pt>
                <c:pt idx="62">
                  <c:v>2.3599999999999999E-2</c:v>
                </c:pt>
                <c:pt idx="63">
                  <c:v>2.6000000000000002E-2</c:v>
                </c:pt>
                <c:pt idx="64">
                  <c:v>2.8399999999999998E-2</c:v>
                </c:pt>
                <c:pt idx="65">
                  <c:v>3.0800000000000001E-2</c:v>
                </c:pt>
                <c:pt idx="66">
                  <c:v>3.3300000000000003E-2</c:v>
                </c:pt>
                <c:pt idx="67">
                  <c:v>3.5799999999999998E-2</c:v>
                </c:pt>
                <c:pt idx="68">
                  <c:v>3.8199999999999998E-2</c:v>
                </c:pt>
                <c:pt idx="69">
                  <c:v>4.07E-2</c:v>
                </c:pt>
                <c:pt idx="70">
                  <c:v>4.3099999999999999E-2</c:v>
                </c:pt>
                <c:pt idx="71">
                  <c:v>4.7899999999999998E-2</c:v>
                </c:pt>
                <c:pt idx="72">
                  <c:v>5.2700000000000004E-2</c:v>
                </c:pt>
                <c:pt idx="73">
                  <c:v>5.7399999999999993E-2</c:v>
                </c:pt>
                <c:pt idx="74">
                  <c:v>6.2100000000000002E-2</c:v>
                </c:pt>
                <c:pt idx="75">
                  <c:v>6.6600000000000006E-2</c:v>
                </c:pt>
                <c:pt idx="76">
                  <c:v>7.1199999999999999E-2</c:v>
                </c:pt>
                <c:pt idx="77">
                  <c:v>8.0100000000000005E-2</c:v>
                </c:pt>
                <c:pt idx="78">
                  <c:v>8.8900000000000007E-2</c:v>
                </c:pt>
                <c:pt idx="79">
                  <c:v>9.7500000000000003E-2</c:v>
                </c:pt>
                <c:pt idx="80">
                  <c:v>0.10589999999999999</c:v>
                </c:pt>
                <c:pt idx="81">
                  <c:v>0.11410000000000001</c:v>
                </c:pt>
                <c:pt idx="82">
                  <c:v>0.1222</c:v>
                </c:pt>
                <c:pt idx="83">
                  <c:v>0.13009999999999999</c:v>
                </c:pt>
                <c:pt idx="84">
                  <c:v>0.13779999999999998</c:v>
                </c:pt>
                <c:pt idx="85">
                  <c:v>0.1454</c:v>
                </c:pt>
                <c:pt idx="86">
                  <c:v>0.1527</c:v>
                </c:pt>
                <c:pt idx="87">
                  <c:v>0.15989999999999999</c:v>
                </c:pt>
                <c:pt idx="88">
                  <c:v>0.1736</c:v>
                </c:pt>
                <c:pt idx="89">
                  <c:v>0.18970000000000001</c:v>
                </c:pt>
                <c:pt idx="90">
                  <c:v>0.20470000000000002</c:v>
                </c:pt>
                <c:pt idx="91">
                  <c:v>0.21869999999999998</c:v>
                </c:pt>
                <c:pt idx="92">
                  <c:v>0.23180000000000001</c:v>
                </c:pt>
                <c:pt idx="93">
                  <c:v>0.24399999999999999</c:v>
                </c:pt>
                <c:pt idx="94">
                  <c:v>0.25539999999999996</c:v>
                </c:pt>
                <c:pt idx="95">
                  <c:v>0.26619999999999999</c:v>
                </c:pt>
                <c:pt idx="96">
                  <c:v>0.2762</c:v>
                </c:pt>
                <c:pt idx="97">
                  <c:v>0.29470000000000002</c:v>
                </c:pt>
                <c:pt idx="98">
                  <c:v>0.31120000000000003</c:v>
                </c:pt>
                <c:pt idx="99">
                  <c:v>0.3261</c:v>
                </c:pt>
                <c:pt idx="100">
                  <c:v>0.33950000000000002</c:v>
                </c:pt>
                <c:pt idx="101">
                  <c:v>0.35170000000000001</c:v>
                </c:pt>
                <c:pt idx="102">
                  <c:v>0.3629</c:v>
                </c:pt>
                <c:pt idx="103">
                  <c:v>0.38250000000000001</c:v>
                </c:pt>
                <c:pt idx="104">
                  <c:v>0.39910000000000001</c:v>
                </c:pt>
                <c:pt idx="105">
                  <c:v>0.41340000000000005</c:v>
                </c:pt>
                <c:pt idx="106">
                  <c:v>0.42580000000000001</c:v>
                </c:pt>
                <c:pt idx="107">
                  <c:v>0.43659999999999999</c:v>
                </c:pt>
                <c:pt idx="108">
                  <c:v>0.44619999999999999</c:v>
                </c:pt>
                <c:pt idx="109">
                  <c:v>0.45469999999999999</c:v>
                </c:pt>
                <c:pt idx="110">
                  <c:v>0.46230000000000004</c:v>
                </c:pt>
                <c:pt idx="111">
                  <c:v>0.46909999999999996</c:v>
                </c:pt>
                <c:pt idx="112">
                  <c:v>0.4753</c:v>
                </c:pt>
                <c:pt idx="113">
                  <c:v>0.48089999999999999</c:v>
                </c:pt>
                <c:pt idx="114">
                  <c:v>0.49080000000000001</c:v>
                </c:pt>
                <c:pt idx="115">
                  <c:v>0.50119999999999998</c:v>
                </c:pt>
                <c:pt idx="116">
                  <c:v>0.50990000000000002</c:v>
                </c:pt>
                <c:pt idx="117">
                  <c:v>0.51740000000000008</c:v>
                </c:pt>
                <c:pt idx="118">
                  <c:v>0.52390000000000003</c:v>
                </c:pt>
                <c:pt idx="119">
                  <c:v>0.52960000000000007</c:v>
                </c:pt>
                <c:pt idx="120">
                  <c:v>0.53470000000000006</c:v>
                </c:pt>
                <c:pt idx="121">
                  <c:v>0.53939999999999999</c:v>
                </c:pt>
                <c:pt idx="122">
                  <c:v>0.54359999999999997</c:v>
                </c:pt>
                <c:pt idx="123">
                  <c:v>0.55110000000000003</c:v>
                </c:pt>
                <c:pt idx="124">
                  <c:v>0.55759999999999998</c:v>
                </c:pt>
                <c:pt idx="125">
                  <c:v>0.56340000000000001</c:v>
                </c:pt>
                <c:pt idx="126">
                  <c:v>0.56859999999999999</c:v>
                </c:pt>
                <c:pt idx="127">
                  <c:v>0.57329999999999992</c:v>
                </c:pt>
                <c:pt idx="128">
                  <c:v>0.57779999999999998</c:v>
                </c:pt>
                <c:pt idx="129">
                  <c:v>0.58579999999999999</c:v>
                </c:pt>
                <c:pt idx="130">
                  <c:v>0.59299999999999997</c:v>
                </c:pt>
                <c:pt idx="131">
                  <c:v>0.59960000000000002</c:v>
                </c:pt>
                <c:pt idx="132">
                  <c:v>0.60580000000000001</c:v>
                </c:pt>
                <c:pt idx="133">
                  <c:v>0.61170000000000002</c:v>
                </c:pt>
                <c:pt idx="134">
                  <c:v>0.61729999999999996</c:v>
                </c:pt>
                <c:pt idx="135">
                  <c:v>0.62280000000000002</c:v>
                </c:pt>
                <c:pt idx="136">
                  <c:v>0.628</c:v>
                </c:pt>
                <c:pt idx="137">
                  <c:v>0.6331</c:v>
                </c:pt>
                <c:pt idx="138">
                  <c:v>0.63819999999999999</c:v>
                </c:pt>
                <c:pt idx="139">
                  <c:v>0.6431</c:v>
                </c:pt>
                <c:pt idx="140">
                  <c:v>0.65259999999999996</c:v>
                </c:pt>
                <c:pt idx="141">
                  <c:v>0.66420000000000001</c:v>
                </c:pt>
                <c:pt idx="142">
                  <c:v>0.67549999999999999</c:v>
                </c:pt>
                <c:pt idx="143">
                  <c:v>0.68669999999999998</c:v>
                </c:pt>
                <c:pt idx="144">
                  <c:v>0.69779999999999998</c:v>
                </c:pt>
                <c:pt idx="145">
                  <c:v>0.70890000000000009</c:v>
                </c:pt>
                <c:pt idx="146">
                  <c:v>0.72</c:v>
                </c:pt>
                <c:pt idx="147">
                  <c:v>0.73109999999999997</c:v>
                </c:pt>
                <c:pt idx="148">
                  <c:v>0.74229999999999996</c:v>
                </c:pt>
                <c:pt idx="149">
                  <c:v>0.76479999999999992</c:v>
                </c:pt>
                <c:pt idx="150">
                  <c:v>0.78769999999999996</c:v>
                </c:pt>
                <c:pt idx="151">
                  <c:v>0.81099999999999994</c:v>
                </c:pt>
                <c:pt idx="152">
                  <c:v>0.8348000000000001</c:v>
                </c:pt>
                <c:pt idx="153">
                  <c:v>0.85920000000000007</c:v>
                </c:pt>
                <c:pt idx="154">
                  <c:v>0.88409999999999989</c:v>
                </c:pt>
                <c:pt idx="155">
                  <c:v>0.93589999999999995</c:v>
                </c:pt>
                <c:pt idx="156">
                  <c:v>0.99039999999999995</c:v>
                </c:pt>
                <c:pt idx="157" formatCode="0.00">
                  <c:v>1.05</c:v>
                </c:pt>
                <c:pt idx="158" formatCode="0.00">
                  <c:v>1.1100000000000001</c:v>
                </c:pt>
                <c:pt idx="159" formatCode="0.00">
                  <c:v>1.17</c:v>
                </c:pt>
                <c:pt idx="160" formatCode="0.00">
                  <c:v>1.24</c:v>
                </c:pt>
                <c:pt idx="161" formatCode="0.00">
                  <c:v>1.31</c:v>
                </c:pt>
                <c:pt idx="162" formatCode="0.00">
                  <c:v>1.38</c:v>
                </c:pt>
                <c:pt idx="163" formatCode="0.00">
                  <c:v>1.46</c:v>
                </c:pt>
                <c:pt idx="164" formatCode="0.00">
                  <c:v>1.54</c:v>
                </c:pt>
                <c:pt idx="165" formatCode="0.00">
                  <c:v>1.62</c:v>
                </c:pt>
                <c:pt idx="166" formatCode="0.00">
                  <c:v>1.8</c:v>
                </c:pt>
                <c:pt idx="167" formatCode="0.00">
                  <c:v>2.04</c:v>
                </c:pt>
                <c:pt idx="168" formatCode="0.00">
                  <c:v>2.2999999999999998</c:v>
                </c:pt>
                <c:pt idx="169" formatCode="0.00">
                  <c:v>2.57</c:v>
                </c:pt>
                <c:pt idx="170" formatCode="0.00">
                  <c:v>2.86</c:v>
                </c:pt>
                <c:pt idx="171" formatCode="0.00">
                  <c:v>3.17</c:v>
                </c:pt>
                <c:pt idx="172" formatCode="0.00">
                  <c:v>3.49</c:v>
                </c:pt>
                <c:pt idx="173" formatCode="0.00">
                  <c:v>3.83</c:v>
                </c:pt>
                <c:pt idx="174" formatCode="0.00">
                  <c:v>4.18</c:v>
                </c:pt>
                <c:pt idx="175" formatCode="0.00">
                  <c:v>4.93</c:v>
                </c:pt>
                <c:pt idx="176" formatCode="0.00">
                  <c:v>5.74</c:v>
                </c:pt>
                <c:pt idx="177" formatCode="0.00">
                  <c:v>6.6</c:v>
                </c:pt>
                <c:pt idx="178" formatCode="0.00">
                  <c:v>7.51</c:v>
                </c:pt>
                <c:pt idx="179" formatCode="0.00">
                  <c:v>8.4700000000000006</c:v>
                </c:pt>
                <c:pt idx="180" formatCode="0.00">
                  <c:v>9.48</c:v>
                </c:pt>
                <c:pt idx="181" formatCode="0.00">
                  <c:v>11.64</c:v>
                </c:pt>
                <c:pt idx="182" formatCode="0.00">
                  <c:v>13.97</c:v>
                </c:pt>
                <c:pt idx="183" formatCode="0.00">
                  <c:v>16.46</c:v>
                </c:pt>
                <c:pt idx="184" formatCode="0.00">
                  <c:v>19.12</c:v>
                </c:pt>
                <c:pt idx="185" formatCode="0.00">
                  <c:v>21.92</c:v>
                </c:pt>
                <c:pt idx="186" formatCode="0.00">
                  <c:v>24.86</c:v>
                </c:pt>
                <c:pt idx="187" formatCode="0.00">
                  <c:v>27.94</c:v>
                </c:pt>
                <c:pt idx="188" formatCode="0.00">
                  <c:v>31.14</c:v>
                </c:pt>
                <c:pt idx="189" formatCode="0.00">
                  <c:v>34.47</c:v>
                </c:pt>
                <c:pt idx="190" formatCode="0.00">
                  <c:v>37.9</c:v>
                </c:pt>
                <c:pt idx="191" formatCode="0.00">
                  <c:v>41.44</c:v>
                </c:pt>
                <c:pt idx="192" formatCode="0.00">
                  <c:v>48.83</c:v>
                </c:pt>
                <c:pt idx="193" formatCode="0.00">
                  <c:v>58.58</c:v>
                </c:pt>
                <c:pt idx="194" formatCode="0.00">
                  <c:v>68.819999999999993</c:v>
                </c:pt>
                <c:pt idx="195" formatCode="0.00">
                  <c:v>79.5</c:v>
                </c:pt>
                <c:pt idx="196" formatCode="0.00">
                  <c:v>90.55</c:v>
                </c:pt>
                <c:pt idx="197" formatCode="0.00">
                  <c:v>101.94</c:v>
                </c:pt>
                <c:pt idx="198" formatCode="0.00">
                  <c:v>113.61</c:v>
                </c:pt>
                <c:pt idx="199" formatCode="0.00">
                  <c:v>125.54</c:v>
                </c:pt>
                <c:pt idx="200" formatCode="0.00">
                  <c:v>137.68</c:v>
                </c:pt>
                <c:pt idx="201" formatCode="0.00">
                  <c:v>162.5</c:v>
                </c:pt>
                <c:pt idx="202" formatCode="0.00">
                  <c:v>187.86</c:v>
                </c:pt>
                <c:pt idx="203" formatCode="0.00">
                  <c:v>213.61</c:v>
                </c:pt>
                <c:pt idx="204" formatCode="0.00">
                  <c:v>239.62</c:v>
                </c:pt>
                <c:pt idx="205" formatCode="0.00">
                  <c:v>265.77999999999997</c:v>
                </c:pt>
                <c:pt idx="206" formatCode="0.00">
                  <c:v>292.01</c:v>
                </c:pt>
                <c:pt idx="207" formatCode="0.00">
                  <c:v>344.42</c:v>
                </c:pt>
                <c:pt idx="208" formatCode="0.00">
                  <c:v>375.69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309-4192-AB4F-AFBE4E021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5768"/>
        <c:axId val="477606360"/>
      </c:scatterChart>
      <c:valAx>
        <c:axId val="47761576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06360"/>
        <c:crosses val="autoZero"/>
        <c:crossBetween val="midCat"/>
        <c:majorUnit val="10"/>
      </c:valAx>
      <c:valAx>
        <c:axId val="47760636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576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51"/>
          <c:y val="4.2812810791813434E-2"/>
          <c:w val="0.2899436144626415"/>
          <c:h val="0.10935415124391527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srim86Kr_Si!$P$5</c:f>
          <c:strCache>
            <c:ptCount val="1"/>
            <c:pt idx="0">
              <c:v>srim86Kr_Si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srim86Kr_Si!$D$20:$D$228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srim86Kr_Si!$J$20:$J$228</c:f>
              <c:numCache>
                <c:formatCode>0.000</c:formatCode>
                <c:ptCount val="209"/>
                <c:pt idx="0">
                  <c:v>3.4000000000000002E-3</c:v>
                </c:pt>
                <c:pt idx="1">
                  <c:v>3.5000000000000005E-3</c:v>
                </c:pt>
                <c:pt idx="2">
                  <c:v>3.6999999999999997E-3</c:v>
                </c:pt>
                <c:pt idx="3">
                  <c:v>3.8E-3</c:v>
                </c:pt>
                <c:pt idx="4">
                  <c:v>4.0000000000000001E-3</c:v>
                </c:pt>
                <c:pt idx="5">
                  <c:v>4.1000000000000003E-3</c:v>
                </c:pt>
                <c:pt idx="6">
                  <c:v>4.3E-3</c:v>
                </c:pt>
                <c:pt idx="7">
                  <c:v>4.3999999999999994E-3</c:v>
                </c:pt>
                <c:pt idx="8">
                  <c:v>4.5999999999999999E-3</c:v>
                </c:pt>
                <c:pt idx="9">
                  <c:v>4.7000000000000002E-3</c:v>
                </c:pt>
                <c:pt idx="10">
                  <c:v>4.8999999999999998E-3</c:v>
                </c:pt>
                <c:pt idx="11">
                  <c:v>5.1999999999999998E-3</c:v>
                </c:pt>
                <c:pt idx="12">
                  <c:v>5.4999999999999997E-3</c:v>
                </c:pt>
                <c:pt idx="13">
                  <c:v>5.8000000000000005E-3</c:v>
                </c:pt>
                <c:pt idx="14">
                  <c:v>6.0999999999999995E-3</c:v>
                </c:pt>
                <c:pt idx="15">
                  <c:v>6.4000000000000003E-3</c:v>
                </c:pt>
                <c:pt idx="16">
                  <c:v>6.6E-3</c:v>
                </c:pt>
                <c:pt idx="17">
                  <c:v>6.9000000000000008E-3</c:v>
                </c:pt>
                <c:pt idx="18">
                  <c:v>7.0999999999999995E-3</c:v>
                </c:pt>
                <c:pt idx="19">
                  <c:v>7.6E-3</c:v>
                </c:pt>
                <c:pt idx="20">
                  <c:v>8.0000000000000002E-3</c:v>
                </c:pt>
                <c:pt idx="21">
                  <c:v>8.5000000000000006E-3</c:v>
                </c:pt>
                <c:pt idx="22">
                  <c:v>8.8999999999999999E-3</c:v>
                </c:pt>
                <c:pt idx="23">
                  <c:v>9.2999999999999992E-3</c:v>
                </c:pt>
                <c:pt idx="24">
                  <c:v>9.7999999999999997E-3</c:v>
                </c:pt>
                <c:pt idx="25">
                  <c:v>1.06E-2</c:v>
                </c:pt>
                <c:pt idx="26">
                  <c:v>1.1300000000000001E-2</c:v>
                </c:pt>
                <c:pt idx="27">
                  <c:v>1.21E-2</c:v>
                </c:pt>
                <c:pt idx="28">
                  <c:v>1.2800000000000001E-2</c:v>
                </c:pt>
                <c:pt idx="29">
                  <c:v>1.3500000000000002E-2</c:v>
                </c:pt>
                <c:pt idx="30">
                  <c:v>1.4199999999999999E-2</c:v>
                </c:pt>
                <c:pt idx="31">
                  <c:v>1.49E-2</c:v>
                </c:pt>
                <c:pt idx="32">
                  <c:v>1.5599999999999999E-2</c:v>
                </c:pt>
                <c:pt idx="33">
                  <c:v>1.6199999999999999E-2</c:v>
                </c:pt>
                <c:pt idx="34">
                  <c:v>1.6900000000000002E-2</c:v>
                </c:pt>
                <c:pt idx="35">
                  <c:v>1.7499999999999998E-2</c:v>
                </c:pt>
                <c:pt idx="36">
                  <c:v>1.8800000000000001E-2</c:v>
                </c:pt>
                <c:pt idx="37">
                  <c:v>2.0399999999999998E-2</c:v>
                </c:pt>
                <c:pt idx="38">
                  <c:v>2.1899999999999999E-2</c:v>
                </c:pt>
                <c:pt idx="39">
                  <c:v>2.3400000000000001E-2</c:v>
                </c:pt>
                <c:pt idx="40">
                  <c:v>2.4899999999999999E-2</c:v>
                </c:pt>
                <c:pt idx="41">
                  <c:v>2.64E-2</c:v>
                </c:pt>
                <c:pt idx="42">
                  <c:v>2.7800000000000002E-2</c:v>
                </c:pt>
                <c:pt idx="43">
                  <c:v>2.9199999999999997E-2</c:v>
                </c:pt>
                <c:pt idx="44">
                  <c:v>3.0599999999999999E-2</c:v>
                </c:pt>
                <c:pt idx="45">
                  <c:v>3.3399999999999999E-2</c:v>
                </c:pt>
                <c:pt idx="46">
                  <c:v>3.6199999999999996E-2</c:v>
                </c:pt>
                <c:pt idx="47">
                  <c:v>3.8900000000000004E-2</c:v>
                </c:pt>
                <c:pt idx="48">
                  <c:v>4.1599999999999998E-2</c:v>
                </c:pt>
                <c:pt idx="49">
                  <c:v>4.4299999999999999E-2</c:v>
                </c:pt>
                <c:pt idx="50">
                  <c:v>4.7E-2</c:v>
                </c:pt>
                <c:pt idx="51">
                  <c:v>5.2299999999999999E-2</c:v>
                </c:pt>
                <c:pt idx="52">
                  <c:v>5.7599999999999998E-2</c:v>
                </c:pt>
                <c:pt idx="53">
                  <c:v>6.2799999999999995E-2</c:v>
                </c:pt>
                <c:pt idx="54">
                  <c:v>6.8000000000000005E-2</c:v>
                </c:pt>
                <c:pt idx="55">
                  <c:v>7.3200000000000001E-2</c:v>
                </c:pt>
                <c:pt idx="56">
                  <c:v>7.8399999999999997E-2</c:v>
                </c:pt>
                <c:pt idx="57">
                  <c:v>8.3599999999999994E-2</c:v>
                </c:pt>
                <c:pt idx="58">
                  <c:v>8.8800000000000004E-2</c:v>
                </c:pt>
                <c:pt idx="59">
                  <c:v>9.4E-2</c:v>
                </c:pt>
                <c:pt idx="60">
                  <c:v>9.9199999999999997E-2</c:v>
                </c:pt>
                <c:pt idx="61">
                  <c:v>0.1045</c:v>
                </c:pt>
                <c:pt idx="62">
                  <c:v>0.1153</c:v>
                </c:pt>
                <c:pt idx="63">
                  <c:v>0.1293</c:v>
                </c:pt>
                <c:pt idx="64">
                  <c:v>0.14369999999999999</c:v>
                </c:pt>
                <c:pt idx="65">
                  <c:v>0.15820000000000001</c:v>
                </c:pt>
                <c:pt idx="66">
                  <c:v>0.17280000000000001</c:v>
                </c:pt>
                <c:pt idx="67">
                  <c:v>0.1875</c:v>
                </c:pt>
                <c:pt idx="68">
                  <c:v>0.20230000000000001</c:v>
                </c:pt>
                <c:pt idx="69">
                  <c:v>0.21709999999999999</c:v>
                </c:pt>
                <c:pt idx="70">
                  <c:v>0.2319</c:v>
                </c:pt>
                <c:pt idx="71">
                  <c:v>0.26169999999999999</c:v>
                </c:pt>
                <c:pt idx="72">
                  <c:v>0.29169999999999996</c:v>
                </c:pt>
                <c:pt idx="73">
                  <c:v>0.32189999999999996</c:v>
                </c:pt>
                <c:pt idx="74">
                  <c:v>0.3523</c:v>
                </c:pt>
                <c:pt idx="75">
                  <c:v>0.38290000000000002</c:v>
                </c:pt>
                <c:pt idx="76">
                  <c:v>0.4138</c:v>
                </c:pt>
                <c:pt idx="77">
                  <c:v>0.47610000000000002</c:v>
                </c:pt>
                <c:pt idx="78">
                  <c:v>0.53920000000000001</c:v>
                </c:pt>
                <c:pt idx="79">
                  <c:v>0.60270000000000001</c:v>
                </c:pt>
                <c:pt idx="80">
                  <c:v>0.6663</c:v>
                </c:pt>
                <c:pt idx="81">
                  <c:v>0.72989999999999999</c:v>
                </c:pt>
                <c:pt idx="82">
                  <c:v>0.79330000000000001</c:v>
                </c:pt>
                <c:pt idx="83">
                  <c:v>0.85630000000000006</c:v>
                </c:pt>
                <c:pt idx="84">
                  <c:v>0.91869999999999996</c:v>
                </c:pt>
                <c:pt idx="85">
                  <c:v>0.98049999999999993</c:v>
                </c:pt>
                <c:pt idx="86" formatCode="0.00">
                  <c:v>1.04</c:v>
                </c:pt>
                <c:pt idx="87" formatCode="0.00">
                  <c:v>1.1000000000000001</c:v>
                </c:pt>
                <c:pt idx="88" formatCode="0.00">
                  <c:v>1.22</c:v>
                </c:pt>
                <c:pt idx="89" formatCode="0.00">
                  <c:v>1.36</c:v>
                </c:pt>
                <c:pt idx="90" formatCode="0.00">
                  <c:v>1.5</c:v>
                </c:pt>
                <c:pt idx="91" formatCode="0.00">
                  <c:v>1.63</c:v>
                </c:pt>
                <c:pt idx="92" formatCode="0.00">
                  <c:v>1.75</c:v>
                </c:pt>
                <c:pt idx="93" formatCode="0.00">
                  <c:v>1.87</c:v>
                </c:pt>
                <c:pt idx="94" formatCode="0.00">
                  <c:v>1.99</c:v>
                </c:pt>
                <c:pt idx="95" formatCode="0.00">
                  <c:v>2.1</c:v>
                </c:pt>
                <c:pt idx="96" formatCode="0.00">
                  <c:v>2.21</c:v>
                </c:pt>
                <c:pt idx="97" formatCode="0.00">
                  <c:v>2.42</c:v>
                </c:pt>
                <c:pt idx="98" formatCode="0.00">
                  <c:v>2.62</c:v>
                </c:pt>
                <c:pt idx="99" formatCode="0.00">
                  <c:v>2.81</c:v>
                </c:pt>
                <c:pt idx="100" formatCode="0.00">
                  <c:v>2.99</c:v>
                </c:pt>
                <c:pt idx="101" formatCode="0.00">
                  <c:v>3.16</c:v>
                </c:pt>
                <c:pt idx="102" formatCode="0.00">
                  <c:v>3.33</c:v>
                </c:pt>
                <c:pt idx="103" formatCode="0.00">
                  <c:v>3.64</c:v>
                </c:pt>
                <c:pt idx="104" formatCode="0.00">
                  <c:v>3.94</c:v>
                </c:pt>
                <c:pt idx="105" formatCode="0.00">
                  <c:v>4.2300000000000004</c:v>
                </c:pt>
                <c:pt idx="106" formatCode="0.00">
                  <c:v>4.49</c:v>
                </c:pt>
                <c:pt idx="107" formatCode="0.00">
                  <c:v>4.75</c:v>
                </c:pt>
                <c:pt idx="108" formatCode="0.00">
                  <c:v>5</c:v>
                </c:pt>
                <c:pt idx="109" formatCode="0.00">
                  <c:v>5.23</c:v>
                </c:pt>
                <c:pt idx="110" formatCode="0.00">
                  <c:v>5.46</c:v>
                </c:pt>
                <c:pt idx="111" formatCode="0.00">
                  <c:v>5.68</c:v>
                </c:pt>
                <c:pt idx="112" formatCode="0.00">
                  <c:v>5.9</c:v>
                </c:pt>
                <c:pt idx="113" formatCode="0.00">
                  <c:v>6.1</c:v>
                </c:pt>
                <c:pt idx="114" formatCode="0.00">
                  <c:v>6.5</c:v>
                </c:pt>
                <c:pt idx="115" formatCode="0.00">
                  <c:v>6.97</c:v>
                </c:pt>
                <c:pt idx="116" formatCode="0.00">
                  <c:v>7.42</c:v>
                </c:pt>
                <c:pt idx="117" formatCode="0.00">
                  <c:v>7.85</c:v>
                </c:pt>
                <c:pt idx="118" formatCode="0.00">
                  <c:v>8.26</c:v>
                </c:pt>
                <c:pt idx="119" formatCode="0.00">
                  <c:v>8.66</c:v>
                </c:pt>
                <c:pt idx="120" formatCode="0.00">
                  <c:v>9.0399999999999991</c:v>
                </c:pt>
                <c:pt idx="121" formatCode="0.00">
                  <c:v>9.42</c:v>
                </c:pt>
                <c:pt idx="122" formatCode="0.00">
                  <c:v>9.7899999999999991</c:v>
                </c:pt>
                <c:pt idx="123" formatCode="0.00">
                  <c:v>10.5</c:v>
                </c:pt>
                <c:pt idx="124" formatCode="0.00">
                  <c:v>11.18</c:v>
                </c:pt>
                <c:pt idx="125" formatCode="0.00">
                  <c:v>11.84</c:v>
                </c:pt>
                <c:pt idx="126" formatCode="0.00">
                  <c:v>12.49</c:v>
                </c:pt>
                <c:pt idx="127" formatCode="0.00">
                  <c:v>13.12</c:v>
                </c:pt>
                <c:pt idx="128" formatCode="0.00">
                  <c:v>13.74</c:v>
                </c:pt>
                <c:pt idx="129" formatCode="0.00">
                  <c:v>14.95</c:v>
                </c:pt>
                <c:pt idx="130" formatCode="0.00">
                  <c:v>16.13</c:v>
                </c:pt>
                <c:pt idx="131" formatCode="0.00">
                  <c:v>17.28</c:v>
                </c:pt>
                <c:pt idx="132" formatCode="0.00">
                  <c:v>18.41</c:v>
                </c:pt>
                <c:pt idx="133" formatCode="0.00">
                  <c:v>19.53</c:v>
                </c:pt>
                <c:pt idx="134" formatCode="0.00">
                  <c:v>20.63</c:v>
                </c:pt>
                <c:pt idx="135" formatCode="0.00">
                  <c:v>21.71</c:v>
                </c:pt>
                <c:pt idx="136" formatCode="0.00">
                  <c:v>22.79</c:v>
                </c:pt>
                <c:pt idx="137" formatCode="0.00">
                  <c:v>23.86</c:v>
                </c:pt>
                <c:pt idx="138" formatCode="0.00">
                  <c:v>24.92</c:v>
                </c:pt>
                <c:pt idx="139" formatCode="0.00">
                  <c:v>25.97</c:v>
                </c:pt>
                <c:pt idx="140" formatCode="0.00">
                  <c:v>28.08</c:v>
                </c:pt>
                <c:pt idx="141" formatCode="0.00">
                  <c:v>30.71</c:v>
                </c:pt>
                <c:pt idx="142" formatCode="0.00">
                  <c:v>33.35</c:v>
                </c:pt>
                <c:pt idx="143" formatCode="0.00">
                  <c:v>36</c:v>
                </c:pt>
                <c:pt idx="144" formatCode="0.00">
                  <c:v>38.659999999999997</c:v>
                </c:pt>
                <c:pt idx="145" formatCode="0.00">
                  <c:v>41.34</c:v>
                </c:pt>
                <c:pt idx="146" formatCode="0.00">
                  <c:v>44.04</c:v>
                </c:pt>
                <c:pt idx="147" formatCode="0.00">
                  <c:v>46.76</c:v>
                </c:pt>
                <c:pt idx="148" formatCode="0.00">
                  <c:v>49.51</c:v>
                </c:pt>
                <c:pt idx="149" formatCode="0.00">
                  <c:v>55.1</c:v>
                </c:pt>
                <c:pt idx="150" formatCode="0.00">
                  <c:v>60.82</c:v>
                </c:pt>
                <c:pt idx="151" formatCode="0.00">
                  <c:v>66.66</c:v>
                </c:pt>
                <c:pt idx="152" formatCode="0.00">
                  <c:v>72.650000000000006</c:v>
                </c:pt>
                <c:pt idx="153" formatCode="0.00">
                  <c:v>78.790000000000006</c:v>
                </c:pt>
                <c:pt idx="154" formatCode="0.00">
                  <c:v>85.08</c:v>
                </c:pt>
                <c:pt idx="155" formatCode="0.00">
                  <c:v>98.14</c:v>
                </c:pt>
                <c:pt idx="156" formatCode="0.00">
                  <c:v>111.85</c:v>
                </c:pt>
                <c:pt idx="157" formatCode="0.00">
                  <c:v>126.24</c:v>
                </c:pt>
                <c:pt idx="158" formatCode="0.00">
                  <c:v>141.32</c:v>
                </c:pt>
                <c:pt idx="159" formatCode="0.00">
                  <c:v>157.11000000000001</c:v>
                </c:pt>
                <c:pt idx="160" formatCode="0.00">
                  <c:v>173.61</c:v>
                </c:pt>
                <c:pt idx="161" formatCode="0.00">
                  <c:v>190.83</c:v>
                </c:pt>
                <c:pt idx="162" formatCode="0.00">
                  <c:v>208.79</c:v>
                </c:pt>
                <c:pt idx="163" formatCode="0.00">
                  <c:v>227.47</c:v>
                </c:pt>
                <c:pt idx="164" formatCode="0.00">
                  <c:v>246.89</c:v>
                </c:pt>
                <c:pt idx="165" formatCode="0.00">
                  <c:v>267.04000000000002</c:v>
                </c:pt>
                <c:pt idx="166" formatCode="0.00">
                  <c:v>309.49</c:v>
                </c:pt>
                <c:pt idx="167" formatCode="0.00">
                  <c:v>366.45</c:v>
                </c:pt>
                <c:pt idx="168" formatCode="0.00">
                  <c:v>427.45</c:v>
                </c:pt>
                <c:pt idx="169" formatCode="0.00">
                  <c:v>492.28</c:v>
                </c:pt>
                <c:pt idx="170" formatCode="0.00">
                  <c:v>560.99</c:v>
                </c:pt>
                <c:pt idx="171" formatCode="0.00">
                  <c:v>633.6</c:v>
                </c:pt>
                <c:pt idx="172" formatCode="0.00">
                  <c:v>710.05</c:v>
                </c:pt>
                <c:pt idx="173" formatCode="0.00">
                  <c:v>790.28</c:v>
                </c:pt>
                <c:pt idx="174" formatCode="0.00">
                  <c:v>874.23</c:v>
                </c:pt>
                <c:pt idx="175" formatCode="0.0">
                  <c:v>1050</c:v>
                </c:pt>
                <c:pt idx="176" formatCode="0.0">
                  <c:v>1250</c:v>
                </c:pt>
                <c:pt idx="177" formatCode="0.0">
                  <c:v>1450</c:v>
                </c:pt>
                <c:pt idx="178" formatCode="0.0">
                  <c:v>1670</c:v>
                </c:pt>
                <c:pt idx="179" formatCode="0.0">
                  <c:v>1910</c:v>
                </c:pt>
                <c:pt idx="180" formatCode="0.0">
                  <c:v>2150</c:v>
                </c:pt>
                <c:pt idx="181" formatCode="0.0">
                  <c:v>2680</c:v>
                </c:pt>
                <c:pt idx="182" formatCode="0.0">
                  <c:v>3260</c:v>
                </c:pt>
                <c:pt idx="183" formatCode="0.0">
                  <c:v>3880</c:v>
                </c:pt>
                <c:pt idx="184" formatCode="0.0">
                  <c:v>4550</c:v>
                </c:pt>
                <c:pt idx="185" formatCode="0.0">
                  <c:v>5260</c:v>
                </c:pt>
                <c:pt idx="186" formatCode="0.0">
                  <c:v>6010</c:v>
                </c:pt>
                <c:pt idx="187" formatCode="0.0">
                  <c:v>6800</c:v>
                </c:pt>
                <c:pt idx="188" formatCode="0.0">
                  <c:v>7630</c:v>
                </c:pt>
                <c:pt idx="189" formatCode="0.0">
                  <c:v>8490</c:v>
                </c:pt>
                <c:pt idx="190" formatCode="0.0">
                  <c:v>9390</c:v>
                </c:pt>
                <c:pt idx="191" formatCode="0.0">
                  <c:v>10320</c:v>
                </c:pt>
                <c:pt idx="192" formatCode="0.0">
                  <c:v>12280</c:v>
                </c:pt>
                <c:pt idx="193" formatCode="0.0">
                  <c:v>14900</c:v>
                </c:pt>
                <c:pt idx="194" formatCode="0.0">
                  <c:v>17690</c:v>
                </c:pt>
                <c:pt idx="195" formatCode="0.0">
                  <c:v>20630</c:v>
                </c:pt>
                <c:pt idx="196" formatCode="0.0">
                  <c:v>23720</c:v>
                </c:pt>
                <c:pt idx="197" formatCode="0.0">
                  <c:v>26950</c:v>
                </c:pt>
                <c:pt idx="198" formatCode="0.0">
                  <c:v>30290</c:v>
                </c:pt>
                <c:pt idx="199" formatCode="0.0">
                  <c:v>33750</c:v>
                </c:pt>
                <c:pt idx="200" formatCode="0.0">
                  <c:v>37310</c:v>
                </c:pt>
                <c:pt idx="201" formatCode="0.0">
                  <c:v>44720</c:v>
                </c:pt>
                <c:pt idx="202" formatCode="0.0">
                  <c:v>52460</c:v>
                </c:pt>
                <c:pt idx="203" formatCode="0.0">
                  <c:v>60480</c:v>
                </c:pt>
                <c:pt idx="204" formatCode="0.0">
                  <c:v>68760</c:v>
                </c:pt>
                <c:pt idx="205" formatCode="0.0">
                  <c:v>77250</c:v>
                </c:pt>
                <c:pt idx="206" formatCode="0.0">
                  <c:v>85940</c:v>
                </c:pt>
                <c:pt idx="207" formatCode="0.0">
                  <c:v>103760</c:v>
                </c:pt>
                <c:pt idx="208" formatCode="0.0">
                  <c:v>114710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54-4613-BE60-741E1E6E698D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srim86Kr_Si!$D$20:$D$228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srim86Kr_Si!$M$20:$M$228</c:f>
              <c:numCache>
                <c:formatCode>0.000</c:formatCode>
                <c:ptCount val="209"/>
                <c:pt idx="0">
                  <c:v>1.4E-3</c:v>
                </c:pt>
                <c:pt idx="1">
                  <c:v>1.5E-3</c:v>
                </c:pt>
                <c:pt idx="2">
                  <c:v>1.5E-3</c:v>
                </c:pt>
                <c:pt idx="3">
                  <c:v>1.6000000000000001E-3</c:v>
                </c:pt>
                <c:pt idx="4">
                  <c:v>1.7000000000000001E-3</c:v>
                </c:pt>
                <c:pt idx="5">
                  <c:v>1.7000000000000001E-3</c:v>
                </c:pt>
                <c:pt idx="6">
                  <c:v>1.8E-3</c:v>
                </c:pt>
                <c:pt idx="7">
                  <c:v>1.8E-3</c:v>
                </c:pt>
                <c:pt idx="8">
                  <c:v>1.9E-3</c:v>
                </c:pt>
                <c:pt idx="9">
                  <c:v>1.9E-3</c:v>
                </c:pt>
                <c:pt idx="10">
                  <c:v>2E-3</c:v>
                </c:pt>
                <c:pt idx="11">
                  <c:v>2.1000000000000003E-3</c:v>
                </c:pt>
                <c:pt idx="12">
                  <c:v>2.1999999999999997E-3</c:v>
                </c:pt>
                <c:pt idx="13">
                  <c:v>2.3E-3</c:v>
                </c:pt>
                <c:pt idx="14">
                  <c:v>2.4000000000000002E-3</c:v>
                </c:pt>
                <c:pt idx="15">
                  <c:v>2.5000000000000001E-3</c:v>
                </c:pt>
                <c:pt idx="16">
                  <c:v>2.5999999999999999E-3</c:v>
                </c:pt>
                <c:pt idx="17">
                  <c:v>2.7000000000000001E-3</c:v>
                </c:pt>
                <c:pt idx="18">
                  <c:v>2.7000000000000001E-3</c:v>
                </c:pt>
                <c:pt idx="19">
                  <c:v>2.9000000000000002E-3</c:v>
                </c:pt>
                <c:pt idx="20">
                  <c:v>3.0000000000000001E-3</c:v>
                </c:pt>
                <c:pt idx="21">
                  <c:v>3.2000000000000002E-3</c:v>
                </c:pt>
                <c:pt idx="22">
                  <c:v>3.3E-3</c:v>
                </c:pt>
                <c:pt idx="23">
                  <c:v>3.5000000000000005E-3</c:v>
                </c:pt>
                <c:pt idx="24">
                  <c:v>3.5999999999999999E-3</c:v>
                </c:pt>
                <c:pt idx="25">
                  <c:v>3.8E-3</c:v>
                </c:pt>
                <c:pt idx="26">
                  <c:v>4.1000000000000003E-3</c:v>
                </c:pt>
                <c:pt idx="27">
                  <c:v>4.3E-3</c:v>
                </c:pt>
                <c:pt idx="28">
                  <c:v>4.4999999999999997E-3</c:v>
                </c:pt>
                <c:pt idx="29">
                  <c:v>4.7000000000000002E-3</c:v>
                </c:pt>
                <c:pt idx="30">
                  <c:v>4.8999999999999998E-3</c:v>
                </c:pt>
                <c:pt idx="31">
                  <c:v>5.0999999999999995E-3</c:v>
                </c:pt>
                <c:pt idx="32">
                  <c:v>5.3E-3</c:v>
                </c:pt>
                <c:pt idx="33">
                  <c:v>5.4999999999999997E-3</c:v>
                </c:pt>
                <c:pt idx="34">
                  <c:v>5.7000000000000002E-3</c:v>
                </c:pt>
                <c:pt idx="35">
                  <c:v>5.8999999999999999E-3</c:v>
                </c:pt>
                <c:pt idx="36">
                  <c:v>6.1999999999999998E-3</c:v>
                </c:pt>
                <c:pt idx="37">
                  <c:v>6.7000000000000002E-3</c:v>
                </c:pt>
                <c:pt idx="38">
                  <c:v>7.0999999999999995E-3</c:v>
                </c:pt>
                <c:pt idx="39">
                  <c:v>7.4999999999999997E-3</c:v>
                </c:pt>
                <c:pt idx="40">
                  <c:v>7.9000000000000008E-3</c:v>
                </c:pt>
                <c:pt idx="41">
                  <c:v>8.3000000000000001E-3</c:v>
                </c:pt>
                <c:pt idx="42">
                  <c:v>8.6999999999999994E-3</c:v>
                </c:pt>
                <c:pt idx="43">
                  <c:v>8.9999999999999993E-3</c:v>
                </c:pt>
                <c:pt idx="44">
                  <c:v>9.4000000000000004E-3</c:v>
                </c:pt>
                <c:pt idx="45">
                  <c:v>1.0199999999999999E-2</c:v>
                </c:pt>
                <c:pt idx="46">
                  <c:v>1.09E-2</c:v>
                </c:pt>
                <c:pt idx="47">
                  <c:v>1.1600000000000001E-2</c:v>
                </c:pt>
                <c:pt idx="48">
                  <c:v>1.23E-2</c:v>
                </c:pt>
                <c:pt idx="49">
                  <c:v>1.29E-2</c:v>
                </c:pt>
                <c:pt idx="50">
                  <c:v>1.3600000000000001E-2</c:v>
                </c:pt>
                <c:pt idx="51">
                  <c:v>1.49E-2</c:v>
                </c:pt>
                <c:pt idx="52">
                  <c:v>1.6199999999999999E-2</c:v>
                </c:pt>
                <c:pt idx="53">
                  <c:v>1.7399999999999999E-2</c:v>
                </c:pt>
                <c:pt idx="54">
                  <c:v>1.8700000000000001E-2</c:v>
                </c:pt>
                <c:pt idx="55">
                  <c:v>1.9900000000000001E-2</c:v>
                </c:pt>
                <c:pt idx="56">
                  <c:v>2.1100000000000001E-2</c:v>
                </c:pt>
                <c:pt idx="57">
                  <c:v>2.23E-2</c:v>
                </c:pt>
                <c:pt idx="58">
                  <c:v>2.35E-2</c:v>
                </c:pt>
                <c:pt idx="59">
                  <c:v>2.46E-2</c:v>
                </c:pt>
                <c:pt idx="60">
                  <c:v>2.58E-2</c:v>
                </c:pt>
                <c:pt idx="61">
                  <c:v>2.7000000000000003E-2</c:v>
                </c:pt>
                <c:pt idx="62">
                  <c:v>2.9399999999999999E-2</c:v>
                </c:pt>
                <c:pt idx="63">
                  <c:v>3.2500000000000001E-2</c:v>
                </c:pt>
                <c:pt idx="64">
                  <c:v>3.56E-2</c:v>
                </c:pt>
                <c:pt idx="65">
                  <c:v>3.8699999999999998E-2</c:v>
                </c:pt>
                <c:pt idx="66">
                  <c:v>4.1799999999999997E-2</c:v>
                </c:pt>
                <c:pt idx="67">
                  <c:v>4.4900000000000002E-2</c:v>
                </c:pt>
                <c:pt idx="68">
                  <c:v>4.7899999999999998E-2</c:v>
                </c:pt>
                <c:pt idx="69">
                  <c:v>5.0799999999999998E-2</c:v>
                </c:pt>
                <c:pt idx="70">
                  <c:v>5.3700000000000005E-2</c:v>
                </c:pt>
                <c:pt idx="71">
                  <c:v>5.9399999999999994E-2</c:v>
                </c:pt>
                <c:pt idx="72">
                  <c:v>6.5000000000000002E-2</c:v>
                </c:pt>
                <c:pt idx="73">
                  <c:v>7.0499999999999993E-2</c:v>
                </c:pt>
                <c:pt idx="74">
                  <c:v>7.5800000000000006E-2</c:v>
                </c:pt>
                <c:pt idx="75">
                  <c:v>8.1100000000000005E-2</c:v>
                </c:pt>
                <c:pt idx="76">
                  <c:v>8.6199999999999999E-2</c:v>
                </c:pt>
                <c:pt idx="77">
                  <c:v>9.64E-2</c:v>
                </c:pt>
                <c:pt idx="78">
                  <c:v>0.10629999999999999</c:v>
                </c:pt>
                <c:pt idx="79">
                  <c:v>0.11579999999999999</c:v>
                </c:pt>
                <c:pt idx="80">
                  <c:v>0.12490000000000001</c:v>
                </c:pt>
                <c:pt idx="81">
                  <c:v>0.13369999999999999</c:v>
                </c:pt>
                <c:pt idx="82">
                  <c:v>0.1421</c:v>
                </c:pt>
                <c:pt idx="83">
                  <c:v>0.1502</c:v>
                </c:pt>
                <c:pt idx="84">
                  <c:v>0.1578</c:v>
                </c:pt>
                <c:pt idx="85">
                  <c:v>0.1651</c:v>
                </c:pt>
                <c:pt idx="86">
                  <c:v>0.1721</c:v>
                </c:pt>
                <c:pt idx="87">
                  <c:v>0.1787</c:v>
                </c:pt>
                <c:pt idx="88">
                  <c:v>0.1913</c:v>
                </c:pt>
                <c:pt idx="89">
                  <c:v>0.2056</c:v>
                </c:pt>
                <c:pt idx="90">
                  <c:v>0.21820000000000001</c:v>
                </c:pt>
                <c:pt idx="91">
                  <c:v>0.22939999999999999</c:v>
                </c:pt>
                <c:pt idx="92">
                  <c:v>0.2394</c:v>
                </c:pt>
                <c:pt idx="93">
                  <c:v>0.24840000000000001</c:v>
                </c:pt>
                <c:pt idx="94">
                  <c:v>0.25650000000000001</c:v>
                </c:pt>
                <c:pt idx="95">
                  <c:v>0.26400000000000001</c:v>
                </c:pt>
                <c:pt idx="96">
                  <c:v>0.27080000000000004</c:v>
                </c:pt>
                <c:pt idx="97">
                  <c:v>0.28349999999999997</c:v>
                </c:pt>
                <c:pt idx="98">
                  <c:v>0.2944</c:v>
                </c:pt>
                <c:pt idx="99">
                  <c:v>0.3039</c:v>
                </c:pt>
                <c:pt idx="100">
                  <c:v>0.31230000000000002</c:v>
                </c:pt>
                <c:pt idx="101">
                  <c:v>0.31979999999999997</c:v>
                </c:pt>
                <c:pt idx="102">
                  <c:v>0.32650000000000001</c:v>
                </c:pt>
                <c:pt idx="103">
                  <c:v>0.33950000000000002</c:v>
                </c:pt>
                <c:pt idx="104">
                  <c:v>0.35039999999999999</c:v>
                </c:pt>
                <c:pt idx="105">
                  <c:v>0.35980000000000001</c:v>
                </c:pt>
                <c:pt idx="106">
                  <c:v>0.3679</c:v>
                </c:pt>
                <c:pt idx="107">
                  <c:v>0.375</c:v>
                </c:pt>
                <c:pt idx="108">
                  <c:v>0.38130000000000003</c:v>
                </c:pt>
                <c:pt idx="109">
                  <c:v>0.38690000000000002</c:v>
                </c:pt>
                <c:pt idx="110">
                  <c:v>0.39200000000000002</c:v>
                </c:pt>
                <c:pt idx="111">
                  <c:v>0.39660000000000001</c:v>
                </c:pt>
                <c:pt idx="112">
                  <c:v>0.40090000000000003</c:v>
                </c:pt>
                <c:pt idx="113">
                  <c:v>0.40479999999999999</c:v>
                </c:pt>
                <c:pt idx="114">
                  <c:v>0.41360000000000002</c:v>
                </c:pt>
                <c:pt idx="115">
                  <c:v>0.42420000000000002</c:v>
                </c:pt>
                <c:pt idx="116">
                  <c:v>0.43319999999999997</c:v>
                </c:pt>
                <c:pt idx="117">
                  <c:v>0.44119999999999998</c:v>
                </c:pt>
                <c:pt idx="118">
                  <c:v>0.44829999999999998</c:v>
                </c:pt>
                <c:pt idx="119">
                  <c:v>0.45479999999999998</c:v>
                </c:pt>
                <c:pt idx="120">
                  <c:v>0.4607</c:v>
                </c:pt>
                <c:pt idx="121">
                  <c:v>0.46609999999999996</c:v>
                </c:pt>
                <c:pt idx="122">
                  <c:v>0.47119999999999995</c:v>
                </c:pt>
                <c:pt idx="123">
                  <c:v>0.48550000000000004</c:v>
                </c:pt>
                <c:pt idx="124">
                  <c:v>0.49829999999999997</c:v>
                </c:pt>
                <c:pt idx="125">
                  <c:v>0.50990000000000002</c:v>
                </c:pt>
                <c:pt idx="126">
                  <c:v>0.52060000000000006</c:v>
                </c:pt>
                <c:pt idx="127">
                  <c:v>0.53049999999999997</c:v>
                </c:pt>
                <c:pt idx="128">
                  <c:v>0.53979999999999995</c:v>
                </c:pt>
                <c:pt idx="129">
                  <c:v>0.56989999999999996</c:v>
                </c:pt>
                <c:pt idx="130">
                  <c:v>0.59670000000000001</c:v>
                </c:pt>
                <c:pt idx="131">
                  <c:v>0.62119999999999997</c:v>
                </c:pt>
                <c:pt idx="132">
                  <c:v>0.64379999999999993</c:v>
                </c:pt>
                <c:pt idx="133">
                  <c:v>0.66490000000000005</c:v>
                </c:pt>
                <c:pt idx="134">
                  <c:v>0.68470000000000009</c:v>
                </c:pt>
                <c:pt idx="135">
                  <c:v>0.7036</c:v>
                </c:pt>
                <c:pt idx="136">
                  <c:v>0.72150000000000003</c:v>
                </c:pt>
                <c:pt idx="137">
                  <c:v>0.73869999999999991</c:v>
                </c:pt>
                <c:pt idx="138">
                  <c:v>0.75529999999999997</c:v>
                </c:pt>
                <c:pt idx="139">
                  <c:v>0.77129999999999999</c:v>
                </c:pt>
                <c:pt idx="140">
                  <c:v>0.82910000000000006</c:v>
                </c:pt>
                <c:pt idx="141">
                  <c:v>0.91149999999999998</c:v>
                </c:pt>
                <c:pt idx="142">
                  <c:v>0.98729999999999996</c:v>
                </c:pt>
                <c:pt idx="143" formatCode="0.00">
                  <c:v>1.06</c:v>
                </c:pt>
                <c:pt idx="144" formatCode="0.00">
                  <c:v>1.1299999999999999</c:v>
                </c:pt>
                <c:pt idx="145" formatCode="0.00">
                  <c:v>1.19</c:v>
                </c:pt>
                <c:pt idx="146" formatCode="0.00">
                  <c:v>1.25</c:v>
                </c:pt>
                <c:pt idx="147" formatCode="0.00">
                  <c:v>1.31</c:v>
                </c:pt>
                <c:pt idx="148" formatCode="0.00">
                  <c:v>1.37</c:v>
                </c:pt>
                <c:pt idx="149" formatCode="0.00">
                  <c:v>1.58</c:v>
                </c:pt>
                <c:pt idx="150" formatCode="0.00">
                  <c:v>1.78</c:v>
                </c:pt>
                <c:pt idx="151" formatCode="0.00">
                  <c:v>1.97</c:v>
                </c:pt>
                <c:pt idx="152" formatCode="0.00">
                  <c:v>2.14</c:v>
                </c:pt>
                <c:pt idx="153" formatCode="0.00">
                  <c:v>2.31</c:v>
                </c:pt>
                <c:pt idx="154" formatCode="0.00">
                  <c:v>2.48</c:v>
                </c:pt>
                <c:pt idx="155" formatCode="0.00">
                  <c:v>3.1</c:v>
                </c:pt>
                <c:pt idx="156" formatCode="0.00">
                  <c:v>3.66</c:v>
                </c:pt>
                <c:pt idx="157" formatCode="0.00">
                  <c:v>4.1900000000000004</c:v>
                </c:pt>
                <c:pt idx="158" formatCode="0.00">
                  <c:v>4.7</c:v>
                </c:pt>
                <c:pt idx="159" formatCode="0.00">
                  <c:v>5.21</c:v>
                </c:pt>
                <c:pt idx="160" formatCode="0.00">
                  <c:v>5.71</c:v>
                </c:pt>
                <c:pt idx="161" formatCode="0.00">
                  <c:v>6.21</c:v>
                </c:pt>
                <c:pt idx="162" formatCode="0.00">
                  <c:v>6.71</c:v>
                </c:pt>
                <c:pt idx="163" formatCode="0.00">
                  <c:v>7.22</c:v>
                </c:pt>
                <c:pt idx="164" formatCode="0.00">
                  <c:v>7.73</c:v>
                </c:pt>
                <c:pt idx="165" formatCode="0.00">
                  <c:v>8.24</c:v>
                </c:pt>
                <c:pt idx="166" formatCode="0.00">
                  <c:v>10.199999999999999</c:v>
                </c:pt>
                <c:pt idx="167" formatCode="0.00">
                  <c:v>13.01</c:v>
                </c:pt>
                <c:pt idx="168" formatCode="0.00">
                  <c:v>15.62</c:v>
                </c:pt>
                <c:pt idx="169" formatCode="0.00">
                  <c:v>18.12</c:v>
                </c:pt>
                <c:pt idx="170" formatCode="0.00">
                  <c:v>20.57</c:v>
                </c:pt>
                <c:pt idx="171" formatCode="0.00">
                  <c:v>23</c:v>
                </c:pt>
                <c:pt idx="172" formatCode="0.00">
                  <c:v>25.42</c:v>
                </c:pt>
                <c:pt idx="173" formatCode="0.00">
                  <c:v>27.85</c:v>
                </c:pt>
                <c:pt idx="174" formatCode="0.00">
                  <c:v>30.28</c:v>
                </c:pt>
                <c:pt idx="175" formatCode="0.00">
                  <c:v>39.47</c:v>
                </c:pt>
                <c:pt idx="176" formatCode="0.00">
                  <c:v>48.01</c:v>
                </c:pt>
                <c:pt idx="177" formatCode="0.00">
                  <c:v>56.24</c:v>
                </c:pt>
                <c:pt idx="178" formatCode="0.00">
                  <c:v>64.319999999999993</c:v>
                </c:pt>
                <c:pt idx="179" formatCode="0.00">
                  <c:v>72.319999999999993</c:v>
                </c:pt>
                <c:pt idx="180" formatCode="0.00">
                  <c:v>80.3</c:v>
                </c:pt>
                <c:pt idx="181" formatCode="0.00">
                  <c:v>109.82</c:v>
                </c:pt>
                <c:pt idx="182" formatCode="0.00">
                  <c:v>136.86000000000001</c:v>
                </c:pt>
                <c:pt idx="183" formatCode="0.00">
                  <c:v>162.80000000000001</c:v>
                </c:pt>
                <c:pt idx="184" formatCode="0.00">
                  <c:v>188.23</c:v>
                </c:pt>
                <c:pt idx="185" formatCode="0.00">
                  <c:v>213.38</c:v>
                </c:pt>
                <c:pt idx="186" formatCode="0.00">
                  <c:v>238.39</c:v>
                </c:pt>
                <c:pt idx="187" formatCode="0.00">
                  <c:v>263.33</c:v>
                </c:pt>
                <c:pt idx="188" formatCode="0.00">
                  <c:v>288.23</c:v>
                </c:pt>
                <c:pt idx="189" formatCode="0.00">
                  <c:v>313.12</c:v>
                </c:pt>
                <c:pt idx="190" formatCode="0.00">
                  <c:v>337.99</c:v>
                </c:pt>
                <c:pt idx="191" formatCode="0.00">
                  <c:v>362.86</c:v>
                </c:pt>
                <c:pt idx="192" formatCode="0.00">
                  <c:v>456.7</c:v>
                </c:pt>
                <c:pt idx="193" formatCode="0.00">
                  <c:v>587.96</c:v>
                </c:pt>
                <c:pt idx="194" formatCode="0.00">
                  <c:v>708.11</c:v>
                </c:pt>
                <c:pt idx="195" formatCode="0.00">
                  <c:v>821.72</c:v>
                </c:pt>
                <c:pt idx="196" formatCode="0.00">
                  <c:v>930.87</c:v>
                </c:pt>
                <c:pt idx="197" formatCode="0.00">
                  <c:v>1040</c:v>
                </c:pt>
                <c:pt idx="198" formatCode="0.00">
                  <c:v>1140</c:v>
                </c:pt>
                <c:pt idx="199" formatCode="0.00">
                  <c:v>1240</c:v>
                </c:pt>
                <c:pt idx="200" formatCode="0.00">
                  <c:v>1340</c:v>
                </c:pt>
                <c:pt idx="201" formatCode="0.00">
                  <c:v>1700</c:v>
                </c:pt>
                <c:pt idx="202" formatCode="0.00">
                  <c:v>2020</c:v>
                </c:pt>
                <c:pt idx="203" formatCode="0.00">
                  <c:v>2320</c:v>
                </c:pt>
                <c:pt idx="204" formatCode="0.00">
                  <c:v>2600</c:v>
                </c:pt>
                <c:pt idx="205" formatCode="0.00">
                  <c:v>2860</c:v>
                </c:pt>
                <c:pt idx="206" formatCode="0.00">
                  <c:v>3120</c:v>
                </c:pt>
                <c:pt idx="207" formatCode="0.00">
                  <c:v>4010</c:v>
                </c:pt>
                <c:pt idx="208" formatCode="0.00">
                  <c:v>4300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54-4613-BE60-741E1E6E698D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srim86Kr_Si!$D$20:$D$228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srim86Kr_Si!$P$20:$P$228</c:f>
              <c:numCache>
                <c:formatCode>0.000</c:formatCode>
                <c:ptCount val="209"/>
                <c:pt idx="0">
                  <c:v>1E-3</c:v>
                </c:pt>
                <c:pt idx="1">
                  <c:v>1.0999999999999998E-3</c:v>
                </c:pt>
                <c:pt idx="2">
                  <c:v>1.0999999999999998E-3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1.2000000000000001E-3</c:v>
                </c:pt>
                <c:pt idx="6">
                  <c:v>1.2999999999999999E-3</c:v>
                </c:pt>
                <c:pt idx="7">
                  <c:v>1.2999999999999999E-3</c:v>
                </c:pt>
                <c:pt idx="8">
                  <c:v>1.4E-3</c:v>
                </c:pt>
                <c:pt idx="9">
                  <c:v>1.4E-3</c:v>
                </c:pt>
                <c:pt idx="10">
                  <c:v>1.5E-3</c:v>
                </c:pt>
                <c:pt idx="11">
                  <c:v>1.5E-3</c:v>
                </c:pt>
                <c:pt idx="12">
                  <c:v>1.6000000000000001E-3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1.8E-3</c:v>
                </c:pt>
                <c:pt idx="16">
                  <c:v>1.9E-3</c:v>
                </c:pt>
                <c:pt idx="17">
                  <c:v>2E-3</c:v>
                </c:pt>
                <c:pt idx="18">
                  <c:v>2E-3</c:v>
                </c:pt>
                <c:pt idx="19">
                  <c:v>2.1999999999999997E-3</c:v>
                </c:pt>
                <c:pt idx="20">
                  <c:v>2.3E-3</c:v>
                </c:pt>
                <c:pt idx="21">
                  <c:v>2.4000000000000002E-3</c:v>
                </c:pt>
                <c:pt idx="22">
                  <c:v>2.5000000000000001E-3</c:v>
                </c:pt>
                <c:pt idx="23">
                  <c:v>2.5999999999999999E-3</c:v>
                </c:pt>
                <c:pt idx="24">
                  <c:v>2.7000000000000001E-3</c:v>
                </c:pt>
                <c:pt idx="25">
                  <c:v>2.9000000000000002E-3</c:v>
                </c:pt>
                <c:pt idx="26">
                  <c:v>3.0999999999999999E-3</c:v>
                </c:pt>
                <c:pt idx="27">
                  <c:v>3.3E-3</c:v>
                </c:pt>
                <c:pt idx="28">
                  <c:v>3.4000000000000002E-3</c:v>
                </c:pt>
                <c:pt idx="29">
                  <c:v>3.5999999999999999E-3</c:v>
                </c:pt>
                <c:pt idx="30">
                  <c:v>3.8E-3</c:v>
                </c:pt>
                <c:pt idx="31">
                  <c:v>3.8999999999999998E-3</c:v>
                </c:pt>
                <c:pt idx="32">
                  <c:v>4.1000000000000003E-3</c:v>
                </c:pt>
                <c:pt idx="33">
                  <c:v>4.2000000000000006E-3</c:v>
                </c:pt>
                <c:pt idx="34">
                  <c:v>4.3999999999999994E-3</c:v>
                </c:pt>
                <c:pt idx="35">
                  <c:v>4.4999999999999997E-3</c:v>
                </c:pt>
                <c:pt idx="36">
                  <c:v>4.8000000000000004E-3</c:v>
                </c:pt>
                <c:pt idx="37">
                  <c:v>5.1999999999999998E-3</c:v>
                </c:pt>
                <c:pt idx="38">
                  <c:v>5.4999999999999997E-3</c:v>
                </c:pt>
                <c:pt idx="39">
                  <c:v>5.8999999999999999E-3</c:v>
                </c:pt>
                <c:pt idx="40">
                  <c:v>6.1999999999999998E-3</c:v>
                </c:pt>
                <c:pt idx="41">
                  <c:v>6.5000000000000006E-3</c:v>
                </c:pt>
                <c:pt idx="42">
                  <c:v>6.8000000000000005E-3</c:v>
                </c:pt>
                <c:pt idx="43">
                  <c:v>7.0999999999999995E-3</c:v>
                </c:pt>
                <c:pt idx="44">
                  <c:v>7.3999999999999995E-3</c:v>
                </c:pt>
                <c:pt idx="45">
                  <c:v>8.0000000000000002E-3</c:v>
                </c:pt>
                <c:pt idx="46">
                  <c:v>8.6E-3</c:v>
                </c:pt>
                <c:pt idx="47">
                  <c:v>9.1000000000000004E-3</c:v>
                </c:pt>
                <c:pt idx="48">
                  <c:v>9.7000000000000003E-3</c:v>
                </c:pt>
                <c:pt idx="49">
                  <c:v>1.0199999999999999E-2</c:v>
                </c:pt>
                <c:pt idx="50">
                  <c:v>1.0699999999999999E-2</c:v>
                </c:pt>
                <c:pt idx="51">
                  <c:v>1.18E-2</c:v>
                </c:pt>
                <c:pt idx="52">
                  <c:v>1.2800000000000001E-2</c:v>
                </c:pt>
                <c:pt idx="53">
                  <c:v>1.3800000000000002E-2</c:v>
                </c:pt>
                <c:pt idx="54">
                  <c:v>1.4799999999999999E-2</c:v>
                </c:pt>
                <c:pt idx="55">
                  <c:v>1.5699999999999999E-2</c:v>
                </c:pt>
                <c:pt idx="56">
                  <c:v>1.67E-2</c:v>
                </c:pt>
                <c:pt idx="57">
                  <c:v>1.7599999999999998E-2</c:v>
                </c:pt>
                <c:pt idx="58">
                  <c:v>1.8599999999999998E-2</c:v>
                </c:pt>
                <c:pt idx="59">
                  <c:v>1.95E-2</c:v>
                </c:pt>
                <c:pt idx="60">
                  <c:v>2.0399999999999998E-2</c:v>
                </c:pt>
                <c:pt idx="61">
                  <c:v>2.1299999999999999E-2</c:v>
                </c:pt>
                <c:pt idx="62">
                  <c:v>2.3100000000000002E-2</c:v>
                </c:pt>
                <c:pt idx="63">
                  <c:v>2.5399999999999999E-2</c:v>
                </c:pt>
                <c:pt idx="64">
                  <c:v>2.7700000000000002E-2</c:v>
                </c:pt>
                <c:pt idx="65">
                  <c:v>0.03</c:v>
                </c:pt>
                <c:pt idx="66">
                  <c:v>3.2399999999999998E-2</c:v>
                </c:pt>
                <c:pt idx="67">
                  <c:v>3.4699999999999995E-2</c:v>
                </c:pt>
                <c:pt idx="68">
                  <c:v>3.7100000000000001E-2</c:v>
                </c:pt>
                <c:pt idx="69">
                  <c:v>3.95E-2</c:v>
                </c:pt>
                <c:pt idx="70">
                  <c:v>4.1799999999999997E-2</c:v>
                </c:pt>
                <c:pt idx="71">
                  <c:v>4.6600000000000003E-2</c:v>
                </c:pt>
                <c:pt idx="72">
                  <c:v>5.1299999999999998E-2</c:v>
                </c:pt>
                <c:pt idx="73">
                  <c:v>5.6000000000000008E-2</c:v>
                </c:pt>
                <c:pt idx="74">
                  <c:v>6.0699999999999997E-2</c:v>
                </c:pt>
                <c:pt idx="75">
                  <c:v>6.54E-2</c:v>
                </c:pt>
                <c:pt idx="76">
                  <c:v>7.0099999999999996E-2</c:v>
                </c:pt>
                <c:pt idx="77">
                  <c:v>7.9399999999999998E-2</c:v>
                </c:pt>
                <c:pt idx="78">
                  <c:v>8.8599999999999998E-2</c:v>
                </c:pt>
                <c:pt idx="79">
                  <c:v>9.7699999999999995E-2</c:v>
                </c:pt>
                <c:pt idx="80">
                  <c:v>0.10669999999999999</c:v>
                </c:pt>
                <c:pt idx="81">
                  <c:v>0.11559999999999999</c:v>
                </c:pt>
                <c:pt idx="82">
                  <c:v>0.1244</c:v>
                </c:pt>
                <c:pt idx="83">
                  <c:v>0.13300000000000001</c:v>
                </c:pt>
                <c:pt idx="84">
                  <c:v>0.1414</c:v>
                </c:pt>
                <c:pt idx="85">
                  <c:v>0.14960000000000001</c:v>
                </c:pt>
                <c:pt idx="86">
                  <c:v>0.15760000000000002</c:v>
                </c:pt>
                <c:pt idx="87">
                  <c:v>0.16539999999999999</c:v>
                </c:pt>
                <c:pt idx="88">
                  <c:v>0.1804</c:v>
                </c:pt>
                <c:pt idx="89">
                  <c:v>0.19790000000000002</c:v>
                </c:pt>
                <c:pt idx="90">
                  <c:v>0.21410000000000001</c:v>
                </c:pt>
                <c:pt idx="91">
                  <c:v>0.2291</c:v>
                </c:pt>
                <c:pt idx="92">
                  <c:v>0.24289999999999998</c:v>
                </c:pt>
                <c:pt idx="93">
                  <c:v>0.25579999999999997</c:v>
                </c:pt>
                <c:pt idx="94">
                  <c:v>0.26779999999999998</c:v>
                </c:pt>
                <c:pt idx="95">
                  <c:v>0.27890000000000004</c:v>
                </c:pt>
                <c:pt idx="96">
                  <c:v>0.28939999999999999</c:v>
                </c:pt>
                <c:pt idx="97">
                  <c:v>0.30840000000000001</c:v>
                </c:pt>
                <c:pt idx="98">
                  <c:v>0.32530000000000003</c:v>
                </c:pt>
                <c:pt idx="99">
                  <c:v>0.34039999999999998</c:v>
                </c:pt>
                <c:pt idx="100">
                  <c:v>0.35419999999999996</c:v>
                </c:pt>
                <c:pt idx="101">
                  <c:v>0.36669999999999997</c:v>
                </c:pt>
                <c:pt idx="102">
                  <c:v>0.37809999999999999</c:v>
                </c:pt>
                <c:pt idx="103">
                  <c:v>0.39839999999999998</c:v>
                </c:pt>
                <c:pt idx="104">
                  <c:v>0.41600000000000004</c:v>
                </c:pt>
                <c:pt idx="105">
                  <c:v>0.43150000000000005</c:v>
                </c:pt>
                <c:pt idx="106">
                  <c:v>0.44509999999999994</c:v>
                </c:pt>
                <c:pt idx="107">
                  <c:v>0.45739999999999997</c:v>
                </c:pt>
                <c:pt idx="108">
                  <c:v>0.46840000000000004</c:v>
                </c:pt>
                <c:pt idx="109">
                  <c:v>0.47850000000000004</c:v>
                </c:pt>
                <c:pt idx="110">
                  <c:v>0.48769999999999997</c:v>
                </c:pt>
                <c:pt idx="111">
                  <c:v>0.49619999999999997</c:v>
                </c:pt>
                <c:pt idx="112">
                  <c:v>0.504</c:v>
                </c:pt>
                <c:pt idx="113">
                  <c:v>0.51130000000000009</c:v>
                </c:pt>
                <c:pt idx="114">
                  <c:v>0.52439999999999998</c:v>
                </c:pt>
                <c:pt idx="115">
                  <c:v>0.53859999999999997</c:v>
                </c:pt>
                <c:pt idx="116">
                  <c:v>0.55099999999999993</c:v>
                </c:pt>
                <c:pt idx="117">
                  <c:v>0.56200000000000006</c:v>
                </c:pt>
                <c:pt idx="118">
                  <c:v>0.57179999999999997</c:v>
                </c:pt>
                <c:pt idx="119">
                  <c:v>0.58069999999999999</c:v>
                </c:pt>
                <c:pt idx="120">
                  <c:v>0.58879999999999999</c:v>
                </c:pt>
                <c:pt idx="121">
                  <c:v>0.59630000000000005</c:v>
                </c:pt>
                <c:pt idx="122">
                  <c:v>0.60330000000000006</c:v>
                </c:pt>
                <c:pt idx="123">
                  <c:v>0.61580000000000001</c:v>
                </c:pt>
                <c:pt idx="124">
                  <c:v>0.62680000000000002</c:v>
                </c:pt>
                <c:pt idx="125">
                  <c:v>0.63680000000000003</c:v>
                </c:pt>
                <c:pt idx="126">
                  <c:v>0.64589999999999992</c:v>
                </c:pt>
                <c:pt idx="127">
                  <c:v>0.6542</c:v>
                </c:pt>
                <c:pt idx="128">
                  <c:v>0.66189999999999993</c:v>
                </c:pt>
                <c:pt idx="129">
                  <c:v>0.67590000000000006</c:v>
                </c:pt>
                <c:pt idx="130">
                  <c:v>0.68840000000000001</c:v>
                </c:pt>
                <c:pt idx="131">
                  <c:v>0.69969999999999999</c:v>
                </c:pt>
                <c:pt idx="132">
                  <c:v>0.71009999999999995</c:v>
                </c:pt>
                <c:pt idx="133">
                  <c:v>0.7198</c:v>
                </c:pt>
                <c:pt idx="134">
                  <c:v>0.7288</c:v>
                </c:pt>
                <c:pt idx="135">
                  <c:v>0.73739999999999994</c:v>
                </c:pt>
                <c:pt idx="136">
                  <c:v>0.74550000000000005</c:v>
                </c:pt>
                <c:pt idx="137">
                  <c:v>0.75319999999999998</c:v>
                </c:pt>
                <c:pt idx="138">
                  <c:v>0.76059999999999994</c:v>
                </c:pt>
                <c:pt idx="139">
                  <c:v>0.76769999999999994</c:v>
                </c:pt>
                <c:pt idx="140">
                  <c:v>0.78129999999999999</c:v>
                </c:pt>
                <c:pt idx="141">
                  <c:v>0.7974</c:v>
                </c:pt>
                <c:pt idx="142">
                  <c:v>0.81259999999999999</c:v>
                </c:pt>
                <c:pt idx="143">
                  <c:v>0.82720000000000005</c:v>
                </c:pt>
                <c:pt idx="144">
                  <c:v>0.84130000000000005</c:v>
                </c:pt>
                <c:pt idx="145">
                  <c:v>0.85500000000000009</c:v>
                </c:pt>
                <c:pt idx="146">
                  <c:v>0.86839999999999995</c:v>
                </c:pt>
                <c:pt idx="147">
                  <c:v>0.88160000000000005</c:v>
                </c:pt>
                <c:pt idx="148">
                  <c:v>0.89459999999999995</c:v>
                </c:pt>
                <c:pt idx="149">
                  <c:v>0.92040000000000011</c:v>
                </c:pt>
                <c:pt idx="150">
                  <c:v>0.94579999999999997</c:v>
                </c:pt>
                <c:pt idx="151">
                  <c:v>0.97129999999999994</c:v>
                </c:pt>
                <c:pt idx="152">
                  <c:v>0.99680000000000002</c:v>
                </c:pt>
                <c:pt idx="153" formatCode="0.00">
                  <c:v>1.02</c:v>
                </c:pt>
                <c:pt idx="154" formatCode="0.00">
                  <c:v>1.05</c:v>
                </c:pt>
                <c:pt idx="155" formatCode="0.00">
                  <c:v>1.1000000000000001</c:v>
                </c:pt>
                <c:pt idx="156" formatCode="0.00">
                  <c:v>1.1599999999999999</c:v>
                </c:pt>
                <c:pt idx="157" formatCode="0.00">
                  <c:v>1.21</c:v>
                </c:pt>
                <c:pt idx="158" formatCode="0.00">
                  <c:v>1.27</c:v>
                </c:pt>
                <c:pt idx="159" formatCode="0.00">
                  <c:v>1.34</c:v>
                </c:pt>
                <c:pt idx="160" formatCode="0.00">
                  <c:v>1.4</c:v>
                </c:pt>
                <c:pt idx="161" formatCode="0.00">
                  <c:v>1.47</c:v>
                </c:pt>
                <c:pt idx="162" formatCode="0.00">
                  <c:v>1.54</c:v>
                </c:pt>
                <c:pt idx="163" formatCode="0.00">
                  <c:v>1.62</c:v>
                </c:pt>
                <c:pt idx="164" formatCode="0.00">
                  <c:v>1.69</c:v>
                </c:pt>
                <c:pt idx="165" formatCode="0.00">
                  <c:v>1.77</c:v>
                </c:pt>
                <c:pt idx="166" formatCode="0.00">
                  <c:v>1.94</c:v>
                </c:pt>
                <c:pt idx="167" formatCode="0.00">
                  <c:v>2.17</c:v>
                </c:pt>
                <c:pt idx="168" formatCode="0.00">
                  <c:v>2.42</c:v>
                </c:pt>
                <c:pt idx="169" formatCode="0.00">
                  <c:v>2.68</c:v>
                </c:pt>
                <c:pt idx="170" formatCode="0.00">
                  <c:v>2.96</c:v>
                </c:pt>
                <c:pt idx="171" formatCode="0.00">
                  <c:v>3.25</c:v>
                </c:pt>
                <c:pt idx="172" formatCode="0.00">
                  <c:v>3.55</c:v>
                </c:pt>
                <c:pt idx="173" formatCode="0.00">
                  <c:v>3.87</c:v>
                </c:pt>
                <c:pt idx="174" formatCode="0.00">
                  <c:v>4.21</c:v>
                </c:pt>
                <c:pt idx="175" formatCode="0.00">
                  <c:v>4.91</c:v>
                </c:pt>
                <c:pt idx="176" formatCode="0.00">
                  <c:v>5.67</c:v>
                </c:pt>
                <c:pt idx="177" formatCode="0.00">
                  <c:v>6.48</c:v>
                </c:pt>
                <c:pt idx="178" formatCode="0.00">
                  <c:v>7.34</c:v>
                </c:pt>
                <c:pt idx="179" formatCode="0.00">
                  <c:v>8.24</c:v>
                </c:pt>
                <c:pt idx="180" formatCode="0.00">
                  <c:v>9.18</c:v>
                </c:pt>
                <c:pt idx="181" formatCode="0.00">
                  <c:v>11.19</c:v>
                </c:pt>
                <c:pt idx="182" formatCode="0.00">
                  <c:v>13.36</c:v>
                </c:pt>
                <c:pt idx="183" formatCode="0.00">
                  <c:v>15.68</c:v>
                </c:pt>
                <c:pt idx="184" formatCode="0.00">
                  <c:v>18.14</c:v>
                </c:pt>
                <c:pt idx="185" formatCode="0.00">
                  <c:v>20.73</c:v>
                </c:pt>
                <c:pt idx="186" formatCode="0.00">
                  <c:v>23.45</c:v>
                </c:pt>
                <c:pt idx="187" formatCode="0.00">
                  <c:v>26.28</c:v>
                </c:pt>
                <c:pt idx="188" formatCode="0.00">
                  <c:v>29.24</c:v>
                </c:pt>
                <c:pt idx="189" formatCode="0.00">
                  <c:v>32.29</c:v>
                </c:pt>
                <c:pt idx="190" formatCode="0.00">
                  <c:v>35.450000000000003</c:v>
                </c:pt>
                <c:pt idx="191" formatCode="0.00">
                  <c:v>38.700000000000003</c:v>
                </c:pt>
                <c:pt idx="192" formatCode="0.00">
                  <c:v>45.48</c:v>
                </c:pt>
                <c:pt idx="193" formatCode="0.00">
                  <c:v>54.39</c:v>
                </c:pt>
                <c:pt idx="194" formatCode="0.00">
                  <c:v>63.75</c:v>
                </c:pt>
                <c:pt idx="195" formatCode="0.00">
                  <c:v>73.489999999999995</c:v>
                </c:pt>
                <c:pt idx="196" formatCode="0.00">
                  <c:v>83.56</c:v>
                </c:pt>
                <c:pt idx="197" formatCode="0.00">
                  <c:v>93.92</c:v>
                </c:pt>
                <c:pt idx="198" formatCode="0.00">
                  <c:v>104.52</c:v>
                </c:pt>
                <c:pt idx="199" formatCode="0.00">
                  <c:v>115.34</c:v>
                </c:pt>
                <c:pt idx="200" formatCode="0.00">
                  <c:v>126.34</c:v>
                </c:pt>
                <c:pt idx="201" formatCode="0.00">
                  <c:v>148.80000000000001</c:v>
                </c:pt>
                <c:pt idx="202" formatCode="0.00">
                  <c:v>171.7</c:v>
                </c:pt>
                <c:pt idx="203" formatCode="0.00">
                  <c:v>194.92</c:v>
                </c:pt>
                <c:pt idx="204" formatCode="0.00">
                  <c:v>218.32</c:v>
                </c:pt>
                <c:pt idx="205" formatCode="0.00">
                  <c:v>241.82</c:v>
                </c:pt>
                <c:pt idx="206" formatCode="0.00">
                  <c:v>265.35000000000002</c:v>
                </c:pt>
                <c:pt idx="207" formatCode="0.00">
                  <c:v>312.27</c:v>
                </c:pt>
                <c:pt idx="208" formatCode="0.00">
                  <c:v>340.2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554-4613-BE60-741E1E6E6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490384"/>
        <c:axId val="349492736"/>
      </c:scatterChart>
      <c:valAx>
        <c:axId val="34949038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49492736"/>
        <c:crosses val="autoZero"/>
        <c:crossBetween val="midCat"/>
        <c:majorUnit val="10"/>
      </c:valAx>
      <c:valAx>
        <c:axId val="34949273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34949038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51"/>
          <c:y val="4.2812810791813434E-2"/>
          <c:w val="0.2899436144626415"/>
          <c:h val="0.10935415124391527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srim86Kr_Al!$P$5</c:f>
          <c:strCache>
            <c:ptCount val="1"/>
            <c:pt idx="0">
              <c:v>srim86Kr_Al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srim86Kr_Al!$D$20:$D$228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srim86Kr_Al!$E$20:$E$228</c:f>
              <c:numCache>
                <c:formatCode>0.000E+00</c:formatCode>
                <c:ptCount val="209"/>
                <c:pt idx="0">
                  <c:v>0.13239999999999999</c:v>
                </c:pt>
                <c:pt idx="1">
                  <c:v>0.1396</c:v>
                </c:pt>
                <c:pt idx="2">
                  <c:v>0.1464</c:v>
                </c:pt>
                <c:pt idx="3">
                  <c:v>0.15290000000000001</c:v>
                </c:pt>
                <c:pt idx="4">
                  <c:v>0.15909999999999999</c:v>
                </c:pt>
                <c:pt idx="5">
                  <c:v>0.16520000000000001</c:v>
                </c:pt>
                <c:pt idx="6">
                  <c:v>0.1709</c:v>
                </c:pt>
                <c:pt idx="7">
                  <c:v>0.17660000000000001</c:v>
                </c:pt>
                <c:pt idx="8">
                  <c:v>0.182</c:v>
                </c:pt>
                <c:pt idx="9">
                  <c:v>0.18729999999999999</c:v>
                </c:pt>
                <c:pt idx="10">
                  <c:v>0.19739999999999999</c:v>
                </c:pt>
                <c:pt idx="11">
                  <c:v>0.2094</c:v>
                </c:pt>
                <c:pt idx="12">
                  <c:v>0.22070000000000001</c:v>
                </c:pt>
                <c:pt idx="13">
                  <c:v>0.23150000000000001</c:v>
                </c:pt>
                <c:pt idx="14">
                  <c:v>0.24179999999999999</c:v>
                </c:pt>
                <c:pt idx="15">
                  <c:v>0.25159999999999999</c:v>
                </c:pt>
                <c:pt idx="16">
                  <c:v>0.2611</c:v>
                </c:pt>
                <c:pt idx="17">
                  <c:v>0.27029999999999998</c:v>
                </c:pt>
                <c:pt idx="18">
                  <c:v>0.2792</c:v>
                </c:pt>
                <c:pt idx="19">
                  <c:v>0.29609999999999997</c:v>
                </c:pt>
                <c:pt idx="20">
                  <c:v>0.31209999999999999</c:v>
                </c:pt>
                <c:pt idx="21">
                  <c:v>0.32729999999999998</c:v>
                </c:pt>
                <c:pt idx="22">
                  <c:v>0.34189999999999998</c:v>
                </c:pt>
                <c:pt idx="23">
                  <c:v>0.35589999999999999</c:v>
                </c:pt>
                <c:pt idx="24">
                  <c:v>0.36930000000000002</c:v>
                </c:pt>
                <c:pt idx="25">
                  <c:v>0.39479999999999998</c:v>
                </c:pt>
                <c:pt idx="26">
                  <c:v>0.41870000000000002</c:v>
                </c:pt>
                <c:pt idx="27">
                  <c:v>0.44140000000000001</c:v>
                </c:pt>
                <c:pt idx="28">
                  <c:v>0.46289999999999998</c:v>
                </c:pt>
                <c:pt idx="29">
                  <c:v>0.48349999999999999</c:v>
                </c:pt>
                <c:pt idx="30">
                  <c:v>0.50329999999999997</c:v>
                </c:pt>
                <c:pt idx="31">
                  <c:v>0.52229999999999999</c:v>
                </c:pt>
                <c:pt idx="32">
                  <c:v>0.54059999999999997</c:v>
                </c:pt>
                <c:pt idx="33">
                  <c:v>0.55830000000000002</c:v>
                </c:pt>
                <c:pt idx="34">
                  <c:v>0.57550000000000001</c:v>
                </c:pt>
                <c:pt idx="35">
                  <c:v>0.59219999999999995</c:v>
                </c:pt>
                <c:pt idx="36">
                  <c:v>0.62419999999999998</c:v>
                </c:pt>
                <c:pt idx="37">
                  <c:v>0.66210000000000002</c:v>
                </c:pt>
                <c:pt idx="38">
                  <c:v>0.69789999999999996</c:v>
                </c:pt>
                <c:pt idx="39">
                  <c:v>0.73199999999999998</c:v>
                </c:pt>
                <c:pt idx="40">
                  <c:v>0.76449999999999996</c:v>
                </c:pt>
                <c:pt idx="41">
                  <c:v>0.79569999999999996</c:v>
                </c:pt>
                <c:pt idx="42">
                  <c:v>0.82579999999999998</c:v>
                </c:pt>
                <c:pt idx="43">
                  <c:v>0.85470000000000002</c:v>
                </c:pt>
                <c:pt idx="44">
                  <c:v>0.88280000000000003</c:v>
                </c:pt>
                <c:pt idx="45">
                  <c:v>0.93630000000000002</c:v>
                </c:pt>
                <c:pt idx="46">
                  <c:v>0.98699999999999999</c:v>
                </c:pt>
                <c:pt idx="47">
                  <c:v>1.0349999999999999</c:v>
                </c:pt>
                <c:pt idx="48">
                  <c:v>1.081</c:v>
                </c:pt>
                <c:pt idx="49">
                  <c:v>1.125</c:v>
                </c:pt>
                <c:pt idx="50">
                  <c:v>1.1679999999999999</c:v>
                </c:pt>
                <c:pt idx="51">
                  <c:v>1.248</c:v>
                </c:pt>
                <c:pt idx="52">
                  <c:v>1.3240000000000001</c:v>
                </c:pt>
                <c:pt idx="53">
                  <c:v>1.3959999999999999</c:v>
                </c:pt>
                <c:pt idx="54">
                  <c:v>1.464</c:v>
                </c:pt>
                <c:pt idx="55">
                  <c:v>1.5289999999999999</c:v>
                </c:pt>
                <c:pt idx="56">
                  <c:v>1.591</c:v>
                </c:pt>
                <c:pt idx="57">
                  <c:v>1.6519999999999999</c:v>
                </c:pt>
                <c:pt idx="58">
                  <c:v>1.7090000000000001</c:v>
                </c:pt>
                <c:pt idx="59">
                  <c:v>1.766</c:v>
                </c:pt>
                <c:pt idx="60">
                  <c:v>1.82</c:v>
                </c:pt>
                <c:pt idx="61">
                  <c:v>1.73</c:v>
                </c:pt>
                <c:pt idx="62">
                  <c:v>1.573</c:v>
                </c:pt>
                <c:pt idx="63">
                  <c:v>1.5109999999999999</c:v>
                </c:pt>
                <c:pt idx="64">
                  <c:v>1.5389999999999999</c:v>
                </c:pt>
                <c:pt idx="65">
                  <c:v>1.6140000000000001</c:v>
                </c:pt>
                <c:pt idx="66">
                  <c:v>1.712</c:v>
                </c:pt>
                <c:pt idx="67">
                  <c:v>1.8180000000000001</c:v>
                </c:pt>
                <c:pt idx="68">
                  <c:v>1.923</c:v>
                </c:pt>
                <c:pt idx="69">
                  <c:v>2.024</c:v>
                </c:pt>
                <c:pt idx="70">
                  <c:v>2.1160000000000001</c:v>
                </c:pt>
                <c:pt idx="71">
                  <c:v>2.2789999999999999</c:v>
                </c:pt>
                <c:pt idx="72">
                  <c:v>2.4119999999999999</c:v>
                </c:pt>
                <c:pt idx="73">
                  <c:v>2.5219999999999998</c:v>
                </c:pt>
                <c:pt idx="74">
                  <c:v>2.6150000000000002</c:v>
                </c:pt>
                <c:pt idx="75">
                  <c:v>2.6949999999999998</c:v>
                </c:pt>
                <c:pt idx="76">
                  <c:v>2.7679999999999998</c:v>
                </c:pt>
                <c:pt idx="77">
                  <c:v>2.899</c:v>
                </c:pt>
                <c:pt idx="78">
                  <c:v>3.0230000000000001</c:v>
                </c:pt>
                <c:pt idx="79">
                  <c:v>3.149</c:v>
                </c:pt>
                <c:pt idx="80">
                  <c:v>3.2789999999999999</c:v>
                </c:pt>
                <c:pt idx="81">
                  <c:v>3.415</c:v>
                </c:pt>
                <c:pt idx="82">
                  <c:v>3.5579999999999998</c:v>
                </c:pt>
                <c:pt idx="83">
                  <c:v>3.7050000000000001</c:v>
                </c:pt>
                <c:pt idx="84">
                  <c:v>3.8570000000000002</c:v>
                </c:pt>
                <c:pt idx="85">
                  <c:v>4.0119999999999996</c:v>
                </c:pt>
                <c:pt idx="86">
                  <c:v>4.1710000000000003</c:v>
                </c:pt>
                <c:pt idx="87">
                  <c:v>4.3310000000000004</c:v>
                </c:pt>
                <c:pt idx="88">
                  <c:v>4.6550000000000002</c:v>
                </c:pt>
                <c:pt idx="89">
                  <c:v>5.0620000000000003</c:v>
                </c:pt>
                <c:pt idx="90">
                  <c:v>5.4630000000000001</c:v>
                </c:pt>
                <c:pt idx="91">
                  <c:v>5.8550000000000004</c:v>
                </c:pt>
                <c:pt idx="92">
                  <c:v>6.2350000000000003</c:v>
                </c:pt>
                <c:pt idx="93">
                  <c:v>6.6029999999999998</c:v>
                </c:pt>
                <c:pt idx="94">
                  <c:v>6.9580000000000002</c:v>
                </c:pt>
                <c:pt idx="95">
                  <c:v>7.3</c:v>
                </c:pt>
                <c:pt idx="96">
                  <c:v>7.6289999999999996</c:v>
                </c:pt>
                <c:pt idx="97">
                  <c:v>8.2530000000000001</c:v>
                </c:pt>
                <c:pt idx="98">
                  <c:v>8.8360000000000003</c:v>
                </c:pt>
                <c:pt idx="99">
                  <c:v>9.3840000000000003</c:v>
                </c:pt>
                <c:pt idx="100">
                  <c:v>9.9039999999999999</c:v>
                </c:pt>
                <c:pt idx="101">
                  <c:v>10.4</c:v>
                </c:pt>
                <c:pt idx="102">
                  <c:v>10.88</c:v>
                </c:pt>
                <c:pt idx="103">
                  <c:v>11.79</c:v>
                </c:pt>
                <c:pt idx="104">
                  <c:v>12.65</c:v>
                </c:pt>
                <c:pt idx="105">
                  <c:v>13.49</c:v>
                </c:pt>
                <c:pt idx="106">
                  <c:v>14.29</c:v>
                </c:pt>
                <c:pt idx="107">
                  <c:v>15.06</c:v>
                </c:pt>
                <c:pt idx="108">
                  <c:v>15.82</c:v>
                </c:pt>
                <c:pt idx="109">
                  <c:v>16.55</c:v>
                </c:pt>
                <c:pt idx="110">
                  <c:v>17.25</c:v>
                </c:pt>
                <c:pt idx="111">
                  <c:v>17.940000000000001</c:v>
                </c:pt>
                <c:pt idx="112">
                  <c:v>18.600000000000001</c:v>
                </c:pt>
                <c:pt idx="113">
                  <c:v>19.23</c:v>
                </c:pt>
                <c:pt idx="114">
                  <c:v>20.440000000000001</c:v>
                </c:pt>
                <c:pt idx="115">
                  <c:v>21.83</c:v>
                </c:pt>
                <c:pt idx="116">
                  <c:v>23.1</c:v>
                </c:pt>
                <c:pt idx="117">
                  <c:v>24.25</c:v>
                </c:pt>
                <c:pt idx="118">
                  <c:v>25.31</c:v>
                </c:pt>
                <c:pt idx="119">
                  <c:v>26.27</c:v>
                </c:pt>
                <c:pt idx="120">
                  <c:v>27.15</c:v>
                </c:pt>
                <c:pt idx="121">
                  <c:v>27.95</c:v>
                </c:pt>
                <c:pt idx="122">
                  <c:v>28.69</c:v>
                </c:pt>
                <c:pt idx="123">
                  <c:v>30.01</c:v>
                </c:pt>
                <c:pt idx="124">
                  <c:v>31.14</c:v>
                </c:pt>
                <c:pt idx="125">
                  <c:v>32.130000000000003</c:v>
                </c:pt>
                <c:pt idx="126">
                  <c:v>32.99</c:v>
                </c:pt>
                <c:pt idx="127">
                  <c:v>33.75</c:v>
                </c:pt>
                <c:pt idx="128">
                  <c:v>34.42</c:v>
                </c:pt>
                <c:pt idx="129">
                  <c:v>35.57</c:v>
                </c:pt>
                <c:pt idx="130">
                  <c:v>36.49</c:v>
                </c:pt>
                <c:pt idx="131">
                  <c:v>37.26</c:v>
                </c:pt>
                <c:pt idx="132">
                  <c:v>37.89</c:v>
                </c:pt>
                <c:pt idx="133">
                  <c:v>38.43</c:v>
                </c:pt>
                <c:pt idx="134">
                  <c:v>38.869999999999997</c:v>
                </c:pt>
                <c:pt idx="135">
                  <c:v>39.25</c:v>
                </c:pt>
                <c:pt idx="136">
                  <c:v>39.57</c:v>
                </c:pt>
                <c:pt idx="137">
                  <c:v>39.83</c:v>
                </c:pt>
                <c:pt idx="138">
                  <c:v>40.06</c:v>
                </c:pt>
                <c:pt idx="139">
                  <c:v>40.270000000000003</c:v>
                </c:pt>
                <c:pt idx="140">
                  <c:v>40.25</c:v>
                </c:pt>
                <c:pt idx="141">
                  <c:v>40.1</c:v>
                </c:pt>
                <c:pt idx="142">
                  <c:v>39.979999999999997</c:v>
                </c:pt>
                <c:pt idx="143">
                  <c:v>39.78</c:v>
                </c:pt>
                <c:pt idx="144">
                  <c:v>39.520000000000003</c:v>
                </c:pt>
                <c:pt idx="145">
                  <c:v>39.22</c:v>
                </c:pt>
                <c:pt idx="146">
                  <c:v>38.880000000000003</c:v>
                </c:pt>
                <c:pt idx="147">
                  <c:v>38.51</c:v>
                </c:pt>
                <c:pt idx="148">
                  <c:v>38.119999999999997</c:v>
                </c:pt>
                <c:pt idx="149">
                  <c:v>37.299999999999997</c:v>
                </c:pt>
                <c:pt idx="150">
                  <c:v>36.44</c:v>
                </c:pt>
                <c:pt idx="151">
                  <c:v>35.57</c:v>
                </c:pt>
                <c:pt idx="152">
                  <c:v>34.71</c:v>
                </c:pt>
                <c:pt idx="153">
                  <c:v>33.86</c:v>
                </c:pt>
                <c:pt idx="154">
                  <c:v>33.020000000000003</c:v>
                </c:pt>
                <c:pt idx="155">
                  <c:v>31.42</c:v>
                </c:pt>
                <c:pt idx="156">
                  <c:v>29.91</c:v>
                </c:pt>
                <c:pt idx="157">
                  <c:v>28.51</c:v>
                </c:pt>
                <c:pt idx="158">
                  <c:v>27.21</c:v>
                </c:pt>
                <c:pt idx="159">
                  <c:v>26.01</c:v>
                </c:pt>
                <c:pt idx="160">
                  <c:v>24.89</c:v>
                </c:pt>
                <c:pt idx="161">
                  <c:v>23.86</c:v>
                </c:pt>
                <c:pt idx="162">
                  <c:v>22.9</c:v>
                </c:pt>
                <c:pt idx="163">
                  <c:v>22.01</c:v>
                </c:pt>
                <c:pt idx="164">
                  <c:v>21.2</c:v>
                </c:pt>
                <c:pt idx="165">
                  <c:v>20.440000000000001</c:v>
                </c:pt>
                <c:pt idx="166">
                  <c:v>19.100000000000001</c:v>
                </c:pt>
                <c:pt idx="167">
                  <c:v>17.73</c:v>
                </c:pt>
                <c:pt idx="168">
                  <c:v>16.649999999999999</c:v>
                </c:pt>
                <c:pt idx="169">
                  <c:v>15.69</c:v>
                </c:pt>
                <c:pt idx="170">
                  <c:v>14.81</c:v>
                </c:pt>
                <c:pt idx="171">
                  <c:v>14.04</c:v>
                </c:pt>
                <c:pt idx="172">
                  <c:v>13.36</c:v>
                </c:pt>
                <c:pt idx="173">
                  <c:v>12.75</c:v>
                </c:pt>
                <c:pt idx="174">
                  <c:v>12.2</c:v>
                </c:pt>
                <c:pt idx="175">
                  <c:v>11.25</c:v>
                </c:pt>
                <c:pt idx="176">
                  <c:v>10.46</c:v>
                </c:pt>
                <c:pt idx="177">
                  <c:v>9.7899999999999991</c:v>
                </c:pt>
                <c:pt idx="178">
                  <c:v>9.2159999999999993</c:v>
                </c:pt>
                <c:pt idx="179">
                  <c:v>8.718</c:v>
                </c:pt>
                <c:pt idx="180">
                  <c:v>8.282</c:v>
                </c:pt>
                <c:pt idx="181">
                  <c:v>7.5540000000000003</c:v>
                </c:pt>
                <c:pt idx="182">
                  <c:v>6.9690000000000003</c:v>
                </c:pt>
                <c:pt idx="183">
                  <c:v>6.4790000000000001</c:v>
                </c:pt>
                <c:pt idx="184">
                  <c:v>6.07</c:v>
                </c:pt>
                <c:pt idx="185">
                  <c:v>5.7229999999999999</c:v>
                </c:pt>
                <c:pt idx="186">
                  <c:v>5.4260000000000002</c:v>
                </c:pt>
                <c:pt idx="187">
                  <c:v>5.1680000000000001</c:v>
                </c:pt>
                <c:pt idx="188">
                  <c:v>4.9429999999999996</c:v>
                </c:pt>
                <c:pt idx="189">
                  <c:v>4.7430000000000003</c:v>
                </c:pt>
                <c:pt idx="190">
                  <c:v>4.5659999999999998</c:v>
                </c:pt>
                <c:pt idx="191">
                  <c:v>4.4080000000000004</c:v>
                </c:pt>
                <c:pt idx="192">
                  <c:v>4.1360000000000001</c:v>
                </c:pt>
                <c:pt idx="193">
                  <c:v>3.8620000000000001</c:v>
                </c:pt>
                <c:pt idx="194">
                  <c:v>3.641</c:v>
                </c:pt>
                <c:pt idx="195">
                  <c:v>3.46</c:v>
                </c:pt>
                <c:pt idx="196">
                  <c:v>3.3079999999999998</c:v>
                </c:pt>
                <c:pt idx="197">
                  <c:v>3.18</c:v>
                </c:pt>
                <c:pt idx="198">
                  <c:v>3.07</c:v>
                </c:pt>
                <c:pt idx="199">
                  <c:v>2.9750000000000001</c:v>
                </c:pt>
                <c:pt idx="200">
                  <c:v>2.8929999999999998</c:v>
                </c:pt>
                <c:pt idx="201">
                  <c:v>2.7559999999999998</c:v>
                </c:pt>
                <c:pt idx="202">
                  <c:v>2.6480000000000001</c:v>
                </c:pt>
                <c:pt idx="203">
                  <c:v>2.5609999999999999</c:v>
                </c:pt>
                <c:pt idx="204">
                  <c:v>2.4900000000000002</c:v>
                </c:pt>
                <c:pt idx="205">
                  <c:v>2.4319999999999999</c:v>
                </c:pt>
                <c:pt idx="206">
                  <c:v>2.383</c:v>
                </c:pt>
                <c:pt idx="207">
                  <c:v>2.3069999999999999</c:v>
                </c:pt>
                <c:pt idx="208">
                  <c:v>2.274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E1-4F09-84EC-60D0B393F793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srim86Kr_Al!$D$20:$D$228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srim86Kr_Al!$F$20:$F$228</c:f>
              <c:numCache>
                <c:formatCode>0.000E+00</c:formatCode>
                <c:ptCount val="209"/>
                <c:pt idx="0">
                  <c:v>1.7569999999999999</c:v>
                </c:pt>
                <c:pt idx="1">
                  <c:v>1.8440000000000001</c:v>
                </c:pt>
                <c:pt idx="2">
                  <c:v>1.925</c:v>
                </c:pt>
                <c:pt idx="3">
                  <c:v>2.0019999999999998</c:v>
                </c:pt>
                <c:pt idx="4">
                  <c:v>2.0739999999999998</c:v>
                </c:pt>
                <c:pt idx="5">
                  <c:v>2.1419999999999999</c:v>
                </c:pt>
                <c:pt idx="6">
                  <c:v>2.2069999999999999</c:v>
                </c:pt>
                <c:pt idx="7">
                  <c:v>2.2679999999999998</c:v>
                </c:pt>
                <c:pt idx="8">
                  <c:v>2.327</c:v>
                </c:pt>
                <c:pt idx="9">
                  <c:v>2.383</c:v>
                </c:pt>
                <c:pt idx="10">
                  <c:v>2.488</c:v>
                </c:pt>
                <c:pt idx="11">
                  <c:v>2.609</c:v>
                </c:pt>
                <c:pt idx="12">
                  <c:v>2.72</c:v>
                </c:pt>
                <c:pt idx="13">
                  <c:v>2.8220000000000001</c:v>
                </c:pt>
                <c:pt idx="14">
                  <c:v>2.9159999999999999</c:v>
                </c:pt>
                <c:pt idx="15">
                  <c:v>3.004</c:v>
                </c:pt>
                <c:pt idx="16">
                  <c:v>3.0870000000000002</c:v>
                </c:pt>
                <c:pt idx="17">
                  <c:v>3.1640000000000001</c:v>
                </c:pt>
                <c:pt idx="18">
                  <c:v>3.2370000000000001</c:v>
                </c:pt>
                <c:pt idx="19">
                  <c:v>3.3719999999999999</c:v>
                </c:pt>
                <c:pt idx="20">
                  <c:v>3.4940000000000002</c:v>
                </c:pt>
                <c:pt idx="21">
                  <c:v>3.6040000000000001</c:v>
                </c:pt>
                <c:pt idx="22">
                  <c:v>3.706</c:v>
                </c:pt>
                <c:pt idx="23">
                  <c:v>3.7989999999999999</c:v>
                </c:pt>
                <c:pt idx="24">
                  <c:v>3.8860000000000001</c:v>
                </c:pt>
                <c:pt idx="25">
                  <c:v>4.0410000000000004</c:v>
                </c:pt>
                <c:pt idx="26">
                  <c:v>4.1779999999999999</c:v>
                </c:pt>
                <c:pt idx="27">
                  <c:v>4.2990000000000004</c:v>
                </c:pt>
                <c:pt idx="28">
                  <c:v>4.407</c:v>
                </c:pt>
                <c:pt idx="29">
                  <c:v>4.5049999999999999</c:v>
                </c:pt>
                <c:pt idx="30">
                  <c:v>4.593</c:v>
                </c:pt>
                <c:pt idx="31">
                  <c:v>4.6740000000000004</c:v>
                </c:pt>
                <c:pt idx="32">
                  <c:v>4.7480000000000002</c:v>
                </c:pt>
                <c:pt idx="33">
                  <c:v>4.8159999999999998</c:v>
                </c:pt>
                <c:pt idx="34">
                  <c:v>4.8789999999999996</c:v>
                </c:pt>
                <c:pt idx="35">
                  <c:v>4.9370000000000003</c:v>
                </c:pt>
                <c:pt idx="36">
                  <c:v>5.0410000000000004</c:v>
                </c:pt>
                <c:pt idx="37">
                  <c:v>5.1520000000000001</c:v>
                </c:pt>
                <c:pt idx="38">
                  <c:v>5.2460000000000004</c:v>
                </c:pt>
                <c:pt idx="39">
                  <c:v>5.327</c:v>
                </c:pt>
                <c:pt idx="40">
                  <c:v>5.3959999999999999</c:v>
                </c:pt>
                <c:pt idx="41">
                  <c:v>5.4560000000000004</c:v>
                </c:pt>
                <c:pt idx="42">
                  <c:v>5.508</c:v>
                </c:pt>
                <c:pt idx="43">
                  <c:v>5.5540000000000003</c:v>
                </c:pt>
                <c:pt idx="44">
                  <c:v>5.593</c:v>
                </c:pt>
                <c:pt idx="45">
                  <c:v>5.6580000000000004</c:v>
                </c:pt>
                <c:pt idx="46">
                  <c:v>5.7069999999999999</c:v>
                </c:pt>
                <c:pt idx="47">
                  <c:v>5.7430000000000003</c:v>
                </c:pt>
                <c:pt idx="48">
                  <c:v>5.77</c:v>
                </c:pt>
                <c:pt idx="49">
                  <c:v>5.7889999999999997</c:v>
                </c:pt>
                <c:pt idx="50">
                  <c:v>5.8010000000000002</c:v>
                </c:pt>
                <c:pt idx="51">
                  <c:v>5.8109999999999999</c:v>
                </c:pt>
                <c:pt idx="52">
                  <c:v>5.8049999999999997</c:v>
                </c:pt>
                <c:pt idx="53">
                  <c:v>5.7869999999999999</c:v>
                </c:pt>
                <c:pt idx="54">
                  <c:v>5.7619999999999996</c:v>
                </c:pt>
                <c:pt idx="55">
                  <c:v>5.7309999999999999</c:v>
                </c:pt>
                <c:pt idx="56">
                  <c:v>5.6959999999999997</c:v>
                </c:pt>
                <c:pt idx="57">
                  <c:v>5.657</c:v>
                </c:pt>
                <c:pt idx="58">
                  <c:v>5.6159999999999997</c:v>
                </c:pt>
                <c:pt idx="59">
                  <c:v>5.5739999999999998</c:v>
                </c:pt>
                <c:pt idx="60">
                  <c:v>5.53</c:v>
                </c:pt>
                <c:pt idx="61">
                  <c:v>5.4850000000000003</c:v>
                </c:pt>
                <c:pt idx="62">
                  <c:v>5.3949999999999996</c:v>
                </c:pt>
                <c:pt idx="63">
                  <c:v>5.282</c:v>
                </c:pt>
                <c:pt idx="64">
                  <c:v>5.17</c:v>
                </c:pt>
                <c:pt idx="65">
                  <c:v>5.0609999999999999</c:v>
                </c:pt>
                <c:pt idx="66">
                  <c:v>4.9560000000000004</c:v>
                </c:pt>
                <c:pt idx="67">
                  <c:v>4.8550000000000004</c:v>
                </c:pt>
                <c:pt idx="68">
                  <c:v>4.7569999999999997</c:v>
                </c:pt>
                <c:pt idx="69">
                  <c:v>4.6639999999999997</c:v>
                </c:pt>
                <c:pt idx="70">
                  <c:v>4.5739999999999998</c:v>
                </c:pt>
                <c:pt idx="71">
                  <c:v>4.4050000000000002</c:v>
                </c:pt>
                <c:pt idx="72">
                  <c:v>4.2489999999999997</c:v>
                </c:pt>
                <c:pt idx="73">
                  <c:v>4.1050000000000004</c:v>
                </c:pt>
                <c:pt idx="74">
                  <c:v>3.972</c:v>
                </c:pt>
                <c:pt idx="75">
                  <c:v>3.8490000000000002</c:v>
                </c:pt>
                <c:pt idx="76">
                  <c:v>3.734</c:v>
                </c:pt>
                <c:pt idx="77">
                  <c:v>3.5270000000000001</c:v>
                </c:pt>
                <c:pt idx="78">
                  <c:v>3.3450000000000002</c:v>
                </c:pt>
                <c:pt idx="79">
                  <c:v>3.1840000000000002</c:v>
                </c:pt>
                <c:pt idx="80">
                  <c:v>3.0409999999999999</c:v>
                </c:pt>
                <c:pt idx="81">
                  <c:v>2.911</c:v>
                </c:pt>
                <c:pt idx="82">
                  <c:v>2.794</c:v>
                </c:pt>
                <c:pt idx="83">
                  <c:v>2.6880000000000002</c:v>
                </c:pt>
                <c:pt idx="84">
                  <c:v>2.5910000000000002</c:v>
                </c:pt>
                <c:pt idx="85">
                  <c:v>2.5009999999999999</c:v>
                </c:pt>
                <c:pt idx="86">
                  <c:v>2.419</c:v>
                </c:pt>
                <c:pt idx="87">
                  <c:v>2.343</c:v>
                </c:pt>
                <c:pt idx="88">
                  <c:v>2.206</c:v>
                </c:pt>
                <c:pt idx="89">
                  <c:v>2.0590000000000002</c:v>
                </c:pt>
                <c:pt idx="90">
                  <c:v>1.9330000000000001</c:v>
                </c:pt>
                <c:pt idx="91">
                  <c:v>1.823</c:v>
                </c:pt>
                <c:pt idx="92">
                  <c:v>1.7270000000000001</c:v>
                </c:pt>
                <c:pt idx="93">
                  <c:v>1.6419999999999999</c:v>
                </c:pt>
                <c:pt idx="94">
                  <c:v>1.5660000000000001</c:v>
                </c:pt>
                <c:pt idx="95">
                  <c:v>1.498</c:v>
                </c:pt>
                <c:pt idx="96">
                  <c:v>1.4359999999999999</c:v>
                </c:pt>
                <c:pt idx="97">
                  <c:v>1.3280000000000001</c:v>
                </c:pt>
                <c:pt idx="98">
                  <c:v>1.2370000000000001</c:v>
                </c:pt>
                <c:pt idx="99">
                  <c:v>1.1599999999999999</c:v>
                </c:pt>
                <c:pt idx="100">
                  <c:v>1.0920000000000001</c:v>
                </c:pt>
                <c:pt idx="101">
                  <c:v>1.0329999999999999</c:v>
                </c:pt>
                <c:pt idx="102">
                  <c:v>0.98060000000000003</c:v>
                </c:pt>
                <c:pt idx="103">
                  <c:v>0.89190000000000003</c:v>
                </c:pt>
                <c:pt idx="104">
                  <c:v>0.81940000000000002</c:v>
                </c:pt>
                <c:pt idx="105">
                  <c:v>0.75900000000000001</c:v>
                </c:pt>
                <c:pt idx="106">
                  <c:v>0.7077</c:v>
                </c:pt>
                <c:pt idx="107">
                  <c:v>0.66359999999999997</c:v>
                </c:pt>
                <c:pt idx="108">
                  <c:v>0.62519999999999998</c:v>
                </c:pt>
                <c:pt idx="109">
                  <c:v>0.59140000000000004</c:v>
                </c:pt>
                <c:pt idx="110">
                  <c:v>0.5615</c:v>
                </c:pt>
                <c:pt idx="111">
                  <c:v>0.53469999999999995</c:v>
                </c:pt>
                <c:pt idx="112">
                  <c:v>0.51060000000000005</c:v>
                </c:pt>
                <c:pt idx="113">
                  <c:v>0.48870000000000002</c:v>
                </c:pt>
                <c:pt idx="114">
                  <c:v>0.45069999999999999</c:v>
                </c:pt>
                <c:pt idx="115">
                  <c:v>0.41149999999999998</c:v>
                </c:pt>
                <c:pt idx="116">
                  <c:v>0.379</c:v>
                </c:pt>
                <c:pt idx="117">
                  <c:v>0.35170000000000001</c:v>
                </c:pt>
                <c:pt idx="118">
                  <c:v>0.32840000000000003</c:v>
                </c:pt>
                <c:pt idx="119">
                  <c:v>0.30819999999999997</c:v>
                </c:pt>
                <c:pt idx="120">
                  <c:v>0.29060000000000002</c:v>
                </c:pt>
                <c:pt idx="121">
                  <c:v>0.27500000000000002</c:v>
                </c:pt>
                <c:pt idx="122">
                  <c:v>0.26119999999999999</c:v>
                </c:pt>
                <c:pt idx="123">
                  <c:v>0.23760000000000001</c:v>
                </c:pt>
                <c:pt idx="124">
                  <c:v>0.21820000000000001</c:v>
                </c:pt>
                <c:pt idx="125">
                  <c:v>0.2019</c:v>
                </c:pt>
                <c:pt idx="126">
                  <c:v>0.18809999999999999</c:v>
                </c:pt>
                <c:pt idx="127">
                  <c:v>0.1762</c:v>
                </c:pt>
                <c:pt idx="128">
                  <c:v>0.1658</c:v>
                </c:pt>
                <c:pt idx="129">
                  <c:v>0.14849999999999999</c:v>
                </c:pt>
                <c:pt idx="130">
                  <c:v>0.13469999999999999</c:v>
                </c:pt>
                <c:pt idx="131">
                  <c:v>0.1234</c:v>
                </c:pt>
                <c:pt idx="132">
                  <c:v>0.114</c:v>
                </c:pt>
                <c:pt idx="133">
                  <c:v>0.106</c:v>
                </c:pt>
                <c:pt idx="134">
                  <c:v>9.912E-2</c:v>
                </c:pt>
                <c:pt idx="135">
                  <c:v>9.3130000000000004E-2</c:v>
                </c:pt>
                <c:pt idx="136">
                  <c:v>8.7870000000000004E-2</c:v>
                </c:pt>
                <c:pt idx="137">
                  <c:v>8.3210000000000006E-2</c:v>
                </c:pt>
                <c:pt idx="138">
                  <c:v>7.9049999999999995E-2</c:v>
                </c:pt>
                <c:pt idx="139">
                  <c:v>7.5310000000000002E-2</c:v>
                </c:pt>
                <c:pt idx="140">
                  <c:v>6.8870000000000001E-2</c:v>
                </c:pt>
                <c:pt idx="141">
                  <c:v>6.2300000000000001E-2</c:v>
                </c:pt>
                <c:pt idx="142">
                  <c:v>5.6939999999999998E-2</c:v>
                </c:pt>
                <c:pt idx="143">
                  <c:v>5.2470000000000003E-2</c:v>
                </c:pt>
                <c:pt idx="144">
                  <c:v>4.87E-2</c:v>
                </c:pt>
                <c:pt idx="145">
                  <c:v>4.546E-2</c:v>
                </c:pt>
                <c:pt idx="146">
                  <c:v>4.265E-2</c:v>
                </c:pt>
                <c:pt idx="147">
                  <c:v>4.018E-2</c:v>
                </c:pt>
                <c:pt idx="148">
                  <c:v>3.7999999999999999E-2</c:v>
                </c:pt>
                <c:pt idx="149">
                  <c:v>3.4320000000000003E-2</c:v>
                </c:pt>
                <c:pt idx="150">
                  <c:v>3.1320000000000001E-2</c:v>
                </c:pt>
                <c:pt idx="151">
                  <c:v>2.8830000000000001E-2</c:v>
                </c:pt>
                <c:pt idx="152">
                  <c:v>2.6720000000000001E-2</c:v>
                </c:pt>
                <c:pt idx="153">
                  <c:v>2.4920000000000001E-2</c:v>
                </c:pt>
                <c:pt idx="154">
                  <c:v>2.3359999999999999E-2</c:v>
                </c:pt>
                <c:pt idx="155">
                  <c:v>2.078E-2</c:v>
                </c:pt>
                <c:pt idx="156">
                  <c:v>1.874E-2</c:v>
                </c:pt>
                <c:pt idx="157">
                  <c:v>1.7080000000000001E-2</c:v>
                </c:pt>
                <c:pt idx="158">
                  <c:v>1.5709999999999998E-2</c:v>
                </c:pt>
                <c:pt idx="159">
                  <c:v>1.455E-2</c:v>
                </c:pt>
                <c:pt idx="160">
                  <c:v>1.355E-2</c:v>
                </c:pt>
                <c:pt idx="161">
                  <c:v>1.269E-2</c:v>
                </c:pt>
                <c:pt idx="162">
                  <c:v>1.1939999999999999E-2</c:v>
                </c:pt>
                <c:pt idx="163">
                  <c:v>1.128E-2</c:v>
                </c:pt>
                <c:pt idx="164">
                  <c:v>1.069E-2</c:v>
                </c:pt>
                <c:pt idx="165">
                  <c:v>1.0160000000000001E-2</c:v>
                </c:pt>
                <c:pt idx="166">
                  <c:v>9.2510000000000005E-3</c:v>
                </c:pt>
                <c:pt idx="167">
                  <c:v>8.3300000000000006E-3</c:v>
                </c:pt>
                <c:pt idx="168">
                  <c:v>7.5830000000000003E-3</c:v>
                </c:pt>
                <c:pt idx="169">
                  <c:v>6.9649999999999998E-3</c:v>
                </c:pt>
                <c:pt idx="170">
                  <c:v>6.4440000000000001E-3</c:v>
                </c:pt>
                <c:pt idx="171">
                  <c:v>5.9979999999999999E-3</c:v>
                </c:pt>
                <c:pt idx="172">
                  <c:v>5.6129999999999999E-3</c:v>
                </c:pt>
                <c:pt idx="173">
                  <c:v>5.2769999999999996E-3</c:v>
                </c:pt>
                <c:pt idx="174">
                  <c:v>4.9800000000000001E-3</c:v>
                </c:pt>
                <c:pt idx="175">
                  <c:v>4.4799999999999996E-3</c:v>
                </c:pt>
                <c:pt idx="176">
                  <c:v>4.0749999999999996E-3</c:v>
                </c:pt>
                <c:pt idx="177">
                  <c:v>3.7399999999999998E-3</c:v>
                </c:pt>
                <c:pt idx="178">
                  <c:v>3.4580000000000001E-3</c:v>
                </c:pt>
                <c:pt idx="179">
                  <c:v>3.2169999999999998E-3</c:v>
                </c:pt>
                <c:pt idx="180">
                  <c:v>3.009E-3</c:v>
                </c:pt>
                <c:pt idx="181">
                  <c:v>2.6670000000000001E-3</c:v>
                </c:pt>
                <c:pt idx="182">
                  <c:v>2.3969999999999998E-3</c:v>
                </c:pt>
                <c:pt idx="183">
                  <c:v>2.1789999999999999E-3</c:v>
                </c:pt>
                <c:pt idx="184">
                  <c:v>1.9980000000000002E-3</c:v>
                </c:pt>
                <c:pt idx="185">
                  <c:v>1.8469999999999999E-3</c:v>
                </c:pt>
                <c:pt idx="186">
                  <c:v>1.717E-3</c:v>
                </c:pt>
                <c:pt idx="187">
                  <c:v>1.6050000000000001E-3</c:v>
                </c:pt>
                <c:pt idx="188">
                  <c:v>1.508E-3</c:v>
                </c:pt>
                <c:pt idx="189">
                  <c:v>1.4220000000000001E-3</c:v>
                </c:pt>
                <c:pt idx="190">
                  <c:v>1.3450000000000001E-3</c:v>
                </c:pt>
                <c:pt idx="191">
                  <c:v>1.2769999999999999E-3</c:v>
                </c:pt>
                <c:pt idx="192">
                  <c:v>1.16E-3</c:v>
                </c:pt>
                <c:pt idx="193">
                  <c:v>1.042E-3</c:v>
                </c:pt>
                <c:pt idx="194">
                  <c:v>9.4620000000000001E-4</c:v>
                </c:pt>
                <c:pt idx="195">
                  <c:v>8.6729999999999999E-4</c:v>
                </c:pt>
                <c:pt idx="196">
                  <c:v>8.0090000000000001E-4</c:v>
                </c:pt>
                <c:pt idx="197">
                  <c:v>7.4430000000000004E-4</c:v>
                </c:pt>
                <c:pt idx="198">
                  <c:v>6.9539999999999999E-4</c:v>
                </c:pt>
                <c:pt idx="199">
                  <c:v>6.5280000000000004E-4</c:v>
                </c:pt>
                <c:pt idx="200">
                  <c:v>6.1530000000000005E-4</c:v>
                </c:pt>
                <c:pt idx="201">
                  <c:v>5.5230000000000003E-4</c:v>
                </c:pt>
                <c:pt idx="202">
                  <c:v>5.0129999999999999E-4</c:v>
                </c:pt>
                <c:pt idx="203">
                  <c:v>4.593E-4</c:v>
                </c:pt>
                <c:pt idx="204">
                  <c:v>4.2400000000000001E-4</c:v>
                </c:pt>
                <c:pt idx="205">
                  <c:v>3.9389999999999998E-4</c:v>
                </c:pt>
                <c:pt idx="206">
                  <c:v>3.679E-4</c:v>
                </c:pt>
                <c:pt idx="207">
                  <c:v>3.2529999999999999E-4</c:v>
                </c:pt>
                <c:pt idx="208">
                  <c:v>3.0430000000000002E-4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E1-4F09-84EC-60D0B393F793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srim86Kr_Al!$D$20:$D$228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srim86Kr_Al!$G$20:$G$228</c:f>
              <c:numCache>
                <c:formatCode>0.000E+00</c:formatCode>
                <c:ptCount val="209"/>
                <c:pt idx="0">
                  <c:v>1.8894</c:v>
                </c:pt>
                <c:pt idx="1">
                  <c:v>1.9836</c:v>
                </c:pt>
                <c:pt idx="2">
                  <c:v>2.0714000000000001</c:v>
                </c:pt>
                <c:pt idx="3">
                  <c:v>2.1548999999999996</c:v>
                </c:pt>
                <c:pt idx="4">
                  <c:v>2.2330999999999999</c:v>
                </c:pt>
                <c:pt idx="5">
                  <c:v>2.3071999999999999</c:v>
                </c:pt>
                <c:pt idx="6">
                  <c:v>2.3778999999999999</c:v>
                </c:pt>
                <c:pt idx="7">
                  <c:v>2.4445999999999999</c:v>
                </c:pt>
                <c:pt idx="8">
                  <c:v>2.5089999999999999</c:v>
                </c:pt>
                <c:pt idx="9">
                  <c:v>2.5703</c:v>
                </c:pt>
                <c:pt idx="10">
                  <c:v>2.6854</c:v>
                </c:pt>
                <c:pt idx="11">
                  <c:v>2.8184</c:v>
                </c:pt>
                <c:pt idx="12">
                  <c:v>2.9407000000000001</c:v>
                </c:pt>
                <c:pt idx="13">
                  <c:v>3.0535000000000001</c:v>
                </c:pt>
                <c:pt idx="14">
                  <c:v>3.1577999999999999</c:v>
                </c:pt>
                <c:pt idx="15">
                  <c:v>3.2555999999999998</c:v>
                </c:pt>
                <c:pt idx="16">
                  <c:v>3.3481000000000001</c:v>
                </c:pt>
                <c:pt idx="17">
                  <c:v>3.4343000000000004</c:v>
                </c:pt>
                <c:pt idx="18">
                  <c:v>3.5162</c:v>
                </c:pt>
                <c:pt idx="19">
                  <c:v>3.6680999999999999</c:v>
                </c:pt>
                <c:pt idx="20">
                  <c:v>3.8061000000000003</c:v>
                </c:pt>
                <c:pt idx="21">
                  <c:v>3.9313000000000002</c:v>
                </c:pt>
                <c:pt idx="22">
                  <c:v>4.0479000000000003</c:v>
                </c:pt>
                <c:pt idx="23">
                  <c:v>4.1548999999999996</c:v>
                </c:pt>
                <c:pt idx="24">
                  <c:v>4.2553000000000001</c:v>
                </c:pt>
                <c:pt idx="25">
                  <c:v>4.4358000000000004</c:v>
                </c:pt>
                <c:pt idx="26">
                  <c:v>4.5967000000000002</c:v>
                </c:pt>
                <c:pt idx="27">
                  <c:v>4.7404000000000002</c:v>
                </c:pt>
                <c:pt idx="28">
                  <c:v>4.8699000000000003</c:v>
                </c:pt>
                <c:pt idx="29">
                  <c:v>4.9885000000000002</c:v>
                </c:pt>
                <c:pt idx="30">
                  <c:v>5.0963000000000003</c:v>
                </c:pt>
                <c:pt idx="31">
                  <c:v>5.1963000000000008</c:v>
                </c:pt>
                <c:pt idx="32">
                  <c:v>5.2886000000000006</c:v>
                </c:pt>
                <c:pt idx="33">
                  <c:v>5.3742999999999999</c:v>
                </c:pt>
                <c:pt idx="34">
                  <c:v>5.4544999999999995</c:v>
                </c:pt>
                <c:pt idx="35">
                  <c:v>5.5292000000000003</c:v>
                </c:pt>
                <c:pt idx="36">
                  <c:v>5.6652000000000005</c:v>
                </c:pt>
                <c:pt idx="37">
                  <c:v>5.8140999999999998</c:v>
                </c:pt>
                <c:pt idx="38">
                  <c:v>5.9439000000000002</c:v>
                </c:pt>
                <c:pt idx="39">
                  <c:v>6.0590000000000002</c:v>
                </c:pt>
                <c:pt idx="40">
                  <c:v>6.1604999999999999</c:v>
                </c:pt>
                <c:pt idx="41">
                  <c:v>6.2517000000000005</c:v>
                </c:pt>
                <c:pt idx="42">
                  <c:v>6.3338000000000001</c:v>
                </c:pt>
                <c:pt idx="43">
                  <c:v>6.4087000000000005</c:v>
                </c:pt>
                <c:pt idx="44">
                  <c:v>6.4757999999999996</c:v>
                </c:pt>
                <c:pt idx="45">
                  <c:v>6.5943000000000005</c:v>
                </c:pt>
                <c:pt idx="46">
                  <c:v>6.694</c:v>
                </c:pt>
                <c:pt idx="47">
                  <c:v>6.7780000000000005</c:v>
                </c:pt>
                <c:pt idx="48">
                  <c:v>6.8509999999999991</c:v>
                </c:pt>
                <c:pt idx="49">
                  <c:v>6.9139999999999997</c:v>
                </c:pt>
                <c:pt idx="50">
                  <c:v>6.9690000000000003</c:v>
                </c:pt>
                <c:pt idx="51">
                  <c:v>7.0590000000000002</c:v>
                </c:pt>
                <c:pt idx="52">
                  <c:v>7.1289999999999996</c:v>
                </c:pt>
                <c:pt idx="53">
                  <c:v>7.1829999999999998</c:v>
                </c:pt>
                <c:pt idx="54">
                  <c:v>7.2259999999999991</c:v>
                </c:pt>
                <c:pt idx="55">
                  <c:v>7.26</c:v>
                </c:pt>
                <c:pt idx="56">
                  <c:v>7.2869999999999999</c:v>
                </c:pt>
                <c:pt idx="57">
                  <c:v>7.3090000000000002</c:v>
                </c:pt>
                <c:pt idx="58">
                  <c:v>7.3249999999999993</c:v>
                </c:pt>
                <c:pt idx="59">
                  <c:v>7.34</c:v>
                </c:pt>
                <c:pt idx="60">
                  <c:v>7.3500000000000005</c:v>
                </c:pt>
                <c:pt idx="61">
                  <c:v>7.2149999999999999</c:v>
                </c:pt>
                <c:pt idx="62">
                  <c:v>6.968</c:v>
                </c:pt>
                <c:pt idx="63">
                  <c:v>6.7930000000000001</c:v>
                </c:pt>
                <c:pt idx="64">
                  <c:v>6.7089999999999996</c:v>
                </c:pt>
                <c:pt idx="65">
                  <c:v>6.6749999999999998</c:v>
                </c:pt>
                <c:pt idx="66">
                  <c:v>6.6680000000000001</c:v>
                </c:pt>
                <c:pt idx="67">
                  <c:v>6.673</c:v>
                </c:pt>
                <c:pt idx="68">
                  <c:v>6.68</c:v>
                </c:pt>
                <c:pt idx="69">
                  <c:v>6.6879999999999997</c:v>
                </c:pt>
                <c:pt idx="70">
                  <c:v>6.6899999999999995</c:v>
                </c:pt>
                <c:pt idx="71">
                  <c:v>6.6840000000000002</c:v>
                </c:pt>
                <c:pt idx="72">
                  <c:v>6.6609999999999996</c:v>
                </c:pt>
                <c:pt idx="73">
                  <c:v>6.6270000000000007</c:v>
                </c:pt>
                <c:pt idx="74">
                  <c:v>6.5869999999999997</c:v>
                </c:pt>
                <c:pt idx="75">
                  <c:v>6.5440000000000005</c:v>
                </c:pt>
                <c:pt idx="76">
                  <c:v>6.5019999999999998</c:v>
                </c:pt>
                <c:pt idx="77">
                  <c:v>6.4260000000000002</c:v>
                </c:pt>
                <c:pt idx="78">
                  <c:v>6.3680000000000003</c:v>
                </c:pt>
                <c:pt idx="79">
                  <c:v>6.3330000000000002</c:v>
                </c:pt>
                <c:pt idx="80">
                  <c:v>6.32</c:v>
                </c:pt>
                <c:pt idx="81">
                  <c:v>6.3260000000000005</c:v>
                </c:pt>
                <c:pt idx="82">
                  <c:v>6.3520000000000003</c:v>
                </c:pt>
                <c:pt idx="83">
                  <c:v>6.3930000000000007</c:v>
                </c:pt>
                <c:pt idx="84">
                  <c:v>6.4480000000000004</c:v>
                </c:pt>
                <c:pt idx="85">
                  <c:v>6.5129999999999999</c:v>
                </c:pt>
                <c:pt idx="86">
                  <c:v>6.59</c:v>
                </c:pt>
                <c:pt idx="87">
                  <c:v>6.6740000000000004</c:v>
                </c:pt>
                <c:pt idx="88">
                  <c:v>6.8610000000000007</c:v>
                </c:pt>
                <c:pt idx="89">
                  <c:v>7.1210000000000004</c:v>
                </c:pt>
                <c:pt idx="90">
                  <c:v>7.3959999999999999</c:v>
                </c:pt>
                <c:pt idx="91">
                  <c:v>7.6780000000000008</c:v>
                </c:pt>
                <c:pt idx="92">
                  <c:v>7.9620000000000006</c:v>
                </c:pt>
                <c:pt idx="93">
                  <c:v>8.2449999999999992</c:v>
                </c:pt>
                <c:pt idx="94">
                  <c:v>8.5240000000000009</c:v>
                </c:pt>
                <c:pt idx="95">
                  <c:v>8.798</c:v>
                </c:pt>
                <c:pt idx="96">
                  <c:v>9.0649999999999995</c:v>
                </c:pt>
                <c:pt idx="97">
                  <c:v>9.5809999999999995</c:v>
                </c:pt>
                <c:pt idx="98">
                  <c:v>10.073</c:v>
                </c:pt>
                <c:pt idx="99">
                  <c:v>10.544</c:v>
                </c:pt>
                <c:pt idx="100">
                  <c:v>10.996</c:v>
                </c:pt>
                <c:pt idx="101">
                  <c:v>11.433</c:v>
                </c:pt>
                <c:pt idx="102">
                  <c:v>11.860600000000002</c:v>
                </c:pt>
                <c:pt idx="103">
                  <c:v>12.681899999999999</c:v>
                </c:pt>
                <c:pt idx="104">
                  <c:v>13.4694</c:v>
                </c:pt>
                <c:pt idx="105">
                  <c:v>14.249000000000001</c:v>
                </c:pt>
                <c:pt idx="106">
                  <c:v>14.997699999999998</c:v>
                </c:pt>
                <c:pt idx="107">
                  <c:v>15.723600000000001</c:v>
                </c:pt>
                <c:pt idx="108">
                  <c:v>16.4452</c:v>
                </c:pt>
                <c:pt idx="109">
                  <c:v>17.141400000000001</c:v>
                </c:pt>
                <c:pt idx="110">
                  <c:v>17.811499999999999</c:v>
                </c:pt>
                <c:pt idx="111">
                  <c:v>18.474700000000002</c:v>
                </c:pt>
                <c:pt idx="112">
                  <c:v>19.110600000000002</c:v>
                </c:pt>
                <c:pt idx="113">
                  <c:v>19.718700000000002</c:v>
                </c:pt>
                <c:pt idx="114">
                  <c:v>20.890700000000002</c:v>
                </c:pt>
                <c:pt idx="115">
                  <c:v>22.241499999999998</c:v>
                </c:pt>
                <c:pt idx="116">
                  <c:v>23.479000000000003</c:v>
                </c:pt>
                <c:pt idx="117">
                  <c:v>24.601700000000001</c:v>
                </c:pt>
                <c:pt idx="118">
                  <c:v>25.638399999999997</c:v>
                </c:pt>
                <c:pt idx="119">
                  <c:v>26.578199999999999</c:v>
                </c:pt>
                <c:pt idx="120">
                  <c:v>27.4406</c:v>
                </c:pt>
                <c:pt idx="121">
                  <c:v>28.224999999999998</c:v>
                </c:pt>
                <c:pt idx="122">
                  <c:v>28.9512</c:v>
                </c:pt>
                <c:pt idx="123">
                  <c:v>30.247600000000002</c:v>
                </c:pt>
                <c:pt idx="124">
                  <c:v>31.3582</c:v>
                </c:pt>
                <c:pt idx="125">
                  <c:v>32.331900000000005</c:v>
                </c:pt>
                <c:pt idx="126">
                  <c:v>33.178100000000001</c:v>
                </c:pt>
                <c:pt idx="127">
                  <c:v>33.926200000000001</c:v>
                </c:pt>
                <c:pt idx="128">
                  <c:v>34.585799999999999</c:v>
                </c:pt>
                <c:pt idx="129">
                  <c:v>35.718499999999999</c:v>
                </c:pt>
                <c:pt idx="130">
                  <c:v>36.624700000000004</c:v>
                </c:pt>
                <c:pt idx="131">
                  <c:v>37.383399999999995</c:v>
                </c:pt>
                <c:pt idx="132">
                  <c:v>38.003999999999998</c:v>
                </c:pt>
                <c:pt idx="133">
                  <c:v>38.536000000000001</c:v>
                </c:pt>
                <c:pt idx="134">
                  <c:v>38.969119999999997</c:v>
                </c:pt>
                <c:pt idx="135">
                  <c:v>39.343130000000002</c:v>
                </c:pt>
                <c:pt idx="136">
                  <c:v>39.657870000000003</c:v>
                </c:pt>
                <c:pt idx="137">
                  <c:v>39.913209999999999</c:v>
                </c:pt>
                <c:pt idx="138">
                  <c:v>40.139050000000005</c:v>
                </c:pt>
                <c:pt idx="139">
                  <c:v>40.345310000000005</c:v>
                </c:pt>
                <c:pt idx="140">
                  <c:v>40.318869999999997</c:v>
                </c:pt>
                <c:pt idx="141">
                  <c:v>40.162300000000002</c:v>
                </c:pt>
                <c:pt idx="142">
                  <c:v>40.036939999999994</c:v>
                </c:pt>
                <c:pt idx="143">
                  <c:v>39.832470000000001</c:v>
                </c:pt>
                <c:pt idx="144">
                  <c:v>39.5687</c:v>
                </c:pt>
                <c:pt idx="145">
                  <c:v>39.265459999999997</c:v>
                </c:pt>
                <c:pt idx="146">
                  <c:v>38.922650000000004</c:v>
                </c:pt>
                <c:pt idx="147">
                  <c:v>38.550179999999997</c:v>
                </c:pt>
                <c:pt idx="148">
                  <c:v>38.157999999999994</c:v>
                </c:pt>
                <c:pt idx="149">
                  <c:v>37.334319999999998</c:v>
                </c:pt>
                <c:pt idx="150">
                  <c:v>36.471319999999999</c:v>
                </c:pt>
                <c:pt idx="151">
                  <c:v>35.59883</c:v>
                </c:pt>
                <c:pt idx="152">
                  <c:v>34.736719999999998</c:v>
                </c:pt>
                <c:pt idx="153">
                  <c:v>33.884920000000001</c:v>
                </c:pt>
                <c:pt idx="154">
                  <c:v>33.04336</c:v>
                </c:pt>
                <c:pt idx="155">
                  <c:v>31.44078</c:v>
                </c:pt>
                <c:pt idx="156">
                  <c:v>29.928740000000001</c:v>
                </c:pt>
                <c:pt idx="157">
                  <c:v>28.527080000000002</c:v>
                </c:pt>
                <c:pt idx="158">
                  <c:v>27.225709999999999</c:v>
                </c:pt>
                <c:pt idx="159">
                  <c:v>26.024550000000001</c:v>
                </c:pt>
                <c:pt idx="160">
                  <c:v>24.903549999999999</c:v>
                </c:pt>
                <c:pt idx="161">
                  <c:v>23.872689999999999</c:v>
                </c:pt>
                <c:pt idx="162">
                  <c:v>22.911939999999998</c:v>
                </c:pt>
                <c:pt idx="163">
                  <c:v>22.021280000000001</c:v>
                </c:pt>
                <c:pt idx="164">
                  <c:v>21.21069</c:v>
                </c:pt>
                <c:pt idx="165">
                  <c:v>20.45016</c:v>
                </c:pt>
                <c:pt idx="166">
                  <c:v>19.109251</c:v>
                </c:pt>
                <c:pt idx="167">
                  <c:v>17.738330000000001</c:v>
                </c:pt>
                <c:pt idx="168">
                  <c:v>16.657582999999999</c:v>
                </c:pt>
                <c:pt idx="169">
                  <c:v>15.696964999999999</c:v>
                </c:pt>
                <c:pt idx="170">
                  <c:v>14.816444000000001</c:v>
                </c:pt>
                <c:pt idx="171">
                  <c:v>14.045997999999999</c:v>
                </c:pt>
                <c:pt idx="172">
                  <c:v>13.365613</c:v>
                </c:pt>
                <c:pt idx="173">
                  <c:v>12.755277</c:v>
                </c:pt>
                <c:pt idx="174">
                  <c:v>12.204979999999999</c:v>
                </c:pt>
                <c:pt idx="175">
                  <c:v>11.254479999999999</c:v>
                </c:pt>
                <c:pt idx="176">
                  <c:v>10.464075000000001</c:v>
                </c:pt>
                <c:pt idx="177">
                  <c:v>9.7937399999999997</c:v>
                </c:pt>
                <c:pt idx="178">
                  <c:v>9.2194579999999995</c:v>
                </c:pt>
                <c:pt idx="179">
                  <c:v>8.7212169999999993</c:v>
                </c:pt>
                <c:pt idx="180">
                  <c:v>8.2850090000000005</c:v>
                </c:pt>
                <c:pt idx="181">
                  <c:v>7.556667</c:v>
                </c:pt>
                <c:pt idx="182">
                  <c:v>6.9713970000000005</c:v>
                </c:pt>
                <c:pt idx="183">
                  <c:v>6.481179</c:v>
                </c:pt>
                <c:pt idx="184">
                  <c:v>6.0719980000000007</c:v>
                </c:pt>
                <c:pt idx="185">
                  <c:v>5.7248469999999996</c:v>
                </c:pt>
                <c:pt idx="186">
                  <c:v>5.4277170000000003</c:v>
                </c:pt>
                <c:pt idx="187">
                  <c:v>5.1696049999999998</c:v>
                </c:pt>
                <c:pt idx="188">
                  <c:v>4.9445079999999999</c:v>
                </c:pt>
                <c:pt idx="189">
                  <c:v>4.7444220000000001</c:v>
                </c:pt>
                <c:pt idx="190">
                  <c:v>4.5673449999999995</c:v>
                </c:pt>
                <c:pt idx="191">
                  <c:v>4.4092770000000003</c:v>
                </c:pt>
                <c:pt idx="192">
                  <c:v>4.1371599999999997</c:v>
                </c:pt>
                <c:pt idx="193">
                  <c:v>3.8630420000000001</c:v>
                </c:pt>
                <c:pt idx="194">
                  <c:v>3.6419462</c:v>
                </c:pt>
                <c:pt idx="195">
                  <c:v>3.4608672999999999</c:v>
                </c:pt>
                <c:pt idx="196">
                  <c:v>3.3088009</c:v>
                </c:pt>
                <c:pt idx="197">
                  <c:v>3.1807443000000002</c:v>
                </c:pt>
                <c:pt idx="198">
                  <c:v>3.0706954</c:v>
                </c:pt>
                <c:pt idx="199">
                  <c:v>2.9756528000000002</c:v>
                </c:pt>
                <c:pt idx="200">
                  <c:v>2.8936153</c:v>
                </c:pt>
                <c:pt idx="201">
                  <c:v>2.7565522999999996</c:v>
                </c:pt>
                <c:pt idx="202">
                  <c:v>2.6485012999999999</c:v>
                </c:pt>
                <c:pt idx="203">
                  <c:v>2.5614593000000001</c:v>
                </c:pt>
                <c:pt idx="204">
                  <c:v>2.4904240000000004</c:v>
                </c:pt>
                <c:pt idx="205">
                  <c:v>2.4323939000000001</c:v>
                </c:pt>
                <c:pt idx="206">
                  <c:v>2.3833679000000001</c:v>
                </c:pt>
                <c:pt idx="207">
                  <c:v>2.3073253</c:v>
                </c:pt>
                <c:pt idx="208">
                  <c:v>2.2743042999999998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DE1-4F09-84EC-60D0B393F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408504"/>
        <c:axId val="509410072"/>
      </c:scatterChart>
      <c:valAx>
        <c:axId val="50940850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9410072"/>
        <c:crosses val="autoZero"/>
        <c:crossBetween val="midCat"/>
        <c:majorUnit val="10"/>
      </c:valAx>
      <c:valAx>
        <c:axId val="50941007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940850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189635045020304"/>
          <c:y val="0.57240016763090995"/>
          <c:w val="0.24938594652854704"/>
          <c:h val="0.15493819682796164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srim86Kr_Al!$P$5</c:f>
          <c:strCache>
            <c:ptCount val="1"/>
            <c:pt idx="0">
              <c:v>srim86Kr_Al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srim86Kr_Al!$D$20:$D$228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srim86Kr_Al!$J$20:$J$228</c:f>
              <c:numCache>
                <c:formatCode>0.000</c:formatCode>
                <c:ptCount val="209"/>
                <c:pt idx="0">
                  <c:v>2.9000000000000002E-3</c:v>
                </c:pt>
                <c:pt idx="1">
                  <c:v>3.0000000000000001E-3</c:v>
                </c:pt>
                <c:pt idx="2">
                  <c:v>3.2000000000000002E-3</c:v>
                </c:pt>
                <c:pt idx="3">
                  <c:v>3.3E-3</c:v>
                </c:pt>
                <c:pt idx="4">
                  <c:v>3.4000000000000002E-3</c:v>
                </c:pt>
                <c:pt idx="5">
                  <c:v>3.5000000000000005E-3</c:v>
                </c:pt>
                <c:pt idx="6">
                  <c:v>3.6999999999999997E-3</c:v>
                </c:pt>
                <c:pt idx="7">
                  <c:v>3.8E-3</c:v>
                </c:pt>
                <c:pt idx="8">
                  <c:v>3.8999999999999998E-3</c:v>
                </c:pt>
                <c:pt idx="9">
                  <c:v>4.0000000000000001E-3</c:v>
                </c:pt>
                <c:pt idx="10">
                  <c:v>4.2000000000000006E-3</c:v>
                </c:pt>
                <c:pt idx="11">
                  <c:v>4.4999999999999997E-3</c:v>
                </c:pt>
                <c:pt idx="12">
                  <c:v>4.7000000000000002E-3</c:v>
                </c:pt>
                <c:pt idx="13">
                  <c:v>5.0000000000000001E-3</c:v>
                </c:pt>
                <c:pt idx="14">
                  <c:v>5.1999999999999998E-3</c:v>
                </c:pt>
                <c:pt idx="15">
                  <c:v>5.4999999999999997E-3</c:v>
                </c:pt>
                <c:pt idx="16">
                  <c:v>5.7000000000000002E-3</c:v>
                </c:pt>
                <c:pt idx="17">
                  <c:v>5.8999999999999999E-3</c:v>
                </c:pt>
                <c:pt idx="18">
                  <c:v>6.0999999999999995E-3</c:v>
                </c:pt>
                <c:pt idx="19">
                  <c:v>6.5000000000000006E-3</c:v>
                </c:pt>
                <c:pt idx="20">
                  <c:v>6.9000000000000008E-3</c:v>
                </c:pt>
                <c:pt idx="21">
                  <c:v>7.2999999999999992E-3</c:v>
                </c:pt>
                <c:pt idx="22">
                  <c:v>7.7000000000000002E-3</c:v>
                </c:pt>
                <c:pt idx="23">
                  <c:v>8.0000000000000002E-3</c:v>
                </c:pt>
                <c:pt idx="24">
                  <c:v>8.4000000000000012E-3</c:v>
                </c:pt>
                <c:pt idx="25">
                  <c:v>9.1000000000000004E-3</c:v>
                </c:pt>
                <c:pt idx="26">
                  <c:v>9.7000000000000003E-3</c:v>
                </c:pt>
                <c:pt idx="27">
                  <c:v>1.04E-2</c:v>
                </c:pt>
                <c:pt idx="28">
                  <c:v>1.0999999999999999E-2</c:v>
                </c:pt>
                <c:pt idx="29">
                  <c:v>1.1600000000000001E-2</c:v>
                </c:pt>
                <c:pt idx="30">
                  <c:v>1.2199999999999999E-2</c:v>
                </c:pt>
                <c:pt idx="31">
                  <c:v>1.2800000000000001E-2</c:v>
                </c:pt>
                <c:pt idx="32">
                  <c:v>1.34E-2</c:v>
                </c:pt>
                <c:pt idx="33">
                  <c:v>1.4000000000000002E-2</c:v>
                </c:pt>
                <c:pt idx="34">
                  <c:v>1.4499999999999999E-2</c:v>
                </c:pt>
                <c:pt idx="35">
                  <c:v>1.5099999999999999E-2</c:v>
                </c:pt>
                <c:pt idx="36">
                  <c:v>1.6199999999999999E-2</c:v>
                </c:pt>
                <c:pt idx="37">
                  <c:v>1.7599999999999998E-2</c:v>
                </c:pt>
                <c:pt idx="38">
                  <c:v>1.89E-2</c:v>
                </c:pt>
                <c:pt idx="39">
                  <c:v>2.0200000000000003E-2</c:v>
                </c:pt>
                <c:pt idx="40">
                  <c:v>2.1499999999999998E-2</c:v>
                </c:pt>
                <c:pt idx="41">
                  <c:v>2.2700000000000001E-2</c:v>
                </c:pt>
                <c:pt idx="42">
                  <c:v>2.4E-2</c:v>
                </c:pt>
                <c:pt idx="43">
                  <c:v>2.52E-2</c:v>
                </c:pt>
                <c:pt idx="44">
                  <c:v>2.64E-2</c:v>
                </c:pt>
                <c:pt idx="45">
                  <c:v>2.8799999999999999E-2</c:v>
                </c:pt>
                <c:pt idx="46">
                  <c:v>3.1199999999999999E-2</c:v>
                </c:pt>
                <c:pt idx="47">
                  <c:v>3.3600000000000005E-2</c:v>
                </c:pt>
                <c:pt idx="48">
                  <c:v>3.5900000000000001E-2</c:v>
                </c:pt>
                <c:pt idx="49">
                  <c:v>3.8300000000000001E-2</c:v>
                </c:pt>
                <c:pt idx="50">
                  <c:v>4.0600000000000004E-2</c:v>
                </c:pt>
                <c:pt idx="51">
                  <c:v>4.5200000000000004E-2</c:v>
                </c:pt>
                <c:pt idx="52">
                  <c:v>4.9700000000000001E-2</c:v>
                </c:pt>
                <c:pt idx="53">
                  <c:v>5.4200000000000005E-2</c:v>
                </c:pt>
                <c:pt idx="54">
                  <c:v>5.8799999999999998E-2</c:v>
                </c:pt>
                <c:pt idx="55">
                  <c:v>6.3299999999999995E-2</c:v>
                </c:pt>
                <c:pt idx="56">
                  <c:v>6.770000000000001E-2</c:v>
                </c:pt>
                <c:pt idx="57">
                  <c:v>7.22E-2</c:v>
                </c:pt>
                <c:pt idx="58">
                  <c:v>7.6700000000000004E-2</c:v>
                </c:pt>
                <c:pt idx="59">
                  <c:v>8.1200000000000008E-2</c:v>
                </c:pt>
                <c:pt idx="60">
                  <c:v>8.5699999999999998E-2</c:v>
                </c:pt>
                <c:pt idx="61">
                  <c:v>9.0300000000000005E-2</c:v>
                </c:pt>
                <c:pt idx="62">
                  <c:v>9.9599999999999994E-2</c:v>
                </c:pt>
                <c:pt idx="63">
                  <c:v>0.11169999999999999</c:v>
                </c:pt>
                <c:pt idx="64">
                  <c:v>0.12410000000000002</c:v>
                </c:pt>
                <c:pt idx="65">
                  <c:v>0.1366</c:v>
                </c:pt>
                <c:pt idx="66">
                  <c:v>0.14910000000000001</c:v>
                </c:pt>
                <c:pt idx="67">
                  <c:v>0.16170000000000001</c:v>
                </c:pt>
                <c:pt idx="68">
                  <c:v>0.17430000000000001</c:v>
                </c:pt>
                <c:pt idx="69">
                  <c:v>0.18690000000000001</c:v>
                </c:pt>
                <c:pt idx="70">
                  <c:v>0.1996</c:v>
                </c:pt>
                <c:pt idx="71">
                  <c:v>0.22490000000000002</c:v>
                </c:pt>
                <c:pt idx="72">
                  <c:v>0.25030000000000002</c:v>
                </c:pt>
                <c:pt idx="73">
                  <c:v>0.27599999999999997</c:v>
                </c:pt>
                <c:pt idx="74">
                  <c:v>0.30179999999999996</c:v>
                </c:pt>
                <c:pt idx="75">
                  <c:v>0.32789999999999997</c:v>
                </c:pt>
                <c:pt idx="76">
                  <c:v>0.35419999999999996</c:v>
                </c:pt>
                <c:pt idx="77">
                  <c:v>0.40750000000000003</c:v>
                </c:pt>
                <c:pt idx="78">
                  <c:v>0.46150000000000002</c:v>
                </c:pt>
                <c:pt idx="79">
                  <c:v>0.51600000000000001</c:v>
                </c:pt>
                <c:pt idx="80">
                  <c:v>0.57089999999999996</c:v>
                </c:pt>
                <c:pt idx="81">
                  <c:v>0.626</c:v>
                </c:pt>
                <c:pt idx="82">
                  <c:v>0.68099999999999994</c:v>
                </c:pt>
                <c:pt idx="83">
                  <c:v>0.7359</c:v>
                </c:pt>
                <c:pt idx="84">
                  <c:v>0.79039999999999999</c:v>
                </c:pt>
                <c:pt idx="85">
                  <c:v>0.84450000000000003</c:v>
                </c:pt>
                <c:pt idx="86">
                  <c:v>0.89810000000000001</c:v>
                </c:pt>
                <c:pt idx="87">
                  <c:v>0.95120000000000005</c:v>
                </c:pt>
                <c:pt idx="88" formatCode="0.00">
                  <c:v>1.06</c:v>
                </c:pt>
                <c:pt idx="89" formatCode="0.00">
                  <c:v>1.18</c:v>
                </c:pt>
                <c:pt idx="90" formatCode="0.00">
                  <c:v>1.3</c:v>
                </c:pt>
                <c:pt idx="91" formatCode="0.00">
                  <c:v>1.42</c:v>
                </c:pt>
                <c:pt idx="92" formatCode="0.00">
                  <c:v>1.54</c:v>
                </c:pt>
                <c:pt idx="93" formatCode="0.00">
                  <c:v>1.65</c:v>
                </c:pt>
                <c:pt idx="94" formatCode="0.00">
                  <c:v>1.75</c:v>
                </c:pt>
                <c:pt idx="95" formatCode="0.00">
                  <c:v>1.86</c:v>
                </c:pt>
                <c:pt idx="96" formatCode="0.00">
                  <c:v>1.96</c:v>
                </c:pt>
                <c:pt idx="97" formatCode="0.00">
                  <c:v>2.15</c:v>
                </c:pt>
                <c:pt idx="98" formatCode="0.00">
                  <c:v>2.33</c:v>
                </c:pt>
                <c:pt idx="99" formatCode="0.00">
                  <c:v>2.5099999999999998</c:v>
                </c:pt>
                <c:pt idx="100" formatCode="0.00">
                  <c:v>2.68</c:v>
                </c:pt>
                <c:pt idx="101" formatCode="0.00">
                  <c:v>2.84</c:v>
                </c:pt>
                <c:pt idx="102" formatCode="0.00">
                  <c:v>2.99</c:v>
                </c:pt>
                <c:pt idx="103" formatCode="0.00">
                  <c:v>3.29</c:v>
                </c:pt>
                <c:pt idx="104" formatCode="0.00">
                  <c:v>3.57</c:v>
                </c:pt>
                <c:pt idx="105" formatCode="0.00">
                  <c:v>3.83</c:v>
                </c:pt>
                <c:pt idx="106" formatCode="0.00">
                  <c:v>4.08</c:v>
                </c:pt>
                <c:pt idx="107" formatCode="0.00">
                  <c:v>4.32</c:v>
                </c:pt>
                <c:pt idx="108" formatCode="0.00">
                  <c:v>4.55</c:v>
                </c:pt>
                <c:pt idx="109" formatCode="0.00">
                  <c:v>4.7699999999999996</c:v>
                </c:pt>
                <c:pt idx="110" formatCode="0.00">
                  <c:v>4.9800000000000004</c:v>
                </c:pt>
                <c:pt idx="111" formatCode="0.00">
                  <c:v>5.18</c:v>
                </c:pt>
                <c:pt idx="112" formatCode="0.00">
                  <c:v>5.38</c:v>
                </c:pt>
                <c:pt idx="113" formatCode="0.00">
                  <c:v>5.57</c:v>
                </c:pt>
                <c:pt idx="114" formatCode="0.00">
                  <c:v>5.93</c:v>
                </c:pt>
                <c:pt idx="115" formatCode="0.00">
                  <c:v>6.35</c:v>
                </c:pt>
                <c:pt idx="116" formatCode="0.00">
                  <c:v>6.76</c:v>
                </c:pt>
                <c:pt idx="117" formatCode="0.00">
                  <c:v>7.14</c:v>
                </c:pt>
                <c:pt idx="118" formatCode="0.00">
                  <c:v>7.51</c:v>
                </c:pt>
                <c:pt idx="119" formatCode="0.00">
                  <c:v>7.86</c:v>
                </c:pt>
                <c:pt idx="120" formatCode="0.00">
                  <c:v>8.1999999999999993</c:v>
                </c:pt>
                <c:pt idx="121" formatCode="0.00">
                  <c:v>8.5299999999999994</c:v>
                </c:pt>
                <c:pt idx="122" formatCode="0.00">
                  <c:v>8.86</c:v>
                </c:pt>
                <c:pt idx="123" formatCode="0.00">
                  <c:v>9.48</c:v>
                </c:pt>
                <c:pt idx="124" formatCode="0.00">
                  <c:v>10.08</c:v>
                </c:pt>
                <c:pt idx="125" formatCode="0.00">
                  <c:v>10.66</c:v>
                </c:pt>
                <c:pt idx="126" formatCode="0.00">
                  <c:v>11.22</c:v>
                </c:pt>
                <c:pt idx="127" formatCode="0.00">
                  <c:v>11.77</c:v>
                </c:pt>
                <c:pt idx="128" formatCode="0.00">
                  <c:v>12.31</c:v>
                </c:pt>
                <c:pt idx="129" formatCode="0.00">
                  <c:v>13.36</c:v>
                </c:pt>
                <c:pt idx="130" formatCode="0.00">
                  <c:v>14.39</c:v>
                </c:pt>
                <c:pt idx="131" formatCode="0.00">
                  <c:v>15.39</c:v>
                </c:pt>
                <c:pt idx="132" formatCode="0.00">
                  <c:v>16.37</c:v>
                </c:pt>
                <c:pt idx="133" formatCode="0.00">
                  <c:v>17.329999999999998</c:v>
                </c:pt>
                <c:pt idx="134" formatCode="0.00">
                  <c:v>18.29</c:v>
                </c:pt>
                <c:pt idx="135" formatCode="0.00">
                  <c:v>19.23</c:v>
                </c:pt>
                <c:pt idx="136" formatCode="0.00">
                  <c:v>20.170000000000002</c:v>
                </c:pt>
                <c:pt idx="137" formatCode="0.00">
                  <c:v>21.1</c:v>
                </c:pt>
                <c:pt idx="138" formatCode="0.00">
                  <c:v>22.02</c:v>
                </c:pt>
                <c:pt idx="139" formatCode="0.00">
                  <c:v>22.94</c:v>
                </c:pt>
                <c:pt idx="140" formatCode="0.00">
                  <c:v>24.78</c:v>
                </c:pt>
                <c:pt idx="141" formatCode="0.00">
                  <c:v>27.07</c:v>
                </c:pt>
                <c:pt idx="142" formatCode="0.00">
                  <c:v>29.38</c:v>
                </c:pt>
                <c:pt idx="143" formatCode="0.00">
                  <c:v>31.7</c:v>
                </c:pt>
                <c:pt idx="144" formatCode="0.00">
                  <c:v>34.03</c:v>
                </c:pt>
                <c:pt idx="145" formatCode="0.00">
                  <c:v>36.380000000000003</c:v>
                </c:pt>
                <c:pt idx="146" formatCode="0.00">
                  <c:v>38.74</c:v>
                </c:pt>
                <c:pt idx="147" formatCode="0.00">
                  <c:v>41.13</c:v>
                </c:pt>
                <c:pt idx="148" formatCode="0.00">
                  <c:v>43.54</c:v>
                </c:pt>
                <c:pt idx="149" formatCode="0.00">
                  <c:v>48.45</c:v>
                </c:pt>
                <c:pt idx="150" formatCode="0.00">
                  <c:v>53.46</c:v>
                </c:pt>
                <c:pt idx="151" formatCode="0.00">
                  <c:v>58.6</c:v>
                </c:pt>
                <c:pt idx="152" formatCode="0.00">
                  <c:v>63.86</c:v>
                </c:pt>
                <c:pt idx="153" formatCode="0.00">
                  <c:v>69.25</c:v>
                </c:pt>
                <c:pt idx="154" formatCode="0.00">
                  <c:v>74.790000000000006</c:v>
                </c:pt>
                <c:pt idx="155" formatCode="0.00">
                  <c:v>86.27</c:v>
                </c:pt>
                <c:pt idx="156" formatCode="0.00">
                  <c:v>98.34</c:v>
                </c:pt>
                <c:pt idx="157" formatCode="0.00">
                  <c:v>111.01</c:v>
                </c:pt>
                <c:pt idx="158" formatCode="0.00">
                  <c:v>124.29</c:v>
                </c:pt>
                <c:pt idx="159" formatCode="0.00">
                  <c:v>138.19999999999999</c:v>
                </c:pt>
                <c:pt idx="160" formatCode="0.00">
                  <c:v>152.74</c:v>
                </c:pt>
                <c:pt idx="161" formatCode="0.00">
                  <c:v>167.92</c:v>
                </c:pt>
                <c:pt idx="162" formatCode="0.00">
                  <c:v>183.75</c:v>
                </c:pt>
                <c:pt idx="163" formatCode="0.00">
                  <c:v>200.23</c:v>
                </c:pt>
                <c:pt idx="164" formatCode="0.00">
                  <c:v>217.36</c:v>
                </c:pt>
                <c:pt idx="165" formatCode="0.00">
                  <c:v>235.14</c:v>
                </c:pt>
                <c:pt idx="166" formatCode="0.00">
                  <c:v>272.58999999999997</c:v>
                </c:pt>
                <c:pt idx="167" formatCode="0.00">
                  <c:v>322.87</c:v>
                </c:pt>
                <c:pt idx="168" formatCode="0.00">
                  <c:v>376.72</c:v>
                </c:pt>
                <c:pt idx="169" formatCode="0.00">
                  <c:v>433.97</c:v>
                </c:pt>
                <c:pt idx="170" formatCode="0.00">
                  <c:v>494.65</c:v>
                </c:pt>
                <c:pt idx="171" formatCode="0.00">
                  <c:v>558.79</c:v>
                </c:pt>
                <c:pt idx="172" formatCode="0.00">
                  <c:v>626.33000000000004</c:v>
                </c:pt>
                <c:pt idx="173" formatCode="0.00">
                  <c:v>697.22</c:v>
                </c:pt>
                <c:pt idx="174" formatCode="0.00">
                  <c:v>771.4</c:v>
                </c:pt>
                <c:pt idx="175" formatCode="0.00">
                  <c:v>929.38</c:v>
                </c:pt>
                <c:pt idx="176" formatCode="0.0">
                  <c:v>1100</c:v>
                </c:pt>
                <c:pt idx="177" formatCode="0.0">
                  <c:v>1280</c:v>
                </c:pt>
                <c:pt idx="178" formatCode="0.0">
                  <c:v>1480</c:v>
                </c:pt>
                <c:pt idx="179" formatCode="0.0">
                  <c:v>1680</c:v>
                </c:pt>
                <c:pt idx="180" formatCode="0.0">
                  <c:v>1900</c:v>
                </c:pt>
                <c:pt idx="181" formatCode="0.0">
                  <c:v>2370</c:v>
                </c:pt>
                <c:pt idx="182" formatCode="0.0">
                  <c:v>2880</c:v>
                </c:pt>
                <c:pt idx="183" formatCode="0.0">
                  <c:v>3430</c:v>
                </c:pt>
                <c:pt idx="184" formatCode="0.0">
                  <c:v>4019.9999999999995</c:v>
                </c:pt>
                <c:pt idx="185" formatCode="0.0">
                  <c:v>4650</c:v>
                </c:pt>
                <c:pt idx="186" formatCode="0.0">
                  <c:v>5310</c:v>
                </c:pt>
                <c:pt idx="187" formatCode="0.0">
                  <c:v>6010</c:v>
                </c:pt>
                <c:pt idx="188" formatCode="0.0">
                  <c:v>6740</c:v>
                </c:pt>
                <c:pt idx="189" formatCode="0.0">
                  <c:v>7510</c:v>
                </c:pt>
                <c:pt idx="190" formatCode="0.0">
                  <c:v>8300</c:v>
                </c:pt>
                <c:pt idx="191" formatCode="0.0">
                  <c:v>9130</c:v>
                </c:pt>
                <c:pt idx="192" formatCode="0.0">
                  <c:v>10860</c:v>
                </c:pt>
                <c:pt idx="193" formatCode="0.0">
                  <c:v>13180</c:v>
                </c:pt>
                <c:pt idx="194" formatCode="0.0">
                  <c:v>15650</c:v>
                </c:pt>
                <c:pt idx="195" formatCode="0.0">
                  <c:v>18250</c:v>
                </c:pt>
                <c:pt idx="196" formatCode="0.0">
                  <c:v>20990</c:v>
                </c:pt>
                <c:pt idx="197" formatCode="0.0">
                  <c:v>23840</c:v>
                </c:pt>
                <c:pt idx="198" formatCode="0.0">
                  <c:v>26800</c:v>
                </c:pt>
                <c:pt idx="199" formatCode="0.0">
                  <c:v>29860</c:v>
                </c:pt>
                <c:pt idx="200" formatCode="0.0">
                  <c:v>33020</c:v>
                </c:pt>
                <c:pt idx="201" formatCode="0.0">
                  <c:v>39570</c:v>
                </c:pt>
                <c:pt idx="202" formatCode="0.0">
                  <c:v>46420</c:v>
                </c:pt>
                <c:pt idx="203" formatCode="0.0">
                  <c:v>53530</c:v>
                </c:pt>
                <c:pt idx="204" formatCode="0.0">
                  <c:v>60860</c:v>
                </c:pt>
                <c:pt idx="205" formatCode="0.0">
                  <c:v>68380</c:v>
                </c:pt>
                <c:pt idx="206" formatCode="0.0">
                  <c:v>76060</c:v>
                </c:pt>
                <c:pt idx="207" formatCode="0.0">
                  <c:v>91850</c:v>
                </c:pt>
                <c:pt idx="208" formatCode="0.0">
                  <c:v>101550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0D-4E9E-BCE0-2256FD4823E2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srim86Kr_Al!$D$20:$D$228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srim86Kr_Al!$M$20:$M$228</c:f>
              <c:numCache>
                <c:formatCode>0.000</c:formatCode>
                <c:ptCount val="209"/>
                <c:pt idx="0">
                  <c:v>1.2000000000000001E-3</c:v>
                </c:pt>
                <c:pt idx="1">
                  <c:v>1.2000000000000001E-3</c:v>
                </c:pt>
                <c:pt idx="2">
                  <c:v>1.2999999999999999E-3</c:v>
                </c:pt>
                <c:pt idx="3">
                  <c:v>1.2999999999999999E-3</c:v>
                </c:pt>
                <c:pt idx="4">
                  <c:v>1.4E-3</c:v>
                </c:pt>
                <c:pt idx="5">
                  <c:v>1.4E-3</c:v>
                </c:pt>
                <c:pt idx="6">
                  <c:v>1.5E-3</c:v>
                </c:pt>
                <c:pt idx="7">
                  <c:v>1.5E-3</c:v>
                </c:pt>
                <c:pt idx="8">
                  <c:v>1.6000000000000001E-3</c:v>
                </c:pt>
                <c:pt idx="9">
                  <c:v>1.6000000000000001E-3</c:v>
                </c:pt>
                <c:pt idx="10">
                  <c:v>1.7000000000000001E-3</c:v>
                </c:pt>
                <c:pt idx="11">
                  <c:v>1.8E-3</c:v>
                </c:pt>
                <c:pt idx="12">
                  <c:v>1.8E-3</c:v>
                </c:pt>
                <c:pt idx="13">
                  <c:v>1.9E-3</c:v>
                </c:pt>
                <c:pt idx="14">
                  <c:v>2E-3</c:v>
                </c:pt>
                <c:pt idx="15">
                  <c:v>2.1000000000000003E-3</c:v>
                </c:pt>
                <c:pt idx="16">
                  <c:v>2.1999999999999997E-3</c:v>
                </c:pt>
                <c:pt idx="17">
                  <c:v>2.1999999999999997E-3</c:v>
                </c:pt>
                <c:pt idx="18">
                  <c:v>2.3E-3</c:v>
                </c:pt>
                <c:pt idx="19">
                  <c:v>2.4000000000000002E-3</c:v>
                </c:pt>
                <c:pt idx="20">
                  <c:v>2.5000000000000001E-3</c:v>
                </c:pt>
                <c:pt idx="21">
                  <c:v>2.7000000000000001E-3</c:v>
                </c:pt>
                <c:pt idx="22">
                  <c:v>2.8E-3</c:v>
                </c:pt>
                <c:pt idx="23">
                  <c:v>2.9000000000000002E-3</c:v>
                </c:pt>
                <c:pt idx="24">
                  <c:v>3.0000000000000001E-3</c:v>
                </c:pt>
                <c:pt idx="25">
                  <c:v>3.2000000000000002E-3</c:v>
                </c:pt>
                <c:pt idx="26">
                  <c:v>3.4000000000000002E-3</c:v>
                </c:pt>
                <c:pt idx="27">
                  <c:v>3.5999999999999999E-3</c:v>
                </c:pt>
                <c:pt idx="28">
                  <c:v>3.8E-3</c:v>
                </c:pt>
                <c:pt idx="29">
                  <c:v>3.8999999999999998E-3</c:v>
                </c:pt>
                <c:pt idx="30">
                  <c:v>4.1000000000000003E-3</c:v>
                </c:pt>
                <c:pt idx="31">
                  <c:v>4.3E-3</c:v>
                </c:pt>
                <c:pt idx="32">
                  <c:v>4.3999999999999994E-3</c:v>
                </c:pt>
                <c:pt idx="33">
                  <c:v>4.5999999999999999E-3</c:v>
                </c:pt>
                <c:pt idx="34">
                  <c:v>4.8000000000000004E-3</c:v>
                </c:pt>
                <c:pt idx="35">
                  <c:v>4.8999999999999998E-3</c:v>
                </c:pt>
                <c:pt idx="36">
                  <c:v>5.1999999999999998E-3</c:v>
                </c:pt>
                <c:pt idx="37">
                  <c:v>5.5999999999999999E-3</c:v>
                </c:pt>
                <c:pt idx="38">
                  <c:v>5.8999999999999999E-3</c:v>
                </c:pt>
                <c:pt idx="39">
                  <c:v>6.3E-3</c:v>
                </c:pt>
                <c:pt idx="40">
                  <c:v>6.6E-3</c:v>
                </c:pt>
                <c:pt idx="41">
                  <c:v>6.9000000000000008E-3</c:v>
                </c:pt>
                <c:pt idx="42">
                  <c:v>7.2999999999999992E-3</c:v>
                </c:pt>
                <c:pt idx="43">
                  <c:v>7.6E-3</c:v>
                </c:pt>
                <c:pt idx="44">
                  <c:v>7.9000000000000008E-3</c:v>
                </c:pt>
                <c:pt idx="45">
                  <c:v>8.5000000000000006E-3</c:v>
                </c:pt>
                <c:pt idx="46">
                  <c:v>9.1000000000000004E-3</c:v>
                </c:pt>
                <c:pt idx="47">
                  <c:v>9.7000000000000003E-3</c:v>
                </c:pt>
                <c:pt idx="48">
                  <c:v>1.03E-2</c:v>
                </c:pt>
                <c:pt idx="49">
                  <c:v>1.0800000000000001E-2</c:v>
                </c:pt>
                <c:pt idx="50">
                  <c:v>1.14E-2</c:v>
                </c:pt>
                <c:pt idx="51">
                  <c:v>1.2500000000000001E-2</c:v>
                </c:pt>
                <c:pt idx="52">
                  <c:v>1.3500000000000002E-2</c:v>
                </c:pt>
                <c:pt idx="53">
                  <c:v>1.4599999999999998E-2</c:v>
                </c:pt>
                <c:pt idx="54">
                  <c:v>1.5599999999999999E-2</c:v>
                </c:pt>
                <c:pt idx="55">
                  <c:v>1.66E-2</c:v>
                </c:pt>
                <c:pt idx="56">
                  <c:v>1.77E-2</c:v>
                </c:pt>
                <c:pt idx="57">
                  <c:v>1.8599999999999998E-2</c:v>
                </c:pt>
                <c:pt idx="58">
                  <c:v>1.9599999999999999E-2</c:v>
                </c:pt>
                <c:pt idx="59">
                  <c:v>2.06E-2</c:v>
                </c:pt>
                <c:pt idx="60">
                  <c:v>2.1499999999999998E-2</c:v>
                </c:pt>
                <c:pt idx="61">
                  <c:v>2.2499999999999999E-2</c:v>
                </c:pt>
                <c:pt idx="62">
                  <c:v>2.4500000000000001E-2</c:v>
                </c:pt>
                <c:pt idx="63">
                  <c:v>2.7100000000000003E-2</c:v>
                </c:pt>
                <c:pt idx="64">
                  <c:v>2.9699999999999997E-2</c:v>
                </c:pt>
                <c:pt idx="65">
                  <c:v>3.2199999999999999E-2</c:v>
                </c:pt>
                <c:pt idx="66">
                  <c:v>3.4799999999999998E-2</c:v>
                </c:pt>
                <c:pt idx="67">
                  <c:v>3.73E-2</c:v>
                </c:pt>
                <c:pt idx="68">
                  <c:v>3.9699999999999999E-2</c:v>
                </c:pt>
                <c:pt idx="69">
                  <c:v>4.2099999999999999E-2</c:v>
                </c:pt>
                <c:pt idx="70">
                  <c:v>4.4400000000000002E-2</c:v>
                </c:pt>
                <c:pt idx="71">
                  <c:v>4.9000000000000002E-2</c:v>
                </c:pt>
                <c:pt idx="72">
                  <c:v>5.3500000000000006E-2</c:v>
                </c:pt>
                <c:pt idx="73">
                  <c:v>5.7899999999999993E-2</c:v>
                </c:pt>
                <c:pt idx="74">
                  <c:v>6.2199999999999998E-2</c:v>
                </c:pt>
                <c:pt idx="75">
                  <c:v>6.6400000000000001E-2</c:v>
                </c:pt>
                <c:pt idx="76">
                  <c:v>7.0599999999999996E-2</c:v>
                </c:pt>
                <c:pt idx="77">
                  <c:v>7.8800000000000009E-2</c:v>
                </c:pt>
                <c:pt idx="78">
                  <c:v>8.6800000000000002E-2</c:v>
                </c:pt>
                <c:pt idx="79">
                  <c:v>9.459999999999999E-2</c:v>
                </c:pt>
                <c:pt idx="80">
                  <c:v>0.1021</c:v>
                </c:pt>
                <c:pt idx="81">
                  <c:v>0.10929999999999999</c:v>
                </c:pt>
                <c:pt idx="82">
                  <c:v>0.1163</c:v>
                </c:pt>
                <c:pt idx="83">
                  <c:v>0.12290000000000001</c:v>
                </c:pt>
                <c:pt idx="84">
                  <c:v>0.1293</c:v>
                </c:pt>
                <c:pt idx="85">
                  <c:v>0.13550000000000001</c:v>
                </c:pt>
                <c:pt idx="86">
                  <c:v>0.14130000000000001</c:v>
                </c:pt>
                <c:pt idx="87">
                  <c:v>0.1469</c:v>
                </c:pt>
                <c:pt idx="88">
                  <c:v>0.15770000000000001</c:v>
                </c:pt>
                <c:pt idx="89">
                  <c:v>0.16999999999999998</c:v>
                </c:pt>
                <c:pt idx="90">
                  <c:v>0.18099999999999999</c:v>
                </c:pt>
                <c:pt idx="91">
                  <c:v>0.19090000000000001</c:v>
                </c:pt>
                <c:pt idx="92">
                  <c:v>0.19980000000000001</c:v>
                </c:pt>
                <c:pt idx="93">
                  <c:v>0.20790000000000003</c:v>
                </c:pt>
                <c:pt idx="94">
                  <c:v>0.2152</c:v>
                </c:pt>
                <c:pt idx="95">
                  <c:v>0.22189999999999999</c:v>
                </c:pt>
                <c:pt idx="96">
                  <c:v>0.22810000000000002</c:v>
                </c:pt>
                <c:pt idx="97">
                  <c:v>0.2399</c:v>
                </c:pt>
                <c:pt idx="98">
                  <c:v>0.25</c:v>
                </c:pt>
                <c:pt idx="99">
                  <c:v>0.25890000000000002</c:v>
                </c:pt>
                <c:pt idx="100">
                  <c:v>0.26680000000000004</c:v>
                </c:pt>
                <c:pt idx="101">
                  <c:v>0.27379999999999999</c:v>
                </c:pt>
                <c:pt idx="102">
                  <c:v>0.28010000000000002</c:v>
                </c:pt>
                <c:pt idx="103">
                  <c:v>0.29249999999999998</c:v>
                </c:pt>
                <c:pt idx="104">
                  <c:v>0.3029</c:v>
                </c:pt>
                <c:pt idx="105">
                  <c:v>0.31179999999999997</c:v>
                </c:pt>
                <c:pt idx="106">
                  <c:v>0.31950000000000001</c:v>
                </c:pt>
                <c:pt idx="107">
                  <c:v>0.32619999999999999</c:v>
                </c:pt>
                <c:pt idx="108">
                  <c:v>0.33210000000000001</c:v>
                </c:pt>
                <c:pt idx="109">
                  <c:v>0.33730000000000004</c:v>
                </c:pt>
                <c:pt idx="110">
                  <c:v>0.34209999999999996</c:v>
                </c:pt>
                <c:pt idx="111">
                  <c:v>0.34639999999999999</c:v>
                </c:pt>
                <c:pt idx="112">
                  <c:v>0.3503</c:v>
                </c:pt>
                <c:pt idx="113">
                  <c:v>0.35389999999999999</c:v>
                </c:pt>
                <c:pt idx="114">
                  <c:v>0.36199999999999999</c:v>
                </c:pt>
                <c:pt idx="115">
                  <c:v>0.37160000000000004</c:v>
                </c:pt>
                <c:pt idx="116">
                  <c:v>0.37980000000000003</c:v>
                </c:pt>
                <c:pt idx="117">
                  <c:v>0.38690000000000002</c:v>
                </c:pt>
                <c:pt idx="118">
                  <c:v>0.39329999999999998</c:v>
                </c:pt>
                <c:pt idx="119">
                  <c:v>0.39889999999999998</c:v>
                </c:pt>
                <c:pt idx="120">
                  <c:v>0.40410000000000001</c:v>
                </c:pt>
                <c:pt idx="121">
                  <c:v>0.40890000000000004</c:v>
                </c:pt>
                <c:pt idx="122">
                  <c:v>0.41319999999999996</c:v>
                </c:pt>
                <c:pt idx="123">
                  <c:v>0.42569999999999997</c:v>
                </c:pt>
                <c:pt idx="124">
                  <c:v>0.43680000000000002</c:v>
                </c:pt>
                <c:pt idx="125">
                  <c:v>0.44679999999999997</c:v>
                </c:pt>
                <c:pt idx="126">
                  <c:v>0.45599999999999996</c:v>
                </c:pt>
                <c:pt idx="127">
                  <c:v>0.46449999999999997</c:v>
                </c:pt>
                <c:pt idx="128">
                  <c:v>0.47240000000000004</c:v>
                </c:pt>
                <c:pt idx="129">
                  <c:v>0.49820000000000003</c:v>
                </c:pt>
                <c:pt idx="130">
                  <c:v>0.5212</c:v>
                </c:pt>
                <c:pt idx="131">
                  <c:v>0.54220000000000002</c:v>
                </c:pt>
                <c:pt idx="132">
                  <c:v>0.56159999999999999</c:v>
                </c:pt>
                <c:pt idx="133">
                  <c:v>0.57969999999999999</c:v>
                </c:pt>
                <c:pt idx="134">
                  <c:v>0.5968</c:v>
                </c:pt>
                <c:pt idx="135">
                  <c:v>0.61299999999999999</c:v>
                </c:pt>
                <c:pt idx="136">
                  <c:v>0.62850000000000006</c:v>
                </c:pt>
                <c:pt idx="137">
                  <c:v>0.64329999999999998</c:v>
                </c:pt>
                <c:pt idx="138">
                  <c:v>0.65769999999999995</c:v>
                </c:pt>
                <c:pt idx="139">
                  <c:v>0.67149999999999999</c:v>
                </c:pt>
                <c:pt idx="140">
                  <c:v>0.72189999999999999</c:v>
                </c:pt>
                <c:pt idx="141">
                  <c:v>0.79390000000000005</c:v>
                </c:pt>
                <c:pt idx="142">
                  <c:v>0.86020000000000008</c:v>
                </c:pt>
                <c:pt idx="143">
                  <c:v>0.92219999999999991</c:v>
                </c:pt>
                <c:pt idx="144">
                  <c:v>0.98100000000000009</c:v>
                </c:pt>
                <c:pt idx="145" formatCode="0.00">
                  <c:v>1.04</c:v>
                </c:pt>
                <c:pt idx="146" formatCode="0.00">
                  <c:v>1.0900000000000001</c:v>
                </c:pt>
                <c:pt idx="147" formatCode="0.00">
                  <c:v>1.1399999999999999</c:v>
                </c:pt>
                <c:pt idx="148" formatCode="0.00">
                  <c:v>1.19</c:v>
                </c:pt>
                <c:pt idx="149" formatCode="0.00">
                  <c:v>1.38</c:v>
                </c:pt>
                <c:pt idx="150" formatCode="0.00">
                  <c:v>1.56</c:v>
                </c:pt>
                <c:pt idx="151" formatCode="0.00">
                  <c:v>1.72</c:v>
                </c:pt>
                <c:pt idx="152" formatCode="0.00">
                  <c:v>1.88</c:v>
                </c:pt>
                <c:pt idx="153" formatCode="0.00">
                  <c:v>2.0299999999999998</c:v>
                </c:pt>
                <c:pt idx="154" formatCode="0.00">
                  <c:v>2.17</c:v>
                </c:pt>
                <c:pt idx="155" formatCode="0.00">
                  <c:v>2.72</c:v>
                </c:pt>
                <c:pt idx="156" formatCode="0.00">
                  <c:v>3.21</c:v>
                </c:pt>
                <c:pt idx="157" formatCode="0.00">
                  <c:v>3.68</c:v>
                </c:pt>
                <c:pt idx="158" formatCode="0.00">
                  <c:v>4.13</c:v>
                </c:pt>
                <c:pt idx="159" formatCode="0.00">
                  <c:v>4.58</c:v>
                </c:pt>
                <c:pt idx="160" formatCode="0.00">
                  <c:v>5.0199999999999996</c:v>
                </c:pt>
                <c:pt idx="161" formatCode="0.00">
                  <c:v>5.47</c:v>
                </c:pt>
                <c:pt idx="162" formatCode="0.00">
                  <c:v>5.91</c:v>
                </c:pt>
                <c:pt idx="163" formatCode="0.00">
                  <c:v>6.36</c:v>
                </c:pt>
                <c:pt idx="164" formatCode="0.00">
                  <c:v>6.8</c:v>
                </c:pt>
                <c:pt idx="165" formatCode="0.00">
                  <c:v>7.26</c:v>
                </c:pt>
                <c:pt idx="166" formatCode="0.00">
                  <c:v>8.99</c:v>
                </c:pt>
                <c:pt idx="167" formatCode="0.00">
                  <c:v>11.47</c:v>
                </c:pt>
                <c:pt idx="168" formatCode="0.00">
                  <c:v>13.77</c:v>
                </c:pt>
                <c:pt idx="169" formatCode="0.00">
                  <c:v>15.98</c:v>
                </c:pt>
                <c:pt idx="170" formatCode="0.00">
                  <c:v>18.149999999999999</c:v>
                </c:pt>
                <c:pt idx="171" formatCode="0.00">
                  <c:v>20.3</c:v>
                </c:pt>
                <c:pt idx="172" formatCode="0.00">
                  <c:v>22.44</c:v>
                </c:pt>
                <c:pt idx="173" formatCode="0.00">
                  <c:v>24.58</c:v>
                </c:pt>
                <c:pt idx="174" formatCode="0.00">
                  <c:v>26.74</c:v>
                </c:pt>
                <c:pt idx="175" formatCode="0.00">
                  <c:v>34.86</c:v>
                </c:pt>
                <c:pt idx="176" formatCode="0.00">
                  <c:v>42.41</c:v>
                </c:pt>
                <c:pt idx="177" formatCode="0.00">
                  <c:v>49.69</c:v>
                </c:pt>
                <c:pt idx="178" formatCode="0.00">
                  <c:v>56.84</c:v>
                </c:pt>
                <c:pt idx="179" formatCode="0.00">
                  <c:v>63.91</c:v>
                </c:pt>
                <c:pt idx="180" formatCode="0.00">
                  <c:v>70.959999999999994</c:v>
                </c:pt>
                <c:pt idx="181" formatCode="0.00">
                  <c:v>97.08</c:v>
                </c:pt>
                <c:pt idx="182" formatCode="0.00">
                  <c:v>121</c:v>
                </c:pt>
                <c:pt idx="183" formatCode="0.00">
                  <c:v>143.94999999999999</c:v>
                </c:pt>
                <c:pt idx="184" formatCode="0.00">
                  <c:v>166.44</c:v>
                </c:pt>
                <c:pt idx="185" formatCode="0.00">
                  <c:v>188.69</c:v>
                </c:pt>
                <c:pt idx="186" formatCode="0.00">
                  <c:v>210.82</c:v>
                </c:pt>
                <c:pt idx="187" formatCode="0.00">
                  <c:v>232.88</c:v>
                </c:pt>
                <c:pt idx="188" formatCode="0.00">
                  <c:v>254.92</c:v>
                </c:pt>
                <c:pt idx="189" formatCode="0.00">
                  <c:v>276.93</c:v>
                </c:pt>
                <c:pt idx="190" formatCode="0.00">
                  <c:v>298.95</c:v>
                </c:pt>
                <c:pt idx="191" formatCode="0.00">
                  <c:v>320.95</c:v>
                </c:pt>
                <c:pt idx="192" formatCode="0.00">
                  <c:v>404</c:v>
                </c:pt>
                <c:pt idx="193" formatCode="0.00">
                  <c:v>520.16</c:v>
                </c:pt>
                <c:pt idx="194" formatCode="0.00">
                  <c:v>626.5</c:v>
                </c:pt>
                <c:pt idx="195" formatCode="0.00">
                  <c:v>727.06</c:v>
                </c:pt>
                <c:pt idx="196" formatCode="0.00">
                  <c:v>823.67</c:v>
                </c:pt>
                <c:pt idx="197" formatCode="0.00">
                  <c:v>917.29</c:v>
                </c:pt>
                <c:pt idx="198" formatCode="0.00">
                  <c:v>1010</c:v>
                </c:pt>
                <c:pt idx="199" formatCode="0.00">
                  <c:v>1100</c:v>
                </c:pt>
                <c:pt idx="200" formatCode="0.00">
                  <c:v>1180</c:v>
                </c:pt>
                <c:pt idx="201" formatCode="0.00">
                  <c:v>1500</c:v>
                </c:pt>
                <c:pt idx="202" formatCode="0.00">
                  <c:v>1790</c:v>
                </c:pt>
                <c:pt idx="203" formatCode="0.00">
                  <c:v>2050</c:v>
                </c:pt>
                <c:pt idx="204" formatCode="0.00">
                  <c:v>2300</c:v>
                </c:pt>
                <c:pt idx="205" formatCode="0.00">
                  <c:v>2530</c:v>
                </c:pt>
                <c:pt idx="206" formatCode="0.00">
                  <c:v>2760</c:v>
                </c:pt>
                <c:pt idx="207" formatCode="0.00">
                  <c:v>3550</c:v>
                </c:pt>
                <c:pt idx="208" formatCode="0.00">
                  <c:v>3800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0D-4E9E-BCE0-2256FD4823E2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srim86Kr_Al!$D$20:$D$228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srim86Kr_Al!$P$20:$P$228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8.9999999999999998E-4</c:v>
                </c:pt>
                <c:pt idx="2">
                  <c:v>8.9999999999999998E-4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  <c:pt idx="6">
                  <c:v>1.0999999999999998E-3</c:v>
                </c:pt>
                <c:pt idx="7">
                  <c:v>1.0999999999999998E-3</c:v>
                </c:pt>
                <c:pt idx="8">
                  <c:v>1.0999999999999998E-3</c:v>
                </c:pt>
                <c:pt idx="9">
                  <c:v>1.2000000000000001E-3</c:v>
                </c:pt>
                <c:pt idx="10">
                  <c:v>1.2000000000000001E-3</c:v>
                </c:pt>
                <c:pt idx="11">
                  <c:v>1.2999999999999999E-3</c:v>
                </c:pt>
                <c:pt idx="12">
                  <c:v>1.4E-3</c:v>
                </c:pt>
                <c:pt idx="13">
                  <c:v>1.4E-3</c:v>
                </c:pt>
                <c:pt idx="14">
                  <c:v>1.5E-3</c:v>
                </c:pt>
                <c:pt idx="15">
                  <c:v>1.5E-3</c:v>
                </c:pt>
                <c:pt idx="16">
                  <c:v>1.6000000000000001E-3</c:v>
                </c:pt>
                <c:pt idx="17">
                  <c:v>1.6000000000000001E-3</c:v>
                </c:pt>
                <c:pt idx="18">
                  <c:v>1.7000000000000001E-3</c:v>
                </c:pt>
                <c:pt idx="19">
                  <c:v>1.8E-3</c:v>
                </c:pt>
                <c:pt idx="20">
                  <c:v>1.9E-3</c:v>
                </c:pt>
                <c:pt idx="21">
                  <c:v>2E-3</c:v>
                </c:pt>
                <c:pt idx="22">
                  <c:v>2.1000000000000003E-3</c:v>
                </c:pt>
                <c:pt idx="23">
                  <c:v>2.1999999999999997E-3</c:v>
                </c:pt>
                <c:pt idx="24">
                  <c:v>2.3E-3</c:v>
                </c:pt>
                <c:pt idx="25">
                  <c:v>2.4000000000000002E-3</c:v>
                </c:pt>
                <c:pt idx="26">
                  <c:v>2.5999999999999999E-3</c:v>
                </c:pt>
                <c:pt idx="27">
                  <c:v>2.7000000000000001E-3</c:v>
                </c:pt>
                <c:pt idx="28">
                  <c:v>2.9000000000000002E-3</c:v>
                </c:pt>
                <c:pt idx="29">
                  <c:v>3.0000000000000001E-3</c:v>
                </c:pt>
                <c:pt idx="30">
                  <c:v>3.2000000000000002E-3</c:v>
                </c:pt>
                <c:pt idx="31">
                  <c:v>3.3E-3</c:v>
                </c:pt>
                <c:pt idx="32">
                  <c:v>3.4000000000000002E-3</c:v>
                </c:pt>
                <c:pt idx="33">
                  <c:v>3.5999999999999999E-3</c:v>
                </c:pt>
                <c:pt idx="34">
                  <c:v>3.6999999999999997E-3</c:v>
                </c:pt>
                <c:pt idx="35">
                  <c:v>3.8E-3</c:v>
                </c:pt>
                <c:pt idx="36">
                  <c:v>4.1000000000000003E-3</c:v>
                </c:pt>
                <c:pt idx="37">
                  <c:v>4.3999999999999994E-3</c:v>
                </c:pt>
                <c:pt idx="38">
                  <c:v>4.7000000000000002E-3</c:v>
                </c:pt>
                <c:pt idx="39">
                  <c:v>4.8999999999999998E-3</c:v>
                </c:pt>
                <c:pt idx="40">
                  <c:v>5.1999999999999998E-3</c:v>
                </c:pt>
                <c:pt idx="41">
                  <c:v>5.4999999999999997E-3</c:v>
                </c:pt>
                <c:pt idx="42">
                  <c:v>5.7000000000000002E-3</c:v>
                </c:pt>
                <c:pt idx="43">
                  <c:v>6.0000000000000001E-3</c:v>
                </c:pt>
                <c:pt idx="44">
                  <c:v>6.1999999999999998E-3</c:v>
                </c:pt>
                <c:pt idx="45">
                  <c:v>6.7000000000000002E-3</c:v>
                </c:pt>
                <c:pt idx="46">
                  <c:v>7.1999999999999998E-3</c:v>
                </c:pt>
                <c:pt idx="47">
                  <c:v>7.7000000000000002E-3</c:v>
                </c:pt>
                <c:pt idx="48">
                  <c:v>8.2000000000000007E-3</c:v>
                </c:pt>
                <c:pt idx="49">
                  <c:v>8.6E-3</c:v>
                </c:pt>
                <c:pt idx="50">
                  <c:v>9.1000000000000004E-3</c:v>
                </c:pt>
                <c:pt idx="51">
                  <c:v>9.9000000000000008E-3</c:v>
                </c:pt>
                <c:pt idx="52">
                  <c:v>1.0800000000000001E-2</c:v>
                </c:pt>
                <c:pt idx="53">
                  <c:v>1.1600000000000001E-2</c:v>
                </c:pt>
                <c:pt idx="54">
                  <c:v>1.24E-2</c:v>
                </c:pt>
                <c:pt idx="55">
                  <c:v>1.3300000000000001E-2</c:v>
                </c:pt>
                <c:pt idx="56">
                  <c:v>1.4099999999999998E-2</c:v>
                </c:pt>
                <c:pt idx="57">
                  <c:v>1.4799999999999999E-2</c:v>
                </c:pt>
                <c:pt idx="58">
                  <c:v>1.5599999999999999E-2</c:v>
                </c:pt>
                <c:pt idx="59">
                  <c:v>1.6400000000000001E-2</c:v>
                </c:pt>
                <c:pt idx="60">
                  <c:v>1.72E-2</c:v>
                </c:pt>
                <c:pt idx="61">
                  <c:v>1.7899999999999999E-2</c:v>
                </c:pt>
                <c:pt idx="62">
                  <c:v>1.95E-2</c:v>
                </c:pt>
                <c:pt idx="63">
                  <c:v>2.1399999999999999E-2</c:v>
                </c:pt>
                <c:pt idx="64">
                  <c:v>2.3300000000000001E-2</c:v>
                </c:pt>
                <c:pt idx="65">
                  <c:v>2.53E-2</c:v>
                </c:pt>
                <c:pt idx="66">
                  <c:v>2.7200000000000002E-2</c:v>
                </c:pt>
                <c:pt idx="67">
                  <c:v>2.9199999999999997E-2</c:v>
                </c:pt>
                <c:pt idx="68">
                  <c:v>3.1199999999999999E-2</c:v>
                </c:pt>
                <c:pt idx="69">
                  <c:v>3.3100000000000004E-2</c:v>
                </c:pt>
                <c:pt idx="70">
                  <c:v>3.5099999999999999E-2</c:v>
                </c:pt>
                <c:pt idx="71">
                  <c:v>3.9E-2</c:v>
                </c:pt>
                <c:pt idx="72">
                  <c:v>4.2900000000000001E-2</c:v>
                </c:pt>
                <c:pt idx="73">
                  <c:v>4.6800000000000001E-2</c:v>
                </c:pt>
                <c:pt idx="74">
                  <c:v>5.0599999999999999E-2</c:v>
                </c:pt>
                <c:pt idx="75">
                  <c:v>5.4500000000000007E-2</c:v>
                </c:pt>
                <c:pt idx="76">
                  <c:v>5.8299999999999998E-2</c:v>
                </c:pt>
                <c:pt idx="77">
                  <c:v>6.59E-2</c:v>
                </c:pt>
                <c:pt idx="78">
                  <c:v>7.3399999999999993E-2</c:v>
                </c:pt>
                <c:pt idx="79">
                  <c:v>8.09E-2</c:v>
                </c:pt>
                <c:pt idx="80">
                  <c:v>8.8400000000000006E-2</c:v>
                </c:pt>
                <c:pt idx="81">
                  <c:v>9.5699999999999993E-2</c:v>
                </c:pt>
                <c:pt idx="82">
                  <c:v>0.10300000000000001</c:v>
                </c:pt>
                <c:pt idx="83">
                  <c:v>0.1101</c:v>
                </c:pt>
                <c:pt idx="84">
                  <c:v>0.11710000000000001</c:v>
                </c:pt>
                <c:pt idx="85">
                  <c:v>0.124</c:v>
                </c:pt>
                <c:pt idx="86">
                  <c:v>0.1308</c:v>
                </c:pt>
                <c:pt idx="87">
                  <c:v>0.13740000000000002</c:v>
                </c:pt>
                <c:pt idx="88">
                  <c:v>0.15</c:v>
                </c:pt>
                <c:pt idx="89">
                  <c:v>0.16499999999999998</c:v>
                </c:pt>
                <c:pt idx="90">
                  <c:v>0.17899999999999999</c:v>
                </c:pt>
                <c:pt idx="91">
                  <c:v>0.192</c:v>
                </c:pt>
                <c:pt idx="92">
                  <c:v>0.20419999999999999</c:v>
                </c:pt>
                <c:pt idx="93">
                  <c:v>0.21549999999999997</c:v>
                </c:pt>
                <c:pt idx="94">
                  <c:v>0.22610000000000002</c:v>
                </c:pt>
                <c:pt idx="95">
                  <c:v>0.23610000000000003</c:v>
                </c:pt>
                <c:pt idx="96">
                  <c:v>0.2455</c:v>
                </c:pt>
                <c:pt idx="97">
                  <c:v>0.26269999999999999</c:v>
                </c:pt>
                <c:pt idx="98">
                  <c:v>0.27810000000000001</c:v>
                </c:pt>
                <c:pt idx="99">
                  <c:v>0.29189999999999999</c:v>
                </c:pt>
                <c:pt idx="100">
                  <c:v>0.30459999999999998</c:v>
                </c:pt>
                <c:pt idx="101">
                  <c:v>0.31609999999999999</c:v>
                </c:pt>
                <c:pt idx="102">
                  <c:v>0.32669999999999999</c:v>
                </c:pt>
                <c:pt idx="103">
                  <c:v>0.34560000000000002</c:v>
                </c:pt>
                <c:pt idx="104">
                  <c:v>0.36199999999999999</c:v>
                </c:pt>
                <c:pt idx="105">
                  <c:v>0.37639999999999996</c:v>
                </c:pt>
                <c:pt idx="106">
                  <c:v>0.3891</c:v>
                </c:pt>
                <c:pt idx="107">
                  <c:v>0.40049999999999997</c:v>
                </c:pt>
                <c:pt idx="108">
                  <c:v>0.41079999999999994</c:v>
                </c:pt>
                <c:pt idx="109">
                  <c:v>0.42009999999999997</c:v>
                </c:pt>
                <c:pt idx="110">
                  <c:v>0.42859999999999998</c:v>
                </c:pt>
                <c:pt idx="111">
                  <c:v>0.43630000000000002</c:v>
                </c:pt>
                <c:pt idx="112">
                  <c:v>0.44349999999999995</c:v>
                </c:pt>
                <c:pt idx="113">
                  <c:v>0.45019999999999999</c:v>
                </c:pt>
                <c:pt idx="114">
                  <c:v>0.46210000000000007</c:v>
                </c:pt>
                <c:pt idx="115">
                  <c:v>0.47499999999999998</c:v>
                </c:pt>
                <c:pt idx="116">
                  <c:v>0.48609999999999998</c:v>
                </c:pt>
                <c:pt idx="117">
                  <c:v>0.49589999999999995</c:v>
                </c:pt>
                <c:pt idx="118">
                  <c:v>0.50460000000000005</c:v>
                </c:pt>
                <c:pt idx="119">
                  <c:v>0.51239999999999997</c:v>
                </c:pt>
                <c:pt idx="120">
                  <c:v>0.51950000000000007</c:v>
                </c:pt>
                <c:pt idx="121">
                  <c:v>0.52610000000000001</c:v>
                </c:pt>
                <c:pt idx="122">
                  <c:v>0.53210000000000002</c:v>
                </c:pt>
                <c:pt idx="123">
                  <c:v>0.54290000000000005</c:v>
                </c:pt>
                <c:pt idx="124">
                  <c:v>0.5524</c:v>
                </c:pt>
                <c:pt idx="125">
                  <c:v>0.56079999999999997</c:v>
                </c:pt>
                <c:pt idx="126">
                  <c:v>0.56850000000000001</c:v>
                </c:pt>
                <c:pt idx="127">
                  <c:v>0.5756</c:v>
                </c:pt>
                <c:pt idx="128">
                  <c:v>0.58209999999999995</c:v>
                </c:pt>
                <c:pt idx="129">
                  <c:v>0.59379999999999999</c:v>
                </c:pt>
                <c:pt idx="130">
                  <c:v>0.60419999999999996</c:v>
                </c:pt>
                <c:pt idx="131">
                  <c:v>0.61360000000000003</c:v>
                </c:pt>
                <c:pt idx="132">
                  <c:v>0.62220000000000009</c:v>
                </c:pt>
                <c:pt idx="133">
                  <c:v>0.63019999999999998</c:v>
                </c:pt>
                <c:pt idx="134">
                  <c:v>0.63769999999999993</c:v>
                </c:pt>
                <c:pt idx="135">
                  <c:v>0.64470000000000005</c:v>
                </c:pt>
                <c:pt idx="136">
                  <c:v>0.65139999999999998</c:v>
                </c:pt>
                <c:pt idx="137">
                  <c:v>0.65780000000000005</c:v>
                </c:pt>
                <c:pt idx="138">
                  <c:v>0.66390000000000005</c:v>
                </c:pt>
                <c:pt idx="139">
                  <c:v>0.66969999999999996</c:v>
                </c:pt>
                <c:pt idx="140">
                  <c:v>0.68090000000000006</c:v>
                </c:pt>
                <c:pt idx="141">
                  <c:v>0.69409999999999994</c:v>
                </c:pt>
                <c:pt idx="142">
                  <c:v>0.70660000000000001</c:v>
                </c:pt>
                <c:pt idx="143">
                  <c:v>0.71860000000000002</c:v>
                </c:pt>
                <c:pt idx="144">
                  <c:v>0.73029999999999995</c:v>
                </c:pt>
                <c:pt idx="145">
                  <c:v>0.74160000000000004</c:v>
                </c:pt>
                <c:pt idx="146">
                  <c:v>0.75259999999999994</c:v>
                </c:pt>
                <c:pt idx="147">
                  <c:v>0.76349999999999996</c:v>
                </c:pt>
                <c:pt idx="148">
                  <c:v>0.77429999999999999</c:v>
                </c:pt>
                <c:pt idx="149">
                  <c:v>0.79560000000000008</c:v>
                </c:pt>
                <c:pt idx="150">
                  <c:v>0.81669999999999998</c:v>
                </c:pt>
                <c:pt idx="151">
                  <c:v>0.83770000000000011</c:v>
                </c:pt>
                <c:pt idx="152">
                  <c:v>0.8589</c:v>
                </c:pt>
                <c:pt idx="153">
                  <c:v>0.88030000000000008</c:v>
                </c:pt>
                <c:pt idx="154">
                  <c:v>0.90199999999999991</c:v>
                </c:pt>
                <c:pt idx="155">
                  <c:v>0.94640000000000002</c:v>
                </c:pt>
                <c:pt idx="156">
                  <c:v>0.99260000000000004</c:v>
                </c:pt>
                <c:pt idx="157" formatCode="0.00">
                  <c:v>1.04</c:v>
                </c:pt>
                <c:pt idx="158" formatCode="0.00">
                  <c:v>1.0900000000000001</c:v>
                </c:pt>
                <c:pt idx="159" formatCode="0.00">
                  <c:v>1.1399999999999999</c:v>
                </c:pt>
                <c:pt idx="160" formatCode="0.00">
                  <c:v>1.2</c:v>
                </c:pt>
                <c:pt idx="161" formatCode="0.00">
                  <c:v>1.26</c:v>
                </c:pt>
                <c:pt idx="162" formatCode="0.00">
                  <c:v>1.32</c:v>
                </c:pt>
                <c:pt idx="163" formatCode="0.00">
                  <c:v>1.38</c:v>
                </c:pt>
                <c:pt idx="164" formatCode="0.00">
                  <c:v>1.44</c:v>
                </c:pt>
                <c:pt idx="165" formatCode="0.00">
                  <c:v>1.51</c:v>
                </c:pt>
                <c:pt idx="166" formatCode="0.00">
                  <c:v>1.66</c:v>
                </c:pt>
                <c:pt idx="167" formatCode="0.00">
                  <c:v>1.85</c:v>
                </c:pt>
                <c:pt idx="168" formatCode="0.00">
                  <c:v>2.06</c:v>
                </c:pt>
                <c:pt idx="169" formatCode="0.00">
                  <c:v>2.2799999999999998</c:v>
                </c:pt>
                <c:pt idx="170" formatCode="0.00">
                  <c:v>2.5099999999999998</c:v>
                </c:pt>
                <c:pt idx="171" formatCode="0.00">
                  <c:v>2.76</c:v>
                </c:pt>
                <c:pt idx="172" formatCode="0.00">
                  <c:v>3.02</c:v>
                </c:pt>
                <c:pt idx="173" formatCode="0.00">
                  <c:v>3.29</c:v>
                </c:pt>
                <c:pt idx="174" formatCode="0.00">
                  <c:v>3.58</c:v>
                </c:pt>
                <c:pt idx="175" formatCode="0.00">
                  <c:v>4.18</c:v>
                </c:pt>
                <c:pt idx="176" formatCode="0.00">
                  <c:v>4.83</c:v>
                </c:pt>
                <c:pt idx="177" formatCode="0.00">
                  <c:v>5.52</c:v>
                </c:pt>
                <c:pt idx="178" formatCode="0.00">
                  <c:v>6.24</c:v>
                </c:pt>
                <c:pt idx="179" formatCode="0.00">
                  <c:v>7.01</c:v>
                </c:pt>
                <c:pt idx="180" formatCode="0.00">
                  <c:v>7.82</c:v>
                </c:pt>
                <c:pt idx="181" formatCode="0.00">
                  <c:v>9.5299999999999994</c:v>
                </c:pt>
                <c:pt idx="182" formatCode="0.00">
                  <c:v>11.38</c:v>
                </c:pt>
                <c:pt idx="183" formatCode="0.00">
                  <c:v>13.36</c:v>
                </c:pt>
                <c:pt idx="184" formatCode="0.00">
                  <c:v>15.46</c:v>
                </c:pt>
                <c:pt idx="185" formatCode="0.00">
                  <c:v>17.670000000000002</c:v>
                </c:pt>
                <c:pt idx="186" formatCode="0.00">
                  <c:v>19.989999999999998</c:v>
                </c:pt>
                <c:pt idx="187" formatCode="0.00">
                  <c:v>22.41</c:v>
                </c:pt>
                <c:pt idx="188" formatCode="0.00">
                  <c:v>24.93</c:v>
                </c:pt>
                <c:pt idx="189" formatCode="0.00">
                  <c:v>27.54</c:v>
                </c:pt>
                <c:pt idx="190" formatCode="0.00">
                  <c:v>30.23</c:v>
                </c:pt>
                <c:pt idx="191" formatCode="0.00">
                  <c:v>33.01</c:v>
                </c:pt>
                <c:pt idx="192" formatCode="0.00">
                  <c:v>38.79</c:v>
                </c:pt>
                <c:pt idx="193" formatCode="0.00">
                  <c:v>46.4</c:v>
                </c:pt>
                <c:pt idx="194" formatCode="0.00">
                  <c:v>54.39</c:v>
                </c:pt>
                <c:pt idx="195" formatCode="0.00">
                  <c:v>62.7</c:v>
                </c:pt>
                <c:pt idx="196" formatCode="0.00">
                  <c:v>71.3</c:v>
                </c:pt>
                <c:pt idx="197" formatCode="0.00">
                  <c:v>80.14</c:v>
                </c:pt>
                <c:pt idx="198" formatCode="0.00">
                  <c:v>89.19</c:v>
                </c:pt>
                <c:pt idx="199" formatCode="0.00">
                  <c:v>98.42</c:v>
                </c:pt>
                <c:pt idx="200" formatCode="0.00">
                  <c:v>107.82</c:v>
                </c:pt>
                <c:pt idx="201" formatCode="0.00">
                  <c:v>126.99</c:v>
                </c:pt>
                <c:pt idx="202" formatCode="0.00">
                  <c:v>146.55000000000001</c:v>
                </c:pt>
                <c:pt idx="203" formatCode="0.00">
                  <c:v>166.37</c:v>
                </c:pt>
                <c:pt idx="204" formatCode="0.00">
                  <c:v>186.35</c:v>
                </c:pt>
                <c:pt idx="205" formatCode="0.00">
                  <c:v>206.42</c:v>
                </c:pt>
                <c:pt idx="206" formatCode="0.00">
                  <c:v>226.5</c:v>
                </c:pt>
                <c:pt idx="207" formatCode="0.00">
                  <c:v>266.57</c:v>
                </c:pt>
                <c:pt idx="208" formatCode="0.00">
                  <c:v>290.42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50D-4E9E-BCE0-2256FD482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776688"/>
        <c:axId val="486777472"/>
      </c:scatterChart>
      <c:valAx>
        <c:axId val="48677668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6777472"/>
        <c:crosses val="autoZero"/>
        <c:crossBetween val="midCat"/>
        <c:majorUnit val="10"/>
      </c:valAx>
      <c:valAx>
        <c:axId val="48677747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677668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51"/>
          <c:y val="4.2812810791813434E-2"/>
          <c:w val="0.2899436144626415"/>
          <c:h val="0.10935415124391527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srim86Kr_Au!$P$5</c:f>
          <c:strCache>
            <c:ptCount val="1"/>
            <c:pt idx="0">
              <c:v>srim86Kr_Au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srim86Kr_Au!$D$20:$D$228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srim86Kr_Au!$E$20:$E$228</c:f>
              <c:numCache>
                <c:formatCode>0.000E+00</c:formatCode>
                <c:ptCount val="209"/>
                <c:pt idx="0">
                  <c:v>1.8530000000000001E-2</c:v>
                </c:pt>
                <c:pt idx="1">
                  <c:v>1.9529999999999999E-2</c:v>
                </c:pt>
                <c:pt idx="2">
                  <c:v>2.0490000000000001E-2</c:v>
                </c:pt>
                <c:pt idx="3">
                  <c:v>2.1399999999999999E-2</c:v>
                </c:pt>
                <c:pt idx="4">
                  <c:v>2.2270000000000002E-2</c:v>
                </c:pt>
                <c:pt idx="5">
                  <c:v>2.3109999999999999E-2</c:v>
                </c:pt>
                <c:pt idx="6">
                  <c:v>2.392E-2</c:v>
                </c:pt>
                <c:pt idx="7">
                  <c:v>2.4709999999999999E-2</c:v>
                </c:pt>
                <c:pt idx="8">
                  <c:v>2.547E-2</c:v>
                </c:pt>
                <c:pt idx="9">
                  <c:v>2.6200000000000001E-2</c:v>
                </c:pt>
                <c:pt idx="10">
                  <c:v>2.7619999999999999E-2</c:v>
                </c:pt>
                <c:pt idx="11">
                  <c:v>2.93E-2</c:v>
                </c:pt>
                <c:pt idx="12">
                  <c:v>3.0880000000000001E-2</c:v>
                </c:pt>
                <c:pt idx="13">
                  <c:v>3.2390000000000002E-2</c:v>
                </c:pt>
                <c:pt idx="14">
                  <c:v>3.3829999999999999E-2</c:v>
                </c:pt>
                <c:pt idx="15">
                  <c:v>3.5209999999999998E-2</c:v>
                </c:pt>
                <c:pt idx="16">
                  <c:v>3.6540000000000003E-2</c:v>
                </c:pt>
                <c:pt idx="17">
                  <c:v>3.7819999999999999E-2</c:v>
                </c:pt>
                <c:pt idx="18">
                  <c:v>3.9059999999999997E-2</c:v>
                </c:pt>
                <c:pt idx="19">
                  <c:v>4.1430000000000002E-2</c:v>
                </c:pt>
                <c:pt idx="20">
                  <c:v>4.367E-2</c:v>
                </c:pt>
                <c:pt idx="21">
                  <c:v>4.5809999999999997E-2</c:v>
                </c:pt>
                <c:pt idx="22">
                  <c:v>4.7840000000000001E-2</c:v>
                </c:pt>
                <c:pt idx="23">
                  <c:v>4.9799999999999997E-2</c:v>
                </c:pt>
                <c:pt idx="24">
                  <c:v>5.1679999999999997E-2</c:v>
                </c:pt>
                <c:pt idx="25">
                  <c:v>5.5239999999999997E-2</c:v>
                </c:pt>
                <c:pt idx="26">
                  <c:v>5.8599999999999999E-2</c:v>
                </c:pt>
                <c:pt idx="27">
                  <c:v>6.1769999999999999E-2</c:v>
                </c:pt>
                <c:pt idx="28">
                  <c:v>6.4780000000000004E-2</c:v>
                </c:pt>
                <c:pt idx="29">
                  <c:v>6.7659999999999998E-2</c:v>
                </c:pt>
                <c:pt idx="30">
                  <c:v>7.0419999999999996E-2</c:v>
                </c:pt>
                <c:pt idx="31">
                  <c:v>7.3080000000000006E-2</c:v>
                </c:pt>
                <c:pt idx="32">
                  <c:v>7.5649999999999995E-2</c:v>
                </c:pt>
                <c:pt idx="33">
                  <c:v>7.8130000000000005E-2</c:v>
                </c:pt>
                <c:pt idx="34">
                  <c:v>8.0530000000000004E-2</c:v>
                </c:pt>
                <c:pt idx="35">
                  <c:v>8.2869999999999999E-2</c:v>
                </c:pt>
                <c:pt idx="36">
                  <c:v>8.7349999999999997E-2</c:v>
                </c:pt>
                <c:pt idx="37">
                  <c:v>9.2649999999999996E-2</c:v>
                </c:pt>
                <c:pt idx="38">
                  <c:v>9.7659999999999997E-2</c:v>
                </c:pt>
                <c:pt idx="39">
                  <c:v>0.1024</c:v>
                </c:pt>
                <c:pt idx="40">
                  <c:v>0.107</c:v>
                </c:pt>
                <c:pt idx="41">
                  <c:v>0.1113</c:v>
                </c:pt>
                <c:pt idx="42">
                  <c:v>0.11559999999999999</c:v>
                </c:pt>
                <c:pt idx="43">
                  <c:v>0.1196</c:v>
                </c:pt>
                <c:pt idx="44">
                  <c:v>0.1235</c:v>
                </c:pt>
                <c:pt idx="45">
                  <c:v>0.13100000000000001</c:v>
                </c:pt>
                <c:pt idx="46">
                  <c:v>0.1381</c:v>
                </c:pt>
                <c:pt idx="47">
                  <c:v>0.1449</c:v>
                </c:pt>
                <c:pt idx="48">
                  <c:v>0.15129999999999999</c:v>
                </c:pt>
                <c:pt idx="49">
                  <c:v>0.1575</c:v>
                </c:pt>
                <c:pt idx="50">
                  <c:v>0.16339999999999999</c:v>
                </c:pt>
                <c:pt idx="51">
                  <c:v>0.17469999999999999</c:v>
                </c:pt>
                <c:pt idx="52">
                  <c:v>0.18529999999999999</c:v>
                </c:pt>
                <c:pt idx="53">
                  <c:v>0.1953</c:v>
                </c:pt>
                <c:pt idx="54">
                  <c:v>0.2049</c:v>
                </c:pt>
                <c:pt idx="55">
                  <c:v>0.214</c:v>
                </c:pt>
                <c:pt idx="56">
                  <c:v>0.22270000000000001</c:v>
                </c:pt>
                <c:pt idx="57">
                  <c:v>0.2311</c:v>
                </c:pt>
                <c:pt idx="58">
                  <c:v>0.2392</c:v>
                </c:pt>
                <c:pt idx="59">
                  <c:v>0.24709999999999999</c:v>
                </c:pt>
                <c:pt idx="60">
                  <c:v>0.25469999999999998</c:v>
                </c:pt>
                <c:pt idx="61">
                  <c:v>0.23669999999999999</c:v>
                </c:pt>
                <c:pt idx="62">
                  <c:v>0.2087</c:v>
                </c:pt>
                <c:pt idx="63">
                  <c:v>0.1983</c:v>
                </c:pt>
                <c:pt idx="64">
                  <c:v>0.20250000000000001</c:v>
                </c:pt>
                <c:pt idx="65">
                  <c:v>0.21429999999999999</c:v>
                </c:pt>
                <c:pt idx="66">
                  <c:v>0.22969999999999999</c:v>
                </c:pt>
                <c:pt idx="67">
                  <c:v>0.2465</c:v>
                </c:pt>
                <c:pt idx="68">
                  <c:v>0.26350000000000001</c:v>
                </c:pt>
                <c:pt idx="69">
                  <c:v>0.28000000000000003</c:v>
                </c:pt>
                <c:pt idx="70">
                  <c:v>0.29570000000000002</c:v>
                </c:pt>
                <c:pt idx="71">
                  <c:v>0.3241</c:v>
                </c:pt>
                <c:pt idx="72">
                  <c:v>0.34870000000000001</c:v>
                </c:pt>
                <c:pt idx="73">
                  <c:v>0.37030000000000002</c:v>
                </c:pt>
                <c:pt idx="74">
                  <c:v>0.38969999999999999</c:v>
                </c:pt>
                <c:pt idx="75">
                  <c:v>0.40739999999999998</c:v>
                </c:pt>
                <c:pt idx="76">
                  <c:v>0.42409999999999998</c:v>
                </c:pt>
                <c:pt idx="77">
                  <c:v>0.45610000000000001</c:v>
                </c:pt>
                <c:pt idx="78">
                  <c:v>0.48759999999999998</c:v>
                </c:pt>
                <c:pt idx="79">
                  <c:v>0.51980000000000004</c:v>
                </c:pt>
                <c:pt idx="80">
                  <c:v>0.55310000000000004</c:v>
                </c:pt>
                <c:pt idx="81">
                  <c:v>0.58779999999999999</c:v>
                </c:pt>
                <c:pt idx="82">
                  <c:v>0.62370000000000003</c:v>
                </c:pt>
                <c:pt idx="83">
                  <c:v>0.66080000000000005</c:v>
                </c:pt>
                <c:pt idx="84">
                  <c:v>0.69879999999999998</c:v>
                </c:pt>
                <c:pt idx="85">
                  <c:v>0.73770000000000002</c:v>
                </c:pt>
                <c:pt idx="86">
                  <c:v>0.7772</c:v>
                </c:pt>
                <c:pt idx="87">
                  <c:v>0.81720000000000004</c:v>
                </c:pt>
                <c:pt idx="88">
                  <c:v>0.89810000000000001</c:v>
                </c:pt>
                <c:pt idx="89">
                  <c:v>0.99990000000000001</c:v>
                </c:pt>
                <c:pt idx="90">
                  <c:v>1.101</c:v>
                </c:pt>
                <c:pt idx="91">
                  <c:v>1.2010000000000001</c:v>
                </c:pt>
                <c:pt idx="92">
                  <c:v>1.2989999999999999</c:v>
                </c:pt>
                <c:pt idx="93">
                  <c:v>1.395</c:v>
                </c:pt>
                <c:pt idx="94">
                  <c:v>1.488</c:v>
                </c:pt>
                <c:pt idx="95">
                  <c:v>1.579</c:v>
                </c:pt>
                <c:pt idx="96">
                  <c:v>1.6679999999999999</c:v>
                </c:pt>
                <c:pt idx="97">
                  <c:v>1.84</c:v>
                </c:pt>
                <c:pt idx="98">
                  <c:v>2.0049999999999999</c:v>
                </c:pt>
                <c:pt idx="99">
                  <c:v>2.1640000000000001</c:v>
                </c:pt>
                <c:pt idx="100">
                  <c:v>2.319</c:v>
                </c:pt>
                <c:pt idx="101">
                  <c:v>2.4710000000000001</c:v>
                </c:pt>
                <c:pt idx="102">
                  <c:v>2.62</c:v>
                </c:pt>
                <c:pt idx="103">
                  <c:v>2.9129999999999998</c:v>
                </c:pt>
                <c:pt idx="104">
                  <c:v>3.202</c:v>
                </c:pt>
                <c:pt idx="105">
                  <c:v>3.488</c:v>
                </c:pt>
                <c:pt idx="106">
                  <c:v>3.7719999999999998</c:v>
                </c:pt>
                <c:pt idx="107">
                  <c:v>4.0540000000000003</c:v>
                </c:pt>
                <c:pt idx="108">
                  <c:v>4.3330000000000002</c:v>
                </c:pt>
                <c:pt idx="109">
                  <c:v>4.6100000000000003</c:v>
                </c:pt>
                <c:pt idx="110">
                  <c:v>4.883</c:v>
                </c:pt>
                <c:pt idx="111">
                  <c:v>5.1509999999999998</c:v>
                </c:pt>
                <c:pt idx="112">
                  <c:v>5.415</c:v>
                </c:pt>
                <c:pt idx="113">
                  <c:v>5.6740000000000004</c:v>
                </c:pt>
                <c:pt idx="114">
                  <c:v>6.1769999999999996</c:v>
                </c:pt>
                <c:pt idx="115">
                  <c:v>6.7729999999999997</c:v>
                </c:pt>
                <c:pt idx="116">
                  <c:v>7.3330000000000002</c:v>
                </c:pt>
                <c:pt idx="117">
                  <c:v>7.8579999999999997</c:v>
                </c:pt>
                <c:pt idx="118">
                  <c:v>8.3480000000000008</c:v>
                </c:pt>
                <c:pt idx="119">
                  <c:v>8.8049999999999997</c:v>
                </c:pt>
                <c:pt idx="120">
                  <c:v>9.2319999999999993</c:v>
                </c:pt>
                <c:pt idx="121">
                  <c:v>9.6310000000000002</c:v>
                </c:pt>
                <c:pt idx="122">
                  <c:v>10</c:v>
                </c:pt>
                <c:pt idx="123">
                  <c:v>10.68</c:v>
                </c:pt>
                <c:pt idx="124">
                  <c:v>11.27</c:v>
                </c:pt>
                <c:pt idx="125">
                  <c:v>11.79</c:v>
                </c:pt>
                <c:pt idx="126">
                  <c:v>12.25</c:v>
                </c:pt>
                <c:pt idx="127">
                  <c:v>12.66</c:v>
                </c:pt>
                <c:pt idx="128">
                  <c:v>13.02</c:v>
                </c:pt>
                <c:pt idx="129">
                  <c:v>13.64</c:v>
                </c:pt>
                <c:pt idx="130">
                  <c:v>14.15</c:v>
                </c:pt>
                <c:pt idx="131">
                  <c:v>14.56</c:v>
                </c:pt>
                <c:pt idx="132">
                  <c:v>14.91</c:v>
                </c:pt>
                <c:pt idx="133">
                  <c:v>15.2</c:v>
                </c:pt>
                <c:pt idx="134">
                  <c:v>15.45</c:v>
                </c:pt>
                <c:pt idx="135">
                  <c:v>15.67</c:v>
                </c:pt>
                <c:pt idx="136">
                  <c:v>15.85</c:v>
                </c:pt>
                <c:pt idx="137">
                  <c:v>16.010000000000002</c:v>
                </c:pt>
                <c:pt idx="138">
                  <c:v>16.16</c:v>
                </c:pt>
                <c:pt idx="139">
                  <c:v>16.329999999999998</c:v>
                </c:pt>
                <c:pt idx="140">
                  <c:v>16.57</c:v>
                </c:pt>
                <c:pt idx="141">
                  <c:v>16.75</c:v>
                </c:pt>
                <c:pt idx="142">
                  <c:v>16.89</c:v>
                </c:pt>
                <c:pt idx="143">
                  <c:v>16.989999999999998</c:v>
                </c:pt>
                <c:pt idx="144">
                  <c:v>17.059999999999999</c:v>
                </c:pt>
                <c:pt idx="145">
                  <c:v>17.100000000000001</c:v>
                </c:pt>
                <c:pt idx="146">
                  <c:v>17.13</c:v>
                </c:pt>
                <c:pt idx="147">
                  <c:v>17.14</c:v>
                </c:pt>
                <c:pt idx="148">
                  <c:v>17.14</c:v>
                </c:pt>
                <c:pt idx="149">
                  <c:v>17.100000000000001</c:v>
                </c:pt>
                <c:pt idx="150">
                  <c:v>17.02</c:v>
                </c:pt>
                <c:pt idx="151">
                  <c:v>16.920000000000002</c:v>
                </c:pt>
                <c:pt idx="152">
                  <c:v>16.8</c:v>
                </c:pt>
                <c:pt idx="153">
                  <c:v>16.649999999999999</c:v>
                </c:pt>
                <c:pt idx="154">
                  <c:v>16.48</c:v>
                </c:pt>
                <c:pt idx="155">
                  <c:v>16.11</c:v>
                </c:pt>
                <c:pt idx="156">
                  <c:v>15.69</c:v>
                </c:pt>
                <c:pt idx="157">
                  <c:v>15.25</c:v>
                </c:pt>
                <c:pt idx="158">
                  <c:v>14.79</c:v>
                </c:pt>
                <c:pt idx="159">
                  <c:v>14.32</c:v>
                </c:pt>
                <c:pt idx="160">
                  <c:v>13.85</c:v>
                </c:pt>
                <c:pt idx="161">
                  <c:v>13.39</c:v>
                </c:pt>
                <c:pt idx="162">
                  <c:v>12.95</c:v>
                </c:pt>
                <c:pt idx="163">
                  <c:v>12.53</c:v>
                </c:pt>
                <c:pt idx="164">
                  <c:v>12.12</c:v>
                </c:pt>
                <c:pt idx="165">
                  <c:v>11.74</c:v>
                </c:pt>
                <c:pt idx="166">
                  <c:v>11.06</c:v>
                </c:pt>
                <c:pt idx="167">
                  <c:v>10.36</c:v>
                </c:pt>
                <c:pt idx="168">
                  <c:v>9.8369999999999997</c:v>
                </c:pt>
                <c:pt idx="169">
                  <c:v>9.3569999999999993</c:v>
                </c:pt>
                <c:pt idx="170">
                  <c:v>8.8940000000000001</c:v>
                </c:pt>
                <c:pt idx="171">
                  <c:v>8.4809999999999999</c:v>
                </c:pt>
                <c:pt idx="172">
                  <c:v>8.1110000000000007</c:v>
                </c:pt>
                <c:pt idx="173">
                  <c:v>7.7770000000000001</c:v>
                </c:pt>
                <c:pt idx="174">
                  <c:v>7.4729999999999999</c:v>
                </c:pt>
                <c:pt idx="175">
                  <c:v>6.944</c:v>
                </c:pt>
                <c:pt idx="176">
                  <c:v>6.4980000000000002</c:v>
                </c:pt>
                <c:pt idx="177">
                  <c:v>6.1159999999999997</c:v>
                </c:pt>
                <c:pt idx="178">
                  <c:v>5.7859999999999996</c:v>
                </c:pt>
                <c:pt idx="179">
                  <c:v>5.4969999999999999</c:v>
                </c:pt>
                <c:pt idx="180">
                  <c:v>5.242</c:v>
                </c:pt>
                <c:pt idx="181">
                  <c:v>4.8129999999999997</c:v>
                </c:pt>
                <c:pt idx="182">
                  <c:v>4.4649999999999999</c:v>
                </c:pt>
                <c:pt idx="183">
                  <c:v>4.17</c:v>
                </c:pt>
                <c:pt idx="184">
                  <c:v>3.9220000000000002</c:v>
                </c:pt>
                <c:pt idx="185">
                  <c:v>3.7109999999999999</c:v>
                </c:pt>
                <c:pt idx="186">
                  <c:v>3.5289999999999999</c:v>
                </c:pt>
                <c:pt idx="187">
                  <c:v>3.371</c:v>
                </c:pt>
                <c:pt idx="188">
                  <c:v>3.2320000000000002</c:v>
                </c:pt>
                <c:pt idx="189">
                  <c:v>3.109</c:v>
                </c:pt>
                <c:pt idx="190">
                  <c:v>2.9990000000000001</c:v>
                </c:pt>
                <c:pt idx="191">
                  <c:v>2.9</c:v>
                </c:pt>
                <c:pt idx="192">
                  <c:v>2.7309999999999999</c:v>
                </c:pt>
                <c:pt idx="193">
                  <c:v>2.5590000000000002</c:v>
                </c:pt>
                <c:pt idx="194">
                  <c:v>2.4209999999999998</c:v>
                </c:pt>
                <c:pt idx="195">
                  <c:v>2.306</c:v>
                </c:pt>
                <c:pt idx="196">
                  <c:v>2.2109999999999999</c:v>
                </c:pt>
                <c:pt idx="197">
                  <c:v>2.13</c:v>
                </c:pt>
                <c:pt idx="198">
                  <c:v>2.06</c:v>
                </c:pt>
                <c:pt idx="199">
                  <c:v>2</c:v>
                </c:pt>
                <c:pt idx="200">
                  <c:v>1.948</c:v>
                </c:pt>
                <c:pt idx="201">
                  <c:v>1.861</c:v>
                </c:pt>
                <c:pt idx="202">
                  <c:v>1.7929999999999999</c:v>
                </c:pt>
                <c:pt idx="203">
                  <c:v>1.7390000000000001</c:v>
                </c:pt>
                <c:pt idx="204">
                  <c:v>1.694</c:v>
                </c:pt>
                <c:pt idx="205">
                  <c:v>1.6579999999999999</c:v>
                </c:pt>
                <c:pt idx="206">
                  <c:v>1.627</c:v>
                </c:pt>
                <c:pt idx="207">
                  <c:v>1.581</c:v>
                </c:pt>
                <c:pt idx="208">
                  <c:v>1.5609999999999999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19-412C-84BC-C8D6DC398858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srim86Kr_Au!$D$20:$D$228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srim86Kr_Au!$F$20:$F$228</c:f>
              <c:numCache>
                <c:formatCode>0.000E+00</c:formatCode>
                <c:ptCount val="209"/>
                <c:pt idx="0">
                  <c:v>0.29970000000000002</c:v>
                </c:pt>
                <c:pt idx="1">
                  <c:v>0.3165</c:v>
                </c:pt>
                <c:pt idx="2">
                  <c:v>0.3322</c:v>
                </c:pt>
                <c:pt idx="3">
                  <c:v>0.34720000000000001</c:v>
                </c:pt>
                <c:pt idx="4">
                  <c:v>0.3614</c:v>
                </c:pt>
                <c:pt idx="5">
                  <c:v>0.37490000000000001</c:v>
                </c:pt>
                <c:pt idx="6">
                  <c:v>0.38779999999999998</c:v>
                </c:pt>
                <c:pt idx="7">
                  <c:v>0.4002</c:v>
                </c:pt>
                <c:pt idx="8">
                  <c:v>0.41220000000000001</c:v>
                </c:pt>
                <c:pt idx="9">
                  <c:v>0.42359999999999998</c:v>
                </c:pt>
                <c:pt idx="10">
                  <c:v>0.44540000000000002</c:v>
                </c:pt>
                <c:pt idx="11">
                  <c:v>0.47070000000000001</c:v>
                </c:pt>
                <c:pt idx="12">
                  <c:v>0.49419999999999997</c:v>
                </c:pt>
                <c:pt idx="13">
                  <c:v>0.51600000000000001</c:v>
                </c:pt>
                <c:pt idx="14">
                  <c:v>0.53659999999999997</c:v>
                </c:pt>
                <c:pt idx="15">
                  <c:v>0.55600000000000005</c:v>
                </c:pt>
                <c:pt idx="16">
                  <c:v>0.57430000000000003</c:v>
                </c:pt>
                <c:pt idx="17">
                  <c:v>0.5917</c:v>
                </c:pt>
                <c:pt idx="18">
                  <c:v>0.60829999999999995</c:v>
                </c:pt>
                <c:pt idx="19">
                  <c:v>0.63919999999999999</c:v>
                </c:pt>
                <c:pt idx="20">
                  <c:v>0.66759999999999997</c:v>
                </c:pt>
                <c:pt idx="21">
                  <c:v>0.69389999999999996</c:v>
                </c:pt>
                <c:pt idx="22">
                  <c:v>0.71840000000000004</c:v>
                </c:pt>
                <c:pt idx="23">
                  <c:v>0.74119999999999997</c:v>
                </c:pt>
                <c:pt idx="24">
                  <c:v>0.76270000000000004</c:v>
                </c:pt>
                <c:pt idx="25">
                  <c:v>0.80210000000000004</c:v>
                </c:pt>
                <c:pt idx="26">
                  <c:v>0.83750000000000002</c:v>
                </c:pt>
                <c:pt idx="27">
                  <c:v>0.86970000000000003</c:v>
                </c:pt>
                <c:pt idx="28">
                  <c:v>0.89910000000000001</c:v>
                </c:pt>
                <c:pt idx="29">
                  <c:v>0.92610000000000003</c:v>
                </c:pt>
                <c:pt idx="30">
                  <c:v>0.95120000000000005</c:v>
                </c:pt>
                <c:pt idx="31">
                  <c:v>0.97450000000000003</c:v>
                </c:pt>
                <c:pt idx="32">
                  <c:v>0.99629999999999996</c:v>
                </c:pt>
                <c:pt idx="33">
                  <c:v>1.0169999999999999</c:v>
                </c:pt>
                <c:pt idx="34">
                  <c:v>1.036</c:v>
                </c:pt>
                <c:pt idx="35">
                  <c:v>1.054</c:v>
                </c:pt>
                <c:pt idx="36">
                  <c:v>1.087</c:v>
                </c:pt>
                <c:pt idx="37">
                  <c:v>1.1240000000000001</c:v>
                </c:pt>
                <c:pt idx="38">
                  <c:v>1.157</c:v>
                </c:pt>
                <c:pt idx="39">
                  <c:v>1.1859999999999999</c:v>
                </c:pt>
                <c:pt idx="40">
                  <c:v>1.2130000000000001</c:v>
                </c:pt>
                <c:pt idx="41">
                  <c:v>1.2370000000000001</c:v>
                </c:pt>
                <c:pt idx="42">
                  <c:v>1.2589999999999999</c:v>
                </c:pt>
                <c:pt idx="43">
                  <c:v>1.2789999999999999</c:v>
                </c:pt>
                <c:pt idx="44">
                  <c:v>1.298</c:v>
                </c:pt>
                <c:pt idx="45">
                  <c:v>1.331</c:v>
                </c:pt>
                <c:pt idx="46">
                  <c:v>1.359</c:v>
                </c:pt>
                <c:pt idx="47">
                  <c:v>1.3839999999999999</c:v>
                </c:pt>
                <c:pt idx="48">
                  <c:v>1.405</c:v>
                </c:pt>
                <c:pt idx="49">
                  <c:v>1.425</c:v>
                </c:pt>
                <c:pt idx="50">
                  <c:v>1.4410000000000001</c:v>
                </c:pt>
                <c:pt idx="51">
                  <c:v>1.47</c:v>
                </c:pt>
                <c:pt idx="52">
                  <c:v>1.4930000000000001</c:v>
                </c:pt>
                <c:pt idx="53">
                  <c:v>1.5109999999999999</c:v>
                </c:pt>
                <c:pt idx="54">
                  <c:v>1.526</c:v>
                </c:pt>
                <c:pt idx="55">
                  <c:v>1.538</c:v>
                </c:pt>
                <c:pt idx="56">
                  <c:v>1.5469999999999999</c:v>
                </c:pt>
                <c:pt idx="57">
                  <c:v>1.5549999999999999</c:v>
                </c:pt>
                <c:pt idx="58">
                  <c:v>1.5609999999999999</c:v>
                </c:pt>
                <c:pt idx="59">
                  <c:v>1.5660000000000001</c:v>
                </c:pt>
                <c:pt idx="60">
                  <c:v>1.569</c:v>
                </c:pt>
                <c:pt idx="61">
                  <c:v>1.571</c:v>
                </c:pt>
                <c:pt idx="62">
                  <c:v>1.5740000000000001</c:v>
                </c:pt>
                <c:pt idx="63">
                  <c:v>1.573</c:v>
                </c:pt>
                <c:pt idx="64">
                  <c:v>1.569</c:v>
                </c:pt>
                <c:pt idx="65">
                  <c:v>1.5629999999999999</c:v>
                </c:pt>
                <c:pt idx="66">
                  <c:v>1.5549999999999999</c:v>
                </c:pt>
                <c:pt idx="67">
                  <c:v>1.546</c:v>
                </c:pt>
                <c:pt idx="68">
                  <c:v>1.536</c:v>
                </c:pt>
                <c:pt idx="69">
                  <c:v>1.5249999999999999</c:v>
                </c:pt>
                <c:pt idx="70">
                  <c:v>1.514</c:v>
                </c:pt>
                <c:pt idx="71">
                  <c:v>1.4910000000000001</c:v>
                </c:pt>
                <c:pt idx="72">
                  <c:v>1.4670000000000001</c:v>
                </c:pt>
                <c:pt idx="73">
                  <c:v>1.4430000000000001</c:v>
                </c:pt>
                <c:pt idx="74">
                  <c:v>1.419</c:v>
                </c:pt>
                <c:pt idx="75">
                  <c:v>1.395</c:v>
                </c:pt>
                <c:pt idx="76">
                  <c:v>1.3720000000000001</c:v>
                </c:pt>
                <c:pt idx="77">
                  <c:v>1.3280000000000001</c:v>
                </c:pt>
                <c:pt idx="78">
                  <c:v>1.2869999999999999</c:v>
                </c:pt>
                <c:pt idx="79">
                  <c:v>1.248</c:v>
                </c:pt>
                <c:pt idx="80">
                  <c:v>1.2110000000000001</c:v>
                </c:pt>
                <c:pt idx="81">
                  <c:v>1.1759999999999999</c:v>
                </c:pt>
                <c:pt idx="82">
                  <c:v>1.1439999999999999</c:v>
                </c:pt>
                <c:pt idx="83">
                  <c:v>1.1140000000000001</c:v>
                </c:pt>
                <c:pt idx="84">
                  <c:v>1.085</c:v>
                </c:pt>
                <c:pt idx="85">
                  <c:v>1.0589999999999999</c:v>
                </c:pt>
                <c:pt idx="86">
                  <c:v>1.0329999999999999</c:v>
                </c:pt>
                <c:pt idx="87">
                  <c:v>1.0089999999999999</c:v>
                </c:pt>
                <c:pt idx="88">
                  <c:v>0.96489999999999998</c:v>
                </c:pt>
                <c:pt idx="89">
                  <c:v>0.91559999999999997</c:v>
                </c:pt>
                <c:pt idx="90">
                  <c:v>0.87190000000000001</c:v>
                </c:pt>
                <c:pt idx="91">
                  <c:v>0.83289999999999997</c:v>
                </c:pt>
                <c:pt idx="92">
                  <c:v>0.79779999999999995</c:v>
                </c:pt>
                <c:pt idx="93">
                  <c:v>0.76590000000000003</c:v>
                </c:pt>
                <c:pt idx="94">
                  <c:v>0.73699999999999999</c:v>
                </c:pt>
                <c:pt idx="95">
                  <c:v>0.71050000000000002</c:v>
                </c:pt>
                <c:pt idx="96">
                  <c:v>0.68610000000000004</c:v>
                </c:pt>
                <c:pt idx="97">
                  <c:v>0.64280000000000004</c:v>
                </c:pt>
                <c:pt idx="98">
                  <c:v>0.60550000000000004</c:v>
                </c:pt>
                <c:pt idx="99">
                  <c:v>0.57279999999999998</c:v>
                </c:pt>
                <c:pt idx="100">
                  <c:v>0.54400000000000004</c:v>
                </c:pt>
                <c:pt idx="101">
                  <c:v>0.51839999999999997</c:v>
                </c:pt>
                <c:pt idx="102">
                  <c:v>0.49540000000000001</c:v>
                </c:pt>
                <c:pt idx="103">
                  <c:v>0.45579999999999998</c:v>
                </c:pt>
                <c:pt idx="104">
                  <c:v>0.42280000000000001</c:v>
                </c:pt>
                <c:pt idx="105">
                  <c:v>0.39489999999999997</c:v>
                </c:pt>
                <c:pt idx="106">
                  <c:v>0.37090000000000001</c:v>
                </c:pt>
                <c:pt idx="107">
                  <c:v>0.34989999999999999</c:v>
                </c:pt>
                <c:pt idx="108">
                  <c:v>0.33150000000000002</c:v>
                </c:pt>
                <c:pt idx="109">
                  <c:v>0.31519999999999998</c:v>
                </c:pt>
                <c:pt idx="110">
                  <c:v>0.30059999999999998</c:v>
                </c:pt>
                <c:pt idx="111">
                  <c:v>0.28739999999999999</c:v>
                </c:pt>
                <c:pt idx="112">
                  <c:v>0.27550000000000002</c:v>
                </c:pt>
                <c:pt idx="113">
                  <c:v>0.2646</c:v>
                </c:pt>
                <c:pt idx="114">
                  <c:v>0.24560000000000001</c:v>
                </c:pt>
                <c:pt idx="115">
                  <c:v>0.22570000000000001</c:v>
                </c:pt>
                <c:pt idx="116">
                  <c:v>0.20910000000000001</c:v>
                </c:pt>
                <c:pt idx="117">
                  <c:v>0.19500000000000001</c:v>
                </c:pt>
                <c:pt idx="118">
                  <c:v>0.18279999999999999</c:v>
                </c:pt>
                <c:pt idx="119">
                  <c:v>0.17230000000000001</c:v>
                </c:pt>
                <c:pt idx="120">
                  <c:v>0.16300000000000001</c:v>
                </c:pt>
                <c:pt idx="121">
                  <c:v>0.1547</c:v>
                </c:pt>
                <c:pt idx="122">
                  <c:v>0.1474</c:v>
                </c:pt>
                <c:pt idx="123">
                  <c:v>0.13469999999999999</c:v>
                </c:pt>
                <c:pt idx="124">
                  <c:v>0.12429999999999999</c:v>
                </c:pt>
                <c:pt idx="125">
                  <c:v>0.11550000000000001</c:v>
                </c:pt>
                <c:pt idx="126">
                  <c:v>0.1079</c:v>
                </c:pt>
                <c:pt idx="127">
                  <c:v>0.1014</c:v>
                </c:pt>
                <c:pt idx="128">
                  <c:v>9.5649999999999999E-2</c:v>
                </c:pt>
                <c:pt idx="129">
                  <c:v>8.6080000000000004E-2</c:v>
                </c:pt>
                <c:pt idx="130">
                  <c:v>7.8399999999999997E-2</c:v>
                </c:pt>
                <c:pt idx="131">
                  <c:v>7.2069999999999995E-2</c:v>
                </c:pt>
                <c:pt idx="132">
                  <c:v>6.676E-2</c:v>
                </c:pt>
                <c:pt idx="133">
                  <c:v>6.2230000000000001E-2</c:v>
                </c:pt>
                <c:pt idx="134">
                  <c:v>5.833E-2</c:v>
                </c:pt>
                <c:pt idx="135">
                  <c:v>5.4919999999999997E-2</c:v>
                </c:pt>
                <c:pt idx="136">
                  <c:v>5.1920000000000001E-2</c:v>
                </c:pt>
                <c:pt idx="137">
                  <c:v>4.9250000000000002E-2</c:v>
                </c:pt>
                <c:pt idx="138">
                  <c:v>4.6870000000000002E-2</c:v>
                </c:pt>
                <c:pt idx="139">
                  <c:v>4.4720000000000003E-2</c:v>
                </c:pt>
                <c:pt idx="140">
                  <c:v>4.1000000000000002E-2</c:v>
                </c:pt>
                <c:pt idx="141">
                  <c:v>3.7199999999999997E-2</c:v>
                </c:pt>
                <c:pt idx="142">
                  <c:v>3.4079999999999999E-2</c:v>
                </c:pt>
                <c:pt idx="143">
                  <c:v>3.1480000000000001E-2</c:v>
                </c:pt>
                <c:pt idx="144">
                  <c:v>2.9270000000000001E-2</c:v>
                </c:pt>
                <c:pt idx="145">
                  <c:v>2.7369999999999998E-2</c:v>
                </c:pt>
                <c:pt idx="146">
                  <c:v>2.572E-2</c:v>
                </c:pt>
                <c:pt idx="147">
                  <c:v>2.427E-2</c:v>
                </c:pt>
                <c:pt idx="148">
                  <c:v>2.298E-2</c:v>
                </c:pt>
                <c:pt idx="149">
                  <c:v>2.0799999999999999E-2</c:v>
                </c:pt>
                <c:pt idx="150">
                  <c:v>1.9019999999999999E-2</c:v>
                </c:pt>
                <c:pt idx="151">
                  <c:v>1.754E-2</c:v>
                </c:pt>
                <c:pt idx="152">
                  <c:v>1.6289999999999999E-2</c:v>
                </c:pt>
                <c:pt idx="153">
                  <c:v>1.521E-2</c:v>
                </c:pt>
                <c:pt idx="154">
                  <c:v>1.427E-2</c:v>
                </c:pt>
                <c:pt idx="155">
                  <c:v>1.273E-2</c:v>
                </c:pt>
                <c:pt idx="156">
                  <c:v>1.15E-2</c:v>
                </c:pt>
                <c:pt idx="157">
                  <c:v>1.0500000000000001E-2</c:v>
                </c:pt>
                <c:pt idx="158">
                  <c:v>9.6699999999999998E-3</c:v>
                </c:pt>
                <c:pt idx="159">
                  <c:v>8.9669999999999993E-3</c:v>
                </c:pt>
                <c:pt idx="160">
                  <c:v>8.3649999999999992E-3</c:v>
                </c:pt>
                <c:pt idx="161">
                  <c:v>7.8429999999999993E-3</c:v>
                </c:pt>
                <c:pt idx="162">
                  <c:v>7.3860000000000002E-3</c:v>
                </c:pt>
                <c:pt idx="163">
                  <c:v>6.9810000000000002E-3</c:v>
                </c:pt>
                <c:pt idx="164">
                  <c:v>6.6210000000000001E-3</c:v>
                </c:pt>
                <c:pt idx="165">
                  <c:v>6.2989999999999999E-3</c:v>
                </c:pt>
                <c:pt idx="166">
                  <c:v>5.744E-3</c:v>
                </c:pt>
                <c:pt idx="167">
                  <c:v>5.1799999999999997E-3</c:v>
                </c:pt>
                <c:pt idx="168">
                  <c:v>4.7219999999999996E-3</c:v>
                </c:pt>
                <c:pt idx="169">
                  <c:v>4.3420000000000004E-3</c:v>
                </c:pt>
                <c:pt idx="170">
                  <c:v>4.0210000000000003E-3</c:v>
                </c:pt>
                <c:pt idx="171">
                  <c:v>3.7469999999999999E-3</c:v>
                </c:pt>
                <c:pt idx="172">
                  <c:v>3.509E-3</c:v>
                </c:pt>
                <c:pt idx="173">
                  <c:v>3.3010000000000001E-3</c:v>
                </c:pt>
                <c:pt idx="174">
                  <c:v>3.1180000000000001E-3</c:v>
                </c:pt>
                <c:pt idx="175">
                  <c:v>2.8089999999999999E-3</c:v>
                </c:pt>
                <c:pt idx="176">
                  <c:v>2.5579999999999999E-3</c:v>
                </c:pt>
                <c:pt idx="177">
                  <c:v>2.3500000000000001E-3</c:v>
                </c:pt>
                <c:pt idx="178">
                  <c:v>2.1740000000000002E-3</c:v>
                </c:pt>
                <c:pt idx="179">
                  <c:v>2.0249999999999999E-3</c:v>
                </c:pt>
                <c:pt idx="180">
                  <c:v>1.895E-3</c:v>
                </c:pt>
                <c:pt idx="181">
                  <c:v>1.6819999999999999E-3</c:v>
                </c:pt>
                <c:pt idx="182">
                  <c:v>1.513E-3</c:v>
                </c:pt>
                <c:pt idx="183">
                  <c:v>1.377E-3</c:v>
                </c:pt>
                <c:pt idx="184">
                  <c:v>1.2639999999999999E-3</c:v>
                </c:pt>
                <c:pt idx="185">
                  <c:v>1.1689999999999999E-3</c:v>
                </c:pt>
                <c:pt idx="186">
                  <c:v>1.088E-3</c:v>
                </c:pt>
                <c:pt idx="187">
                  <c:v>1.018E-3</c:v>
                </c:pt>
                <c:pt idx="188">
                  <c:v>9.5629999999999999E-4</c:v>
                </c:pt>
                <c:pt idx="189">
                  <c:v>9.0220000000000003E-4</c:v>
                </c:pt>
                <c:pt idx="190">
                  <c:v>8.5419999999999995E-4</c:v>
                </c:pt>
                <c:pt idx="191">
                  <c:v>8.1119999999999999E-4</c:v>
                </c:pt>
                <c:pt idx="192">
                  <c:v>7.3749999999999998E-4</c:v>
                </c:pt>
                <c:pt idx="193">
                  <c:v>6.6299999999999996E-4</c:v>
                </c:pt>
                <c:pt idx="194">
                  <c:v>6.0260000000000001E-4</c:v>
                </c:pt>
                <c:pt idx="195">
                  <c:v>5.5279999999999999E-4</c:v>
                </c:pt>
                <c:pt idx="196">
                  <c:v>5.1079999999999995E-4</c:v>
                </c:pt>
                <c:pt idx="197">
                  <c:v>4.75E-4</c:v>
                </c:pt>
                <c:pt idx="198">
                  <c:v>4.44E-4</c:v>
                </c:pt>
                <c:pt idx="199">
                  <c:v>4.17E-4</c:v>
                </c:pt>
                <c:pt idx="200">
                  <c:v>3.9320000000000002E-4</c:v>
                </c:pt>
                <c:pt idx="201">
                  <c:v>3.5320000000000002E-4</c:v>
                </c:pt>
                <c:pt idx="202">
                  <c:v>3.2089999999999999E-4</c:v>
                </c:pt>
                <c:pt idx="203">
                  <c:v>2.942E-4</c:v>
                </c:pt>
                <c:pt idx="204">
                  <c:v>2.7169999999999999E-4</c:v>
                </c:pt>
                <c:pt idx="205">
                  <c:v>2.5250000000000001E-4</c:v>
                </c:pt>
                <c:pt idx="206">
                  <c:v>2.3599999999999999E-4</c:v>
                </c:pt>
                <c:pt idx="207">
                  <c:v>2.0890000000000001E-4</c:v>
                </c:pt>
                <c:pt idx="208">
                  <c:v>1.9550000000000001E-4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19-412C-84BC-C8D6DC398858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srim86Kr_Au!$D$20:$D$228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srim86Kr_Au!$G$20:$G$228</c:f>
              <c:numCache>
                <c:formatCode>0.000E+00</c:formatCode>
                <c:ptCount val="209"/>
                <c:pt idx="0">
                  <c:v>0.31823000000000001</c:v>
                </c:pt>
                <c:pt idx="1">
                  <c:v>0.33603</c:v>
                </c:pt>
                <c:pt idx="2">
                  <c:v>0.35269</c:v>
                </c:pt>
                <c:pt idx="3">
                  <c:v>0.36859999999999998</c:v>
                </c:pt>
                <c:pt idx="4">
                  <c:v>0.38367000000000001</c:v>
                </c:pt>
                <c:pt idx="5">
                  <c:v>0.39801000000000003</c:v>
                </c:pt>
                <c:pt idx="6">
                  <c:v>0.41171999999999997</c:v>
                </c:pt>
                <c:pt idx="7">
                  <c:v>0.42491000000000001</c:v>
                </c:pt>
                <c:pt idx="8">
                  <c:v>0.43767</c:v>
                </c:pt>
                <c:pt idx="9">
                  <c:v>0.44979999999999998</c:v>
                </c:pt>
                <c:pt idx="10">
                  <c:v>0.47302</c:v>
                </c:pt>
                <c:pt idx="11">
                  <c:v>0.5</c:v>
                </c:pt>
                <c:pt idx="12">
                  <c:v>0.52507999999999999</c:v>
                </c:pt>
                <c:pt idx="13">
                  <c:v>0.54839000000000004</c:v>
                </c:pt>
                <c:pt idx="14">
                  <c:v>0.57042999999999999</c:v>
                </c:pt>
                <c:pt idx="15">
                  <c:v>0.59121000000000001</c:v>
                </c:pt>
                <c:pt idx="16">
                  <c:v>0.61084000000000005</c:v>
                </c:pt>
                <c:pt idx="17">
                  <c:v>0.62951999999999997</c:v>
                </c:pt>
                <c:pt idx="18">
                  <c:v>0.64735999999999994</c:v>
                </c:pt>
                <c:pt idx="19">
                  <c:v>0.68062999999999996</c:v>
                </c:pt>
                <c:pt idx="20">
                  <c:v>0.71126999999999996</c:v>
                </c:pt>
                <c:pt idx="21">
                  <c:v>0.73970999999999998</c:v>
                </c:pt>
                <c:pt idx="22">
                  <c:v>0.76624000000000003</c:v>
                </c:pt>
                <c:pt idx="23">
                  <c:v>0.79099999999999993</c:v>
                </c:pt>
                <c:pt idx="24">
                  <c:v>0.81437999999999999</c:v>
                </c:pt>
                <c:pt idx="25">
                  <c:v>0.85733999999999999</c:v>
                </c:pt>
                <c:pt idx="26">
                  <c:v>0.89610000000000001</c:v>
                </c:pt>
                <c:pt idx="27">
                  <c:v>0.93147000000000002</c:v>
                </c:pt>
                <c:pt idx="28">
                  <c:v>0.96388000000000007</c:v>
                </c:pt>
                <c:pt idx="29">
                  <c:v>0.99375999999999998</c:v>
                </c:pt>
                <c:pt idx="30">
                  <c:v>1.02162</c:v>
                </c:pt>
                <c:pt idx="31">
                  <c:v>1.04758</c:v>
                </c:pt>
                <c:pt idx="32">
                  <c:v>1.07195</c:v>
                </c:pt>
                <c:pt idx="33">
                  <c:v>1.0951299999999999</c:v>
                </c:pt>
                <c:pt idx="34">
                  <c:v>1.11653</c:v>
                </c:pt>
                <c:pt idx="35">
                  <c:v>1.13687</c:v>
                </c:pt>
                <c:pt idx="36">
                  <c:v>1.17435</c:v>
                </c:pt>
                <c:pt idx="37">
                  <c:v>1.21665</c:v>
                </c:pt>
                <c:pt idx="38">
                  <c:v>1.2546600000000001</c:v>
                </c:pt>
                <c:pt idx="39">
                  <c:v>1.2884</c:v>
                </c:pt>
                <c:pt idx="40">
                  <c:v>1.32</c:v>
                </c:pt>
                <c:pt idx="41">
                  <c:v>1.3483000000000001</c:v>
                </c:pt>
                <c:pt idx="42">
                  <c:v>1.3745999999999998</c:v>
                </c:pt>
                <c:pt idx="43">
                  <c:v>1.3985999999999998</c:v>
                </c:pt>
                <c:pt idx="44">
                  <c:v>1.4215</c:v>
                </c:pt>
                <c:pt idx="45">
                  <c:v>1.462</c:v>
                </c:pt>
                <c:pt idx="46">
                  <c:v>1.4971000000000001</c:v>
                </c:pt>
                <c:pt idx="47">
                  <c:v>1.5288999999999999</c:v>
                </c:pt>
                <c:pt idx="48">
                  <c:v>1.5563</c:v>
                </c:pt>
                <c:pt idx="49">
                  <c:v>1.5825</c:v>
                </c:pt>
                <c:pt idx="50">
                  <c:v>1.6044</c:v>
                </c:pt>
                <c:pt idx="51">
                  <c:v>1.6447000000000001</c:v>
                </c:pt>
                <c:pt idx="52">
                  <c:v>1.6783000000000001</c:v>
                </c:pt>
                <c:pt idx="53">
                  <c:v>1.7062999999999999</c:v>
                </c:pt>
                <c:pt idx="54">
                  <c:v>1.7309000000000001</c:v>
                </c:pt>
                <c:pt idx="55">
                  <c:v>1.752</c:v>
                </c:pt>
                <c:pt idx="56">
                  <c:v>1.7696999999999998</c:v>
                </c:pt>
                <c:pt idx="57">
                  <c:v>1.7861</c:v>
                </c:pt>
                <c:pt idx="58">
                  <c:v>1.8002</c:v>
                </c:pt>
                <c:pt idx="59">
                  <c:v>1.8130999999999999</c:v>
                </c:pt>
                <c:pt idx="60">
                  <c:v>1.8236999999999999</c:v>
                </c:pt>
                <c:pt idx="61">
                  <c:v>1.8076999999999999</c:v>
                </c:pt>
                <c:pt idx="62">
                  <c:v>1.7827000000000002</c:v>
                </c:pt>
                <c:pt idx="63">
                  <c:v>1.7712999999999999</c:v>
                </c:pt>
                <c:pt idx="64">
                  <c:v>1.7715000000000001</c:v>
                </c:pt>
                <c:pt idx="65">
                  <c:v>1.7772999999999999</c:v>
                </c:pt>
                <c:pt idx="66">
                  <c:v>1.7847</c:v>
                </c:pt>
                <c:pt idx="67">
                  <c:v>1.7925</c:v>
                </c:pt>
                <c:pt idx="68">
                  <c:v>1.7995000000000001</c:v>
                </c:pt>
                <c:pt idx="69">
                  <c:v>1.8049999999999999</c:v>
                </c:pt>
                <c:pt idx="70">
                  <c:v>1.8097000000000001</c:v>
                </c:pt>
                <c:pt idx="71">
                  <c:v>1.8151000000000002</c:v>
                </c:pt>
                <c:pt idx="72">
                  <c:v>1.8157000000000001</c:v>
                </c:pt>
                <c:pt idx="73">
                  <c:v>1.8133000000000001</c:v>
                </c:pt>
                <c:pt idx="74">
                  <c:v>1.8087</c:v>
                </c:pt>
                <c:pt idx="75">
                  <c:v>1.8024</c:v>
                </c:pt>
                <c:pt idx="76">
                  <c:v>1.7961</c:v>
                </c:pt>
                <c:pt idx="77">
                  <c:v>1.7841</c:v>
                </c:pt>
                <c:pt idx="78">
                  <c:v>1.7746</c:v>
                </c:pt>
                <c:pt idx="79">
                  <c:v>1.7678</c:v>
                </c:pt>
                <c:pt idx="80">
                  <c:v>1.7641</c:v>
                </c:pt>
                <c:pt idx="81">
                  <c:v>1.7637999999999998</c:v>
                </c:pt>
                <c:pt idx="82">
                  <c:v>1.7677</c:v>
                </c:pt>
                <c:pt idx="83">
                  <c:v>1.7748000000000002</c:v>
                </c:pt>
                <c:pt idx="84">
                  <c:v>1.7837999999999998</c:v>
                </c:pt>
                <c:pt idx="85">
                  <c:v>1.7967</c:v>
                </c:pt>
                <c:pt idx="86">
                  <c:v>1.8102</c:v>
                </c:pt>
                <c:pt idx="87">
                  <c:v>1.8262</c:v>
                </c:pt>
                <c:pt idx="88">
                  <c:v>1.863</c:v>
                </c:pt>
                <c:pt idx="89">
                  <c:v>1.9155</c:v>
                </c:pt>
                <c:pt idx="90">
                  <c:v>1.9729000000000001</c:v>
                </c:pt>
                <c:pt idx="91">
                  <c:v>2.0339</c:v>
                </c:pt>
                <c:pt idx="92">
                  <c:v>2.0968</c:v>
                </c:pt>
                <c:pt idx="93">
                  <c:v>2.1608999999999998</c:v>
                </c:pt>
                <c:pt idx="94">
                  <c:v>2.2250000000000001</c:v>
                </c:pt>
                <c:pt idx="95">
                  <c:v>2.2894999999999999</c:v>
                </c:pt>
                <c:pt idx="96">
                  <c:v>2.3540999999999999</c:v>
                </c:pt>
                <c:pt idx="97">
                  <c:v>2.4828000000000001</c:v>
                </c:pt>
                <c:pt idx="98">
                  <c:v>2.6105</c:v>
                </c:pt>
                <c:pt idx="99">
                  <c:v>2.7368000000000001</c:v>
                </c:pt>
                <c:pt idx="100">
                  <c:v>2.863</c:v>
                </c:pt>
                <c:pt idx="101">
                  <c:v>2.9893999999999998</c:v>
                </c:pt>
                <c:pt idx="102">
                  <c:v>3.1154000000000002</c:v>
                </c:pt>
                <c:pt idx="103">
                  <c:v>3.3687999999999998</c:v>
                </c:pt>
                <c:pt idx="104">
                  <c:v>3.6248</c:v>
                </c:pt>
                <c:pt idx="105">
                  <c:v>3.8828999999999998</c:v>
                </c:pt>
                <c:pt idx="106">
                  <c:v>4.1429</c:v>
                </c:pt>
                <c:pt idx="107">
                  <c:v>4.4039000000000001</c:v>
                </c:pt>
                <c:pt idx="108">
                  <c:v>4.6645000000000003</c:v>
                </c:pt>
                <c:pt idx="109">
                  <c:v>4.9252000000000002</c:v>
                </c:pt>
                <c:pt idx="110">
                  <c:v>5.1836000000000002</c:v>
                </c:pt>
                <c:pt idx="111">
                  <c:v>5.4383999999999997</c:v>
                </c:pt>
                <c:pt idx="112">
                  <c:v>5.6905000000000001</c:v>
                </c:pt>
                <c:pt idx="113">
                  <c:v>5.9386000000000001</c:v>
                </c:pt>
                <c:pt idx="114">
                  <c:v>6.4225999999999992</c:v>
                </c:pt>
                <c:pt idx="115">
                  <c:v>6.9986999999999995</c:v>
                </c:pt>
                <c:pt idx="116">
                  <c:v>7.5421000000000005</c:v>
                </c:pt>
                <c:pt idx="117">
                  <c:v>8.052999999999999</c:v>
                </c:pt>
                <c:pt idx="118">
                  <c:v>8.530800000000001</c:v>
                </c:pt>
                <c:pt idx="119">
                  <c:v>8.9772999999999996</c:v>
                </c:pt>
                <c:pt idx="120">
                  <c:v>9.3949999999999996</c:v>
                </c:pt>
                <c:pt idx="121">
                  <c:v>9.7857000000000003</c:v>
                </c:pt>
                <c:pt idx="122">
                  <c:v>10.147399999999999</c:v>
                </c:pt>
                <c:pt idx="123">
                  <c:v>10.8147</c:v>
                </c:pt>
                <c:pt idx="124">
                  <c:v>11.394299999999999</c:v>
                </c:pt>
                <c:pt idx="125">
                  <c:v>11.9055</c:v>
                </c:pt>
                <c:pt idx="126">
                  <c:v>12.357900000000001</c:v>
                </c:pt>
                <c:pt idx="127">
                  <c:v>12.7614</c:v>
                </c:pt>
                <c:pt idx="128">
                  <c:v>13.115649999999999</c:v>
                </c:pt>
                <c:pt idx="129">
                  <c:v>13.726080000000001</c:v>
                </c:pt>
                <c:pt idx="130">
                  <c:v>14.228400000000001</c:v>
                </c:pt>
                <c:pt idx="131">
                  <c:v>14.632070000000001</c:v>
                </c:pt>
                <c:pt idx="132">
                  <c:v>14.976760000000001</c:v>
                </c:pt>
                <c:pt idx="133">
                  <c:v>15.262229999999999</c:v>
                </c:pt>
                <c:pt idx="134">
                  <c:v>15.508329999999999</c:v>
                </c:pt>
                <c:pt idx="135">
                  <c:v>15.724919999999999</c:v>
                </c:pt>
                <c:pt idx="136">
                  <c:v>15.90192</c:v>
                </c:pt>
                <c:pt idx="137">
                  <c:v>16.059250000000002</c:v>
                </c:pt>
                <c:pt idx="138">
                  <c:v>16.206869999999999</c:v>
                </c:pt>
                <c:pt idx="139">
                  <c:v>16.37472</c:v>
                </c:pt>
                <c:pt idx="140">
                  <c:v>16.611000000000001</c:v>
                </c:pt>
                <c:pt idx="141">
                  <c:v>16.787199999999999</c:v>
                </c:pt>
                <c:pt idx="142">
                  <c:v>16.92408</c:v>
                </c:pt>
                <c:pt idx="143">
                  <c:v>17.021479999999997</c:v>
                </c:pt>
                <c:pt idx="144">
                  <c:v>17.089269999999999</c:v>
                </c:pt>
                <c:pt idx="145">
                  <c:v>17.127370000000003</c:v>
                </c:pt>
                <c:pt idx="146">
                  <c:v>17.155719999999999</c:v>
                </c:pt>
                <c:pt idx="147">
                  <c:v>17.164270000000002</c:v>
                </c:pt>
                <c:pt idx="148">
                  <c:v>17.162980000000001</c:v>
                </c:pt>
                <c:pt idx="149">
                  <c:v>17.120800000000003</c:v>
                </c:pt>
                <c:pt idx="150">
                  <c:v>17.039020000000001</c:v>
                </c:pt>
                <c:pt idx="151">
                  <c:v>16.937540000000002</c:v>
                </c:pt>
                <c:pt idx="152">
                  <c:v>16.816290000000002</c:v>
                </c:pt>
                <c:pt idx="153">
                  <c:v>16.665209999999998</c:v>
                </c:pt>
                <c:pt idx="154">
                  <c:v>16.49427</c:v>
                </c:pt>
                <c:pt idx="155">
                  <c:v>16.122730000000001</c:v>
                </c:pt>
                <c:pt idx="156">
                  <c:v>15.701499999999999</c:v>
                </c:pt>
                <c:pt idx="157">
                  <c:v>15.2605</c:v>
                </c:pt>
                <c:pt idx="158">
                  <c:v>14.799669999999999</c:v>
                </c:pt>
                <c:pt idx="159">
                  <c:v>14.328967</c:v>
                </c:pt>
                <c:pt idx="160">
                  <c:v>13.858364999999999</c:v>
                </c:pt>
                <c:pt idx="161">
                  <c:v>13.397843</c:v>
                </c:pt>
                <c:pt idx="162">
                  <c:v>12.957386</c:v>
                </c:pt>
                <c:pt idx="163">
                  <c:v>12.536980999999999</c:v>
                </c:pt>
                <c:pt idx="164">
                  <c:v>12.126621</c:v>
                </c:pt>
                <c:pt idx="165">
                  <c:v>11.746299</c:v>
                </c:pt>
                <c:pt idx="166">
                  <c:v>11.065744</c:v>
                </c:pt>
                <c:pt idx="167">
                  <c:v>10.365179999999999</c:v>
                </c:pt>
                <c:pt idx="168">
                  <c:v>9.841721999999999</c:v>
                </c:pt>
                <c:pt idx="169">
                  <c:v>9.3613419999999987</c:v>
                </c:pt>
                <c:pt idx="170">
                  <c:v>8.898021</c:v>
                </c:pt>
                <c:pt idx="171">
                  <c:v>8.4847470000000005</c:v>
                </c:pt>
                <c:pt idx="172">
                  <c:v>8.114509</c:v>
                </c:pt>
                <c:pt idx="173">
                  <c:v>7.7803010000000006</c:v>
                </c:pt>
                <c:pt idx="174">
                  <c:v>7.4761179999999996</c:v>
                </c:pt>
                <c:pt idx="175">
                  <c:v>6.946809</c:v>
                </c:pt>
                <c:pt idx="176">
                  <c:v>6.5005579999999998</c:v>
                </c:pt>
                <c:pt idx="177">
                  <c:v>6.1183499999999995</c:v>
                </c:pt>
                <c:pt idx="178">
                  <c:v>5.7881739999999997</c:v>
                </c:pt>
                <c:pt idx="179">
                  <c:v>5.4990249999999996</c:v>
                </c:pt>
                <c:pt idx="180">
                  <c:v>5.2438950000000002</c:v>
                </c:pt>
                <c:pt idx="181">
                  <c:v>4.8146819999999995</c:v>
                </c:pt>
                <c:pt idx="182">
                  <c:v>4.466513</c:v>
                </c:pt>
                <c:pt idx="183">
                  <c:v>4.1713769999999997</c:v>
                </c:pt>
                <c:pt idx="184">
                  <c:v>3.9232640000000001</c:v>
                </c:pt>
                <c:pt idx="185">
                  <c:v>3.7121689999999998</c:v>
                </c:pt>
                <c:pt idx="186">
                  <c:v>3.5300880000000001</c:v>
                </c:pt>
                <c:pt idx="187">
                  <c:v>3.3720180000000002</c:v>
                </c:pt>
                <c:pt idx="188">
                  <c:v>3.2329563000000001</c:v>
                </c:pt>
                <c:pt idx="189">
                  <c:v>3.1099022000000001</c:v>
                </c:pt>
                <c:pt idx="190">
                  <c:v>2.9998542000000001</c:v>
                </c:pt>
                <c:pt idx="191">
                  <c:v>2.9008111999999997</c:v>
                </c:pt>
                <c:pt idx="192">
                  <c:v>2.7317374999999999</c:v>
                </c:pt>
                <c:pt idx="193">
                  <c:v>2.559663</c:v>
                </c:pt>
                <c:pt idx="194">
                  <c:v>2.4216025999999999</c:v>
                </c:pt>
                <c:pt idx="195">
                  <c:v>2.3065528</c:v>
                </c:pt>
                <c:pt idx="196">
                  <c:v>2.2115107999999997</c:v>
                </c:pt>
                <c:pt idx="197">
                  <c:v>2.1304749999999997</c:v>
                </c:pt>
                <c:pt idx="198">
                  <c:v>2.0604439999999999</c:v>
                </c:pt>
                <c:pt idx="199">
                  <c:v>2.0004170000000001</c:v>
                </c:pt>
                <c:pt idx="200">
                  <c:v>1.9483931999999999</c:v>
                </c:pt>
                <c:pt idx="201">
                  <c:v>1.8613531999999999</c:v>
                </c:pt>
                <c:pt idx="202">
                  <c:v>1.7933208999999999</c:v>
                </c:pt>
                <c:pt idx="203">
                  <c:v>1.7392942</c:v>
                </c:pt>
                <c:pt idx="204">
                  <c:v>1.6942717</c:v>
                </c:pt>
                <c:pt idx="205">
                  <c:v>1.6582524999999999</c:v>
                </c:pt>
                <c:pt idx="206">
                  <c:v>1.6272359999999999</c:v>
                </c:pt>
                <c:pt idx="207">
                  <c:v>1.5812089</c:v>
                </c:pt>
                <c:pt idx="208">
                  <c:v>1.5611955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F19-412C-84BC-C8D6DC398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778256"/>
        <c:axId val="486775512"/>
      </c:scatterChart>
      <c:valAx>
        <c:axId val="48677825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6775512"/>
        <c:crosses val="autoZero"/>
        <c:crossBetween val="midCat"/>
        <c:majorUnit val="10"/>
      </c:valAx>
      <c:valAx>
        <c:axId val="48677551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677825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64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srim86Kr_Au!$P$5</c:f>
          <c:strCache>
            <c:ptCount val="1"/>
            <c:pt idx="0">
              <c:v>srim86Kr_Au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srim86Kr_Au!$D$20:$D$228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srim86Kr_Au!$J$20:$J$228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1E-3</c:v>
                </c:pt>
                <c:pt idx="2">
                  <c:v>1E-3</c:v>
                </c:pt>
                <c:pt idx="3">
                  <c:v>1.0999999999999998E-3</c:v>
                </c:pt>
                <c:pt idx="4">
                  <c:v>1.0999999999999998E-3</c:v>
                </c:pt>
                <c:pt idx="5">
                  <c:v>1.2000000000000001E-3</c:v>
                </c:pt>
                <c:pt idx="6">
                  <c:v>1.2000000000000001E-3</c:v>
                </c:pt>
                <c:pt idx="7">
                  <c:v>1.2000000000000001E-3</c:v>
                </c:pt>
                <c:pt idx="8">
                  <c:v>1.2999999999999999E-3</c:v>
                </c:pt>
                <c:pt idx="9">
                  <c:v>1.2999999999999999E-3</c:v>
                </c:pt>
                <c:pt idx="10">
                  <c:v>1.4E-3</c:v>
                </c:pt>
                <c:pt idx="11">
                  <c:v>1.5E-3</c:v>
                </c:pt>
                <c:pt idx="12">
                  <c:v>1.6000000000000001E-3</c:v>
                </c:pt>
                <c:pt idx="13">
                  <c:v>1.6000000000000001E-3</c:v>
                </c:pt>
                <c:pt idx="14">
                  <c:v>1.7000000000000001E-3</c:v>
                </c:pt>
                <c:pt idx="15">
                  <c:v>1.8E-3</c:v>
                </c:pt>
                <c:pt idx="16">
                  <c:v>1.9E-3</c:v>
                </c:pt>
                <c:pt idx="17">
                  <c:v>1.9E-3</c:v>
                </c:pt>
                <c:pt idx="18">
                  <c:v>2E-3</c:v>
                </c:pt>
                <c:pt idx="19">
                  <c:v>2.1000000000000003E-3</c:v>
                </c:pt>
                <c:pt idx="20">
                  <c:v>2.3E-3</c:v>
                </c:pt>
                <c:pt idx="21">
                  <c:v>2.4000000000000002E-3</c:v>
                </c:pt>
                <c:pt idx="22">
                  <c:v>2.5000000000000001E-3</c:v>
                </c:pt>
                <c:pt idx="23">
                  <c:v>2.5999999999999999E-3</c:v>
                </c:pt>
                <c:pt idx="24">
                  <c:v>2.7000000000000001E-3</c:v>
                </c:pt>
                <c:pt idx="25">
                  <c:v>3.0000000000000001E-3</c:v>
                </c:pt>
                <c:pt idx="26">
                  <c:v>3.2000000000000002E-3</c:v>
                </c:pt>
                <c:pt idx="27">
                  <c:v>3.4000000000000002E-3</c:v>
                </c:pt>
                <c:pt idx="28">
                  <c:v>3.5999999999999999E-3</c:v>
                </c:pt>
                <c:pt idx="29">
                  <c:v>3.8E-3</c:v>
                </c:pt>
                <c:pt idx="30">
                  <c:v>4.0000000000000001E-3</c:v>
                </c:pt>
                <c:pt idx="31">
                  <c:v>4.2000000000000006E-3</c:v>
                </c:pt>
                <c:pt idx="32">
                  <c:v>4.3999999999999994E-3</c:v>
                </c:pt>
                <c:pt idx="33">
                  <c:v>4.5999999999999999E-3</c:v>
                </c:pt>
                <c:pt idx="34">
                  <c:v>4.8000000000000004E-3</c:v>
                </c:pt>
                <c:pt idx="35">
                  <c:v>4.8999999999999998E-3</c:v>
                </c:pt>
                <c:pt idx="36">
                  <c:v>5.3E-3</c:v>
                </c:pt>
                <c:pt idx="37">
                  <c:v>5.7000000000000002E-3</c:v>
                </c:pt>
                <c:pt idx="38">
                  <c:v>6.1999999999999998E-3</c:v>
                </c:pt>
                <c:pt idx="39">
                  <c:v>6.6E-3</c:v>
                </c:pt>
                <c:pt idx="40">
                  <c:v>7.000000000000001E-3</c:v>
                </c:pt>
                <c:pt idx="41">
                  <c:v>7.3999999999999995E-3</c:v>
                </c:pt>
                <c:pt idx="42">
                  <c:v>7.7999999999999996E-3</c:v>
                </c:pt>
                <c:pt idx="43">
                  <c:v>8.2000000000000007E-3</c:v>
                </c:pt>
                <c:pt idx="44">
                  <c:v>8.6E-3</c:v>
                </c:pt>
                <c:pt idx="45">
                  <c:v>9.4000000000000004E-3</c:v>
                </c:pt>
                <c:pt idx="46">
                  <c:v>1.0100000000000001E-2</c:v>
                </c:pt>
                <c:pt idx="47">
                  <c:v>1.09E-2</c:v>
                </c:pt>
                <c:pt idx="48">
                  <c:v>1.1600000000000001E-2</c:v>
                </c:pt>
                <c:pt idx="49">
                  <c:v>1.24E-2</c:v>
                </c:pt>
                <c:pt idx="50">
                  <c:v>1.3100000000000001E-2</c:v>
                </c:pt>
                <c:pt idx="51">
                  <c:v>1.4599999999999998E-2</c:v>
                </c:pt>
                <c:pt idx="52">
                  <c:v>1.6E-2</c:v>
                </c:pt>
                <c:pt idx="53">
                  <c:v>1.7399999999999999E-2</c:v>
                </c:pt>
                <c:pt idx="54">
                  <c:v>1.89E-2</c:v>
                </c:pt>
                <c:pt idx="55">
                  <c:v>2.0300000000000002E-2</c:v>
                </c:pt>
                <c:pt idx="56">
                  <c:v>2.1700000000000001E-2</c:v>
                </c:pt>
                <c:pt idx="57">
                  <c:v>2.3100000000000002E-2</c:v>
                </c:pt>
                <c:pt idx="58">
                  <c:v>2.46E-2</c:v>
                </c:pt>
                <c:pt idx="59">
                  <c:v>2.6000000000000002E-2</c:v>
                </c:pt>
                <c:pt idx="60">
                  <c:v>2.7400000000000001E-2</c:v>
                </c:pt>
                <c:pt idx="61">
                  <c:v>2.8799999999999999E-2</c:v>
                </c:pt>
                <c:pt idx="62">
                  <c:v>3.1800000000000002E-2</c:v>
                </c:pt>
                <c:pt idx="63">
                  <c:v>3.56E-2</c:v>
                </c:pt>
                <c:pt idx="64">
                  <c:v>3.9400000000000004E-2</c:v>
                </c:pt>
                <c:pt idx="65">
                  <c:v>4.3200000000000002E-2</c:v>
                </c:pt>
                <c:pt idx="66">
                  <c:v>4.7099999999999996E-2</c:v>
                </c:pt>
                <c:pt idx="67">
                  <c:v>5.0900000000000001E-2</c:v>
                </c:pt>
                <c:pt idx="68">
                  <c:v>5.4800000000000001E-2</c:v>
                </c:pt>
                <c:pt idx="69">
                  <c:v>5.8699999999999995E-2</c:v>
                </c:pt>
                <c:pt idx="70">
                  <c:v>6.25E-2</c:v>
                </c:pt>
                <c:pt idx="71">
                  <c:v>7.039999999999999E-2</c:v>
                </c:pt>
                <c:pt idx="72">
                  <c:v>7.8300000000000008E-2</c:v>
                </c:pt>
                <c:pt idx="73">
                  <c:v>8.6400000000000005E-2</c:v>
                </c:pt>
                <c:pt idx="74">
                  <c:v>9.4500000000000001E-2</c:v>
                </c:pt>
                <c:pt idx="75">
                  <c:v>0.1028</c:v>
                </c:pt>
                <c:pt idx="76">
                  <c:v>0.11120000000000001</c:v>
                </c:pt>
                <c:pt idx="77">
                  <c:v>0.1283</c:v>
                </c:pt>
                <c:pt idx="78">
                  <c:v>0.1457</c:v>
                </c:pt>
                <c:pt idx="79">
                  <c:v>0.1636</c:v>
                </c:pt>
                <c:pt idx="80">
                  <c:v>0.18160000000000001</c:v>
                </c:pt>
                <c:pt idx="81">
                  <c:v>0.19990000000000002</c:v>
                </c:pt>
                <c:pt idx="82">
                  <c:v>0.21840000000000001</c:v>
                </c:pt>
                <c:pt idx="83">
                  <c:v>0.23700000000000002</c:v>
                </c:pt>
                <c:pt idx="84">
                  <c:v>0.25569999999999998</c:v>
                </c:pt>
                <c:pt idx="85">
                  <c:v>0.27440000000000003</c:v>
                </c:pt>
                <c:pt idx="86">
                  <c:v>0.29320000000000002</c:v>
                </c:pt>
                <c:pt idx="87">
                  <c:v>0.31190000000000001</c:v>
                </c:pt>
                <c:pt idx="88">
                  <c:v>0.3493</c:v>
                </c:pt>
                <c:pt idx="89">
                  <c:v>0.39580000000000004</c:v>
                </c:pt>
                <c:pt idx="90">
                  <c:v>0.44169999999999998</c:v>
                </c:pt>
                <c:pt idx="91">
                  <c:v>0.48699999999999999</c:v>
                </c:pt>
                <c:pt idx="92">
                  <c:v>0.53170000000000006</c:v>
                </c:pt>
                <c:pt idx="93">
                  <c:v>0.5756</c:v>
                </c:pt>
                <c:pt idx="94">
                  <c:v>0.61880000000000002</c:v>
                </c:pt>
                <c:pt idx="95">
                  <c:v>0.6613</c:v>
                </c:pt>
                <c:pt idx="96">
                  <c:v>0.70309999999999995</c:v>
                </c:pt>
                <c:pt idx="97">
                  <c:v>0.78479999999999994</c:v>
                </c:pt>
                <c:pt idx="98">
                  <c:v>0.86380000000000001</c:v>
                </c:pt>
                <c:pt idx="99">
                  <c:v>0.94040000000000001</c:v>
                </c:pt>
                <c:pt idx="100" formatCode="0.00">
                  <c:v>1.01</c:v>
                </c:pt>
                <c:pt idx="101" formatCode="0.00">
                  <c:v>1.0900000000000001</c:v>
                </c:pt>
                <c:pt idx="102" formatCode="0.00">
                  <c:v>1.1599999999999999</c:v>
                </c:pt>
                <c:pt idx="103" formatCode="0.00">
                  <c:v>1.29</c:v>
                </c:pt>
                <c:pt idx="104" formatCode="0.00">
                  <c:v>1.42</c:v>
                </c:pt>
                <c:pt idx="105" formatCode="0.00">
                  <c:v>1.54</c:v>
                </c:pt>
                <c:pt idx="106" formatCode="0.00">
                  <c:v>1.65</c:v>
                </c:pt>
                <c:pt idx="107" formatCode="0.00">
                  <c:v>1.76</c:v>
                </c:pt>
                <c:pt idx="108" formatCode="0.00">
                  <c:v>1.86</c:v>
                </c:pt>
                <c:pt idx="109" formatCode="0.00">
                  <c:v>1.96</c:v>
                </c:pt>
                <c:pt idx="110" formatCode="0.00">
                  <c:v>2.0499999999999998</c:v>
                </c:pt>
                <c:pt idx="111" formatCode="0.00">
                  <c:v>2.14</c:v>
                </c:pt>
                <c:pt idx="112" formatCode="0.00">
                  <c:v>2.2200000000000002</c:v>
                </c:pt>
                <c:pt idx="113" formatCode="0.00">
                  <c:v>2.31</c:v>
                </c:pt>
                <c:pt idx="114" formatCode="0.00">
                  <c:v>2.46</c:v>
                </c:pt>
                <c:pt idx="115" formatCode="0.00">
                  <c:v>2.64</c:v>
                </c:pt>
                <c:pt idx="116" formatCode="0.00">
                  <c:v>2.81</c:v>
                </c:pt>
                <c:pt idx="117" formatCode="0.00">
                  <c:v>2.97</c:v>
                </c:pt>
                <c:pt idx="118" formatCode="0.00">
                  <c:v>3.12</c:v>
                </c:pt>
                <c:pt idx="119" formatCode="0.00">
                  <c:v>3.26</c:v>
                </c:pt>
                <c:pt idx="120" formatCode="0.00">
                  <c:v>3.4</c:v>
                </c:pt>
                <c:pt idx="121" formatCode="0.00">
                  <c:v>3.53</c:v>
                </c:pt>
                <c:pt idx="122" formatCode="0.00">
                  <c:v>3.65</c:v>
                </c:pt>
                <c:pt idx="123" formatCode="0.00">
                  <c:v>3.89</c:v>
                </c:pt>
                <c:pt idx="124" formatCode="0.00">
                  <c:v>4.12</c:v>
                </c:pt>
                <c:pt idx="125" formatCode="0.00">
                  <c:v>4.34</c:v>
                </c:pt>
                <c:pt idx="126" formatCode="0.00">
                  <c:v>4.55</c:v>
                </c:pt>
                <c:pt idx="127" formatCode="0.00">
                  <c:v>4.75</c:v>
                </c:pt>
                <c:pt idx="128" formatCode="0.00">
                  <c:v>4.95</c:v>
                </c:pt>
                <c:pt idx="129" formatCode="0.00">
                  <c:v>5.33</c:v>
                </c:pt>
                <c:pt idx="130" formatCode="0.00">
                  <c:v>5.69</c:v>
                </c:pt>
                <c:pt idx="131" formatCode="0.00">
                  <c:v>6.05</c:v>
                </c:pt>
                <c:pt idx="132" formatCode="0.00">
                  <c:v>6.39</c:v>
                </c:pt>
                <c:pt idx="133" formatCode="0.00">
                  <c:v>6.73</c:v>
                </c:pt>
                <c:pt idx="134" formatCode="0.00">
                  <c:v>7.07</c:v>
                </c:pt>
                <c:pt idx="135" formatCode="0.00">
                  <c:v>7.4</c:v>
                </c:pt>
                <c:pt idx="136" formatCode="0.00">
                  <c:v>7.72</c:v>
                </c:pt>
                <c:pt idx="137" formatCode="0.00">
                  <c:v>8.0399999999999991</c:v>
                </c:pt>
                <c:pt idx="138" formatCode="0.00">
                  <c:v>8.36</c:v>
                </c:pt>
                <c:pt idx="139" formatCode="0.00">
                  <c:v>8.68</c:v>
                </c:pt>
                <c:pt idx="140" formatCode="0.00">
                  <c:v>9.31</c:v>
                </c:pt>
                <c:pt idx="141" formatCode="0.00">
                  <c:v>10.08</c:v>
                </c:pt>
                <c:pt idx="142" formatCode="0.00">
                  <c:v>10.84</c:v>
                </c:pt>
                <c:pt idx="143" formatCode="0.00">
                  <c:v>11.6</c:v>
                </c:pt>
                <c:pt idx="144" formatCode="0.00">
                  <c:v>12.36</c:v>
                </c:pt>
                <c:pt idx="145" formatCode="0.00">
                  <c:v>13.11</c:v>
                </c:pt>
                <c:pt idx="146" formatCode="0.00">
                  <c:v>13.87</c:v>
                </c:pt>
                <c:pt idx="147" formatCode="0.00">
                  <c:v>14.62</c:v>
                </c:pt>
                <c:pt idx="148" formatCode="0.00">
                  <c:v>15.37</c:v>
                </c:pt>
                <c:pt idx="149" formatCode="0.00">
                  <c:v>16.88</c:v>
                </c:pt>
                <c:pt idx="150" formatCode="0.00">
                  <c:v>18.39</c:v>
                </c:pt>
                <c:pt idx="151" formatCode="0.00">
                  <c:v>19.920000000000002</c:v>
                </c:pt>
                <c:pt idx="152" formatCode="0.00">
                  <c:v>21.45</c:v>
                </c:pt>
                <c:pt idx="153" formatCode="0.00">
                  <c:v>22.99</c:v>
                </c:pt>
                <c:pt idx="154" formatCode="0.00">
                  <c:v>24.55</c:v>
                </c:pt>
                <c:pt idx="155" formatCode="0.00">
                  <c:v>27.73</c:v>
                </c:pt>
                <c:pt idx="156" formatCode="0.00">
                  <c:v>30.98</c:v>
                </c:pt>
                <c:pt idx="157" formatCode="0.00">
                  <c:v>34.32</c:v>
                </c:pt>
                <c:pt idx="158" formatCode="0.00">
                  <c:v>37.770000000000003</c:v>
                </c:pt>
                <c:pt idx="159" formatCode="0.00">
                  <c:v>41.32</c:v>
                </c:pt>
                <c:pt idx="160" formatCode="0.00">
                  <c:v>44.99</c:v>
                </c:pt>
                <c:pt idx="161" formatCode="0.00">
                  <c:v>48.79</c:v>
                </c:pt>
                <c:pt idx="162" formatCode="0.00">
                  <c:v>52.72</c:v>
                </c:pt>
                <c:pt idx="163" formatCode="0.00">
                  <c:v>56.78</c:v>
                </c:pt>
                <c:pt idx="164" formatCode="0.00">
                  <c:v>60.98</c:v>
                </c:pt>
                <c:pt idx="165" formatCode="0.00">
                  <c:v>65.319999999999993</c:v>
                </c:pt>
                <c:pt idx="166" formatCode="0.00">
                  <c:v>74.400000000000006</c:v>
                </c:pt>
                <c:pt idx="167" formatCode="0.00">
                  <c:v>86.49</c:v>
                </c:pt>
                <c:pt idx="168" formatCode="0.00">
                  <c:v>99.31</c:v>
                </c:pt>
                <c:pt idx="169" formatCode="0.00">
                  <c:v>112.79</c:v>
                </c:pt>
                <c:pt idx="170" formatCode="0.00">
                  <c:v>126.98</c:v>
                </c:pt>
                <c:pt idx="171" formatCode="0.00">
                  <c:v>141.88</c:v>
                </c:pt>
                <c:pt idx="172" formatCode="0.00">
                  <c:v>157.47999999999999</c:v>
                </c:pt>
                <c:pt idx="173" formatCode="0.00">
                  <c:v>173.77</c:v>
                </c:pt>
                <c:pt idx="174" formatCode="0.00">
                  <c:v>190.75</c:v>
                </c:pt>
                <c:pt idx="175" formatCode="0.00">
                  <c:v>226.68</c:v>
                </c:pt>
                <c:pt idx="176" formatCode="0.00">
                  <c:v>265.22000000000003</c:v>
                </c:pt>
                <c:pt idx="177" formatCode="0.00">
                  <c:v>306.27999999999997</c:v>
                </c:pt>
                <c:pt idx="178" formatCode="0.00">
                  <c:v>349.79</c:v>
                </c:pt>
                <c:pt idx="179" formatCode="0.00">
                  <c:v>395.7</c:v>
                </c:pt>
                <c:pt idx="180" formatCode="0.00">
                  <c:v>443.92</c:v>
                </c:pt>
                <c:pt idx="181" formatCode="0.00">
                  <c:v>547.01</c:v>
                </c:pt>
                <c:pt idx="182" formatCode="0.00">
                  <c:v>658.72</c:v>
                </c:pt>
                <c:pt idx="183" formatCode="0.00">
                  <c:v>778.72</c:v>
                </c:pt>
                <c:pt idx="184" formatCode="0.00">
                  <c:v>906.76</c:v>
                </c:pt>
                <c:pt idx="185" formatCode="0.0">
                  <c:v>1040</c:v>
                </c:pt>
                <c:pt idx="186" formatCode="0.0">
                  <c:v>1190</c:v>
                </c:pt>
                <c:pt idx="187" formatCode="0.0">
                  <c:v>1340</c:v>
                </c:pt>
                <c:pt idx="188" formatCode="0.0">
                  <c:v>1490</c:v>
                </c:pt>
                <c:pt idx="189" formatCode="0.0">
                  <c:v>1660</c:v>
                </c:pt>
                <c:pt idx="190" formatCode="0.0">
                  <c:v>1830</c:v>
                </c:pt>
                <c:pt idx="191" formatCode="0.0">
                  <c:v>2000</c:v>
                </c:pt>
                <c:pt idx="192" formatCode="0.0">
                  <c:v>2370</c:v>
                </c:pt>
                <c:pt idx="193" formatCode="0.0">
                  <c:v>2860</c:v>
                </c:pt>
                <c:pt idx="194" formatCode="0.0">
                  <c:v>3380</c:v>
                </c:pt>
                <c:pt idx="195" formatCode="0.0">
                  <c:v>3930</c:v>
                </c:pt>
                <c:pt idx="196" formatCode="0.0">
                  <c:v>4500</c:v>
                </c:pt>
                <c:pt idx="197" formatCode="0.0">
                  <c:v>5100</c:v>
                </c:pt>
                <c:pt idx="198" formatCode="0.0">
                  <c:v>5710</c:v>
                </c:pt>
                <c:pt idx="199" formatCode="0.0">
                  <c:v>6350</c:v>
                </c:pt>
                <c:pt idx="200" formatCode="0.0">
                  <c:v>7010</c:v>
                </c:pt>
                <c:pt idx="201" formatCode="0.0">
                  <c:v>8370</c:v>
                </c:pt>
                <c:pt idx="202" formatCode="0.0">
                  <c:v>9790</c:v>
                </c:pt>
                <c:pt idx="203" formatCode="0.0">
                  <c:v>11250</c:v>
                </c:pt>
                <c:pt idx="204" formatCode="0.0">
                  <c:v>12760</c:v>
                </c:pt>
                <c:pt idx="205" formatCode="0.0">
                  <c:v>14300</c:v>
                </c:pt>
                <c:pt idx="206" formatCode="0.0">
                  <c:v>15880</c:v>
                </c:pt>
                <c:pt idx="207" formatCode="0.0">
                  <c:v>19110</c:v>
                </c:pt>
                <c:pt idx="208" formatCode="0.0">
                  <c:v>21090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1C-4323-84D6-4721CDB296B3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srim86Kr_Au!$D$20:$D$228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srim86Kr_Au!$M$20:$M$228</c:f>
              <c:numCache>
                <c:formatCode>0.000</c:formatCode>
                <c:ptCount val="209"/>
                <c:pt idx="0">
                  <c:v>1E-3</c:v>
                </c:pt>
                <c:pt idx="1">
                  <c:v>1.0999999999999998E-3</c:v>
                </c:pt>
                <c:pt idx="2">
                  <c:v>1.0999999999999998E-3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1.2000000000000001E-3</c:v>
                </c:pt>
                <c:pt idx="6">
                  <c:v>1.2999999999999999E-3</c:v>
                </c:pt>
                <c:pt idx="7">
                  <c:v>1.2999999999999999E-3</c:v>
                </c:pt>
                <c:pt idx="8">
                  <c:v>1.4E-3</c:v>
                </c:pt>
                <c:pt idx="9">
                  <c:v>1.4E-3</c:v>
                </c:pt>
                <c:pt idx="10">
                  <c:v>1.5E-3</c:v>
                </c:pt>
                <c:pt idx="11">
                  <c:v>1.5E-3</c:v>
                </c:pt>
                <c:pt idx="12">
                  <c:v>1.6000000000000001E-3</c:v>
                </c:pt>
                <c:pt idx="13">
                  <c:v>1.7000000000000001E-3</c:v>
                </c:pt>
                <c:pt idx="14">
                  <c:v>1.7000000000000001E-3</c:v>
                </c:pt>
                <c:pt idx="15">
                  <c:v>1.8E-3</c:v>
                </c:pt>
                <c:pt idx="16">
                  <c:v>1.9E-3</c:v>
                </c:pt>
                <c:pt idx="17">
                  <c:v>1.9E-3</c:v>
                </c:pt>
                <c:pt idx="18">
                  <c:v>2E-3</c:v>
                </c:pt>
                <c:pt idx="19">
                  <c:v>2.1000000000000003E-3</c:v>
                </c:pt>
                <c:pt idx="20">
                  <c:v>2.1999999999999997E-3</c:v>
                </c:pt>
                <c:pt idx="21">
                  <c:v>2.3E-3</c:v>
                </c:pt>
                <c:pt idx="22">
                  <c:v>2.4000000000000002E-3</c:v>
                </c:pt>
                <c:pt idx="23">
                  <c:v>2.5000000000000001E-3</c:v>
                </c:pt>
                <c:pt idx="24">
                  <c:v>2.5999999999999999E-3</c:v>
                </c:pt>
                <c:pt idx="25">
                  <c:v>2.8E-3</c:v>
                </c:pt>
                <c:pt idx="26">
                  <c:v>3.0000000000000001E-3</c:v>
                </c:pt>
                <c:pt idx="27">
                  <c:v>3.2000000000000002E-3</c:v>
                </c:pt>
                <c:pt idx="28">
                  <c:v>3.3E-3</c:v>
                </c:pt>
                <c:pt idx="29">
                  <c:v>3.5000000000000005E-3</c:v>
                </c:pt>
                <c:pt idx="30">
                  <c:v>3.6999999999999997E-3</c:v>
                </c:pt>
                <c:pt idx="31">
                  <c:v>3.8E-3</c:v>
                </c:pt>
                <c:pt idx="32">
                  <c:v>4.0000000000000001E-3</c:v>
                </c:pt>
                <c:pt idx="33">
                  <c:v>4.1000000000000003E-3</c:v>
                </c:pt>
                <c:pt idx="34">
                  <c:v>4.2000000000000006E-3</c:v>
                </c:pt>
                <c:pt idx="35">
                  <c:v>4.3999999999999994E-3</c:v>
                </c:pt>
                <c:pt idx="36">
                  <c:v>4.7000000000000002E-3</c:v>
                </c:pt>
                <c:pt idx="37">
                  <c:v>5.0000000000000001E-3</c:v>
                </c:pt>
                <c:pt idx="38">
                  <c:v>5.3E-3</c:v>
                </c:pt>
                <c:pt idx="39">
                  <c:v>5.5999999999999999E-3</c:v>
                </c:pt>
                <c:pt idx="40">
                  <c:v>5.8999999999999999E-3</c:v>
                </c:pt>
                <c:pt idx="41">
                  <c:v>6.1999999999999998E-3</c:v>
                </c:pt>
                <c:pt idx="42">
                  <c:v>6.5000000000000006E-3</c:v>
                </c:pt>
                <c:pt idx="43">
                  <c:v>6.8000000000000005E-3</c:v>
                </c:pt>
                <c:pt idx="44">
                  <c:v>7.0999999999999995E-3</c:v>
                </c:pt>
                <c:pt idx="45">
                  <c:v>7.7000000000000002E-3</c:v>
                </c:pt>
                <c:pt idx="46">
                  <c:v>8.2000000000000007E-3</c:v>
                </c:pt>
                <c:pt idx="47">
                  <c:v>8.7999999999999988E-3</c:v>
                </c:pt>
                <c:pt idx="48">
                  <c:v>9.2999999999999992E-3</c:v>
                </c:pt>
                <c:pt idx="49">
                  <c:v>9.9000000000000008E-3</c:v>
                </c:pt>
                <c:pt idx="50">
                  <c:v>1.04E-2</c:v>
                </c:pt>
                <c:pt idx="51">
                  <c:v>1.14E-2</c:v>
                </c:pt>
                <c:pt idx="52">
                  <c:v>1.24E-2</c:v>
                </c:pt>
                <c:pt idx="53">
                  <c:v>1.34E-2</c:v>
                </c:pt>
                <c:pt idx="54">
                  <c:v>1.44E-2</c:v>
                </c:pt>
                <c:pt idx="55">
                  <c:v>1.54E-2</c:v>
                </c:pt>
                <c:pt idx="56">
                  <c:v>1.6300000000000002E-2</c:v>
                </c:pt>
                <c:pt idx="57">
                  <c:v>1.7299999999999999E-2</c:v>
                </c:pt>
                <c:pt idx="58">
                  <c:v>1.83E-2</c:v>
                </c:pt>
                <c:pt idx="59">
                  <c:v>1.9200000000000002E-2</c:v>
                </c:pt>
                <c:pt idx="60">
                  <c:v>2.0200000000000003E-2</c:v>
                </c:pt>
                <c:pt idx="61">
                  <c:v>2.1100000000000001E-2</c:v>
                </c:pt>
                <c:pt idx="62">
                  <c:v>2.3E-2</c:v>
                </c:pt>
                <c:pt idx="63">
                  <c:v>2.5399999999999999E-2</c:v>
                </c:pt>
                <c:pt idx="64">
                  <c:v>2.7800000000000002E-2</c:v>
                </c:pt>
                <c:pt idx="65">
                  <c:v>3.0300000000000001E-2</c:v>
                </c:pt>
                <c:pt idx="66">
                  <c:v>3.2800000000000003E-2</c:v>
                </c:pt>
                <c:pt idx="67">
                  <c:v>3.5299999999999998E-2</c:v>
                </c:pt>
                <c:pt idx="68">
                  <c:v>3.78E-2</c:v>
                </c:pt>
                <c:pt idx="69">
                  <c:v>4.0300000000000002E-2</c:v>
                </c:pt>
                <c:pt idx="70">
                  <c:v>4.2900000000000001E-2</c:v>
                </c:pt>
                <c:pt idx="71">
                  <c:v>4.7399999999999998E-2</c:v>
                </c:pt>
                <c:pt idx="72">
                  <c:v>5.21E-2</c:v>
                </c:pt>
                <c:pt idx="73">
                  <c:v>5.6699999999999993E-2</c:v>
                </c:pt>
                <c:pt idx="74">
                  <c:v>6.1399999999999996E-2</c:v>
                </c:pt>
                <c:pt idx="75">
                  <c:v>6.6100000000000006E-2</c:v>
                </c:pt>
                <c:pt idx="76">
                  <c:v>7.0699999999999999E-2</c:v>
                </c:pt>
                <c:pt idx="77">
                  <c:v>7.9899999999999999E-2</c:v>
                </c:pt>
                <c:pt idx="78">
                  <c:v>8.8999999999999996E-2</c:v>
                </c:pt>
                <c:pt idx="79">
                  <c:v>9.8099999999999993E-2</c:v>
                </c:pt>
                <c:pt idx="80">
                  <c:v>0.1071</c:v>
                </c:pt>
                <c:pt idx="81">
                  <c:v>0.11599999999999999</c:v>
                </c:pt>
                <c:pt idx="82">
                  <c:v>0.12470000000000001</c:v>
                </c:pt>
                <c:pt idx="83">
                  <c:v>0.1333</c:v>
                </c:pt>
                <c:pt idx="84">
                  <c:v>0.14169999999999999</c:v>
                </c:pt>
                <c:pt idx="85">
                  <c:v>0.14990000000000001</c:v>
                </c:pt>
                <c:pt idx="86">
                  <c:v>0.158</c:v>
                </c:pt>
                <c:pt idx="87">
                  <c:v>0.16589999999999999</c:v>
                </c:pt>
                <c:pt idx="88">
                  <c:v>0.18099999999999999</c:v>
                </c:pt>
                <c:pt idx="89">
                  <c:v>0.19890000000000002</c:v>
                </c:pt>
                <c:pt idx="90">
                  <c:v>0.21579999999999999</c:v>
                </c:pt>
                <c:pt idx="91">
                  <c:v>0.23170000000000002</c:v>
                </c:pt>
                <c:pt idx="92">
                  <c:v>0.2467</c:v>
                </c:pt>
                <c:pt idx="93">
                  <c:v>0.26070000000000004</c:v>
                </c:pt>
                <c:pt idx="94">
                  <c:v>0.27400000000000002</c:v>
                </c:pt>
                <c:pt idx="95">
                  <c:v>0.28639999999999999</c:v>
                </c:pt>
                <c:pt idx="96">
                  <c:v>0.29820000000000002</c:v>
                </c:pt>
                <c:pt idx="97">
                  <c:v>0.31979999999999997</c:v>
                </c:pt>
                <c:pt idx="98">
                  <c:v>0.33929999999999999</c:v>
                </c:pt>
                <c:pt idx="99">
                  <c:v>0.35680000000000001</c:v>
                </c:pt>
                <c:pt idx="100">
                  <c:v>0.37280000000000002</c:v>
                </c:pt>
                <c:pt idx="101">
                  <c:v>0.38730000000000003</c:v>
                </c:pt>
                <c:pt idx="102">
                  <c:v>0.40049999999999997</c:v>
                </c:pt>
                <c:pt idx="103">
                  <c:v>0.4239</c:v>
                </c:pt>
                <c:pt idx="104">
                  <c:v>0.44370000000000004</c:v>
                </c:pt>
                <c:pt idx="105">
                  <c:v>0.4607</c:v>
                </c:pt>
                <c:pt idx="106">
                  <c:v>0.47539999999999993</c:v>
                </c:pt>
                <c:pt idx="107">
                  <c:v>0.48810000000000003</c:v>
                </c:pt>
                <c:pt idx="108">
                  <c:v>0.49930000000000002</c:v>
                </c:pt>
                <c:pt idx="109">
                  <c:v>0.50919999999999999</c:v>
                </c:pt>
                <c:pt idx="110">
                  <c:v>0.51800000000000002</c:v>
                </c:pt>
                <c:pt idx="111">
                  <c:v>0.52590000000000003</c:v>
                </c:pt>
                <c:pt idx="112">
                  <c:v>0.53300000000000003</c:v>
                </c:pt>
                <c:pt idx="113">
                  <c:v>0.5393</c:v>
                </c:pt>
                <c:pt idx="114">
                  <c:v>0.55059999999999998</c:v>
                </c:pt>
                <c:pt idx="115">
                  <c:v>0.56220000000000003</c:v>
                </c:pt>
                <c:pt idx="116">
                  <c:v>0.57179999999999997</c:v>
                </c:pt>
                <c:pt idx="117">
                  <c:v>0.57979999999999998</c:v>
                </c:pt>
                <c:pt idx="118">
                  <c:v>0.5867</c:v>
                </c:pt>
                <c:pt idx="119">
                  <c:v>0.59260000000000002</c:v>
                </c:pt>
                <c:pt idx="120">
                  <c:v>0.59789999999999999</c:v>
                </c:pt>
                <c:pt idx="121">
                  <c:v>0.60250000000000004</c:v>
                </c:pt>
                <c:pt idx="122">
                  <c:v>0.60660000000000003</c:v>
                </c:pt>
                <c:pt idx="123">
                  <c:v>0.61420000000000008</c:v>
                </c:pt>
                <c:pt idx="124">
                  <c:v>0.62060000000000004</c:v>
                </c:pt>
                <c:pt idx="125">
                  <c:v>0.62609999999999999</c:v>
                </c:pt>
                <c:pt idx="126">
                  <c:v>0.63100000000000001</c:v>
                </c:pt>
                <c:pt idx="127">
                  <c:v>0.63529999999999998</c:v>
                </c:pt>
                <c:pt idx="128">
                  <c:v>0.63919999999999999</c:v>
                </c:pt>
                <c:pt idx="129">
                  <c:v>0.64710000000000001</c:v>
                </c:pt>
                <c:pt idx="130">
                  <c:v>0.65389999999999993</c:v>
                </c:pt>
                <c:pt idx="131">
                  <c:v>0.65999999999999992</c:v>
                </c:pt>
                <c:pt idx="132">
                  <c:v>0.66539999999999999</c:v>
                </c:pt>
                <c:pt idx="133">
                  <c:v>0.67049999999999998</c:v>
                </c:pt>
                <c:pt idx="134">
                  <c:v>0.67510000000000003</c:v>
                </c:pt>
                <c:pt idx="135">
                  <c:v>0.67949999999999999</c:v>
                </c:pt>
                <c:pt idx="136">
                  <c:v>0.68359999999999999</c:v>
                </c:pt>
                <c:pt idx="137">
                  <c:v>0.6875</c:v>
                </c:pt>
                <c:pt idx="138">
                  <c:v>0.69130000000000003</c:v>
                </c:pt>
                <c:pt idx="139">
                  <c:v>0.69489999999999996</c:v>
                </c:pt>
                <c:pt idx="140">
                  <c:v>0.70439999999999992</c:v>
                </c:pt>
                <c:pt idx="141">
                  <c:v>0.71719999999999995</c:v>
                </c:pt>
                <c:pt idx="142">
                  <c:v>0.72930000000000006</c:v>
                </c:pt>
                <c:pt idx="143">
                  <c:v>0.7409</c:v>
                </c:pt>
                <c:pt idx="144">
                  <c:v>0.75209999999999999</c:v>
                </c:pt>
                <c:pt idx="145">
                  <c:v>0.76289999999999991</c:v>
                </c:pt>
                <c:pt idx="146">
                  <c:v>0.77339999999999998</c:v>
                </c:pt>
                <c:pt idx="147">
                  <c:v>0.78369999999999995</c:v>
                </c:pt>
                <c:pt idx="148">
                  <c:v>0.79370000000000007</c:v>
                </c:pt>
                <c:pt idx="149">
                  <c:v>0.82710000000000006</c:v>
                </c:pt>
                <c:pt idx="150">
                  <c:v>0.85929999999999995</c:v>
                </c:pt>
                <c:pt idx="151">
                  <c:v>0.89049999999999996</c:v>
                </c:pt>
                <c:pt idx="152">
                  <c:v>0.92089999999999994</c:v>
                </c:pt>
                <c:pt idx="153">
                  <c:v>0.95069999999999999</c:v>
                </c:pt>
                <c:pt idx="154">
                  <c:v>0.98009999999999997</c:v>
                </c:pt>
                <c:pt idx="155" formatCode="0.00">
                  <c:v>1.0900000000000001</c:v>
                </c:pt>
                <c:pt idx="156" formatCode="0.00">
                  <c:v>1.19</c:v>
                </c:pt>
                <c:pt idx="157" formatCode="0.00">
                  <c:v>1.28</c:v>
                </c:pt>
                <c:pt idx="158" formatCode="0.00">
                  <c:v>1.38</c:v>
                </c:pt>
                <c:pt idx="159" formatCode="0.00">
                  <c:v>1.47</c:v>
                </c:pt>
                <c:pt idx="160" formatCode="0.00">
                  <c:v>1.57</c:v>
                </c:pt>
                <c:pt idx="161" formatCode="0.00">
                  <c:v>1.67</c:v>
                </c:pt>
                <c:pt idx="162" formatCode="0.00">
                  <c:v>1.76</c:v>
                </c:pt>
                <c:pt idx="163" formatCode="0.00">
                  <c:v>1.86</c:v>
                </c:pt>
                <c:pt idx="164" formatCode="0.00">
                  <c:v>1.96</c:v>
                </c:pt>
                <c:pt idx="165" formatCode="0.00">
                  <c:v>2.06</c:v>
                </c:pt>
                <c:pt idx="166" formatCode="0.00">
                  <c:v>2.44</c:v>
                </c:pt>
                <c:pt idx="167" formatCode="0.00">
                  <c:v>2.99</c:v>
                </c:pt>
                <c:pt idx="168" formatCode="0.00">
                  <c:v>3.51</c:v>
                </c:pt>
                <c:pt idx="169" formatCode="0.00">
                  <c:v>4.01</c:v>
                </c:pt>
                <c:pt idx="170" formatCode="0.00">
                  <c:v>4.5</c:v>
                </c:pt>
                <c:pt idx="171" formatCode="0.00">
                  <c:v>4.9800000000000004</c:v>
                </c:pt>
                <c:pt idx="172" formatCode="0.00">
                  <c:v>5.47</c:v>
                </c:pt>
                <c:pt idx="173" formatCode="0.00">
                  <c:v>5.95</c:v>
                </c:pt>
                <c:pt idx="174" formatCode="0.00">
                  <c:v>6.43</c:v>
                </c:pt>
                <c:pt idx="175" formatCode="0.00">
                  <c:v>8.2200000000000006</c:v>
                </c:pt>
                <c:pt idx="176" formatCode="0.00">
                  <c:v>9.9</c:v>
                </c:pt>
                <c:pt idx="177" formatCode="0.00">
                  <c:v>11.5</c:v>
                </c:pt>
                <c:pt idx="178" formatCode="0.00">
                  <c:v>13.08</c:v>
                </c:pt>
                <c:pt idx="179" formatCode="0.00">
                  <c:v>14.63</c:v>
                </c:pt>
                <c:pt idx="180" formatCode="0.00">
                  <c:v>16.18</c:v>
                </c:pt>
                <c:pt idx="181" formatCode="0.00">
                  <c:v>21.84</c:v>
                </c:pt>
                <c:pt idx="182" formatCode="0.00">
                  <c:v>27.01</c:v>
                </c:pt>
                <c:pt idx="183" formatCode="0.00">
                  <c:v>31.96</c:v>
                </c:pt>
                <c:pt idx="184" formatCode="0.00">
                  <c:v>36.799999999999997</c:v>
                </c:pt>
                <c:pt idx="185" formatCode="0.00">
                  <c:v>41.57</c:v>
                </c:pt>
                <c:pt idx="186" formatCode="0.00">
                  <c:v>46.31</c:v>
                </c:pt>
                <c:pt idx="187" formatCode="0.00">
                  <c:v>51.02</c:v>
                </c:pt>
                <c:pt idx="188" formatCode="0.00">
                  <c:v>55.71</c:v>
                </c:pt>
                <c:pt idx="189" formatCode="0.00">
                  <c:v>60.39</c:v>
                </c:pt>
                <c:pt idx="190" formatCode="0.00">
                  <c:v>65.06</c:v>
                </c:pt>
                <c:pt idx="191" formatCode="0.00">
                  <c:v>69.73</c:v>
                </c:pt>
                <c:pt idx="192" formatCode="0.00">
                  <c:v>87.17</c:v>
                </c:pt>
                <c:pt idx="193" formatCode="0.00">
                  <c:v>111.52</c:v>
                </c:pt>
                <c:pt idx="194" formatCode="0.00">
                  <c:v>133.79</c:v>
                </c:pt>
                <c:pt idx="195" formatCode="0.00">
                  <c:v>154.80000000000001</c:v>
                </c:pt>
                <c:pt idx="196" formatCode="0.00">
                  <c:v>174.95</c:v>
                </c:pt>
                <c:pt idx="197" formatCode="0.00">
                  <c:v>194.44</c:v>
                </c:pt>
                <c:pt idx="198" formatCode="0.00">
                  <c:v>213.39</c:v>
                </c:pt>
                <c:pt idx="199" formatCode="0.00">
                  <c:v>231.88</c:v>
                </c:pt>
                <c:pt idx="200" formatCode="0.00">
                  <c:v>249.96</c:v>
                </c:pt>
                <c:pt idx="201" formatCode="0.00">
                  <c:v>315.77999999999997</c:v>
                </c:pt>
                <c:pt idx="202" formatCode="0.00">
                  <c:v>374.4</c:v>
                </c:pt>
                <c:pt idx="203" formatCode="0.00">
                  <c:v>428.36</c:v>
                </c:pt>
                <c:pt idx="204" formatCode="0.00">
                  <c:v>478.91</c:v>
                </c:pt>
                <c:pt idx="205" formatCode="0.00">
                  <c:v>526.76</c:v>
                </c:pt>
                <c:pt idx="206" formatCode="0.00">
                  <c:v>572.34</c:v>
                </c:pt>
                <c:pt idx="207" formatCode="0.00">
                  <c:v>732.79</c:v>
                </c:pt>
                <c:pt idx="208" formatCode="0.00">
                  <c:v>784.74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1C-4323-84D6-4721CDB296B3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srim86Kr_Au!$D$20:$D$228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srim86Kr_Au!$P$20:$P$228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8.0000000000000004E-4</c:v>
                </c:pt>
                <c:pt idx="2">
                  <c:v>8.9999999999999998E-4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1E-3</c:v>
                </c:pt>
                <c:pt idx="6">
                  <c:v>1E-3</c:v>
                </c:pt>
                <c:pt idx="7">
                  <c:v>1E-3</c:v>
                </c:pt>
                <c:pt idx="8">
                  <c:v>1E-3</c:v>
                </c:pt>
                <c:pt idx="9">
                  <c:v>1.0999999999999998E-3</c:v>
                </c:pt>
                <c:pt idx="10">
                  <c:v>1.0999999999999998E-3</c:v>
                </c:pt>
                <c:pt idx="11">
                  <c:v>1.2000000000000001E-3</c:v>
                </c:pt>
                <c:pt idx="12">
                  <c:v>1.2000000000000001E-3</c:v>
                </c:pt>
                <c:pt idx="13">
                  <c:v>1.2999999999999999E-3</c:v>
                </c:pt>
                <c:pt idx="14">
                  <c:v>1.2999999999999999E-3</c:v>
                </c:pt>
                <c:pt idx="15">
                  <c:v>1.4E-3</c:v>
                </c:pt>
                <c:pt idx="16">
                  <c:v>1.4E-3</c:v>
                </c:pt>
                <c:pt idx="17">
                  <c:v>1.5E-3</c:v>
                </c:pt>
                <c:pt idx="18">
                  <c:v>1.5E-3</c:v>
                </c:pt>
                <c:pt idx="19">
                  <c:v>1.6000000000000001E-3</c:v>
                </c:pt>
                <c:pt idx="20">
                  <c:v>1.7000000000000001E-3</c:v>
                </c:pt>
                <c:pt idx="21">
                  <c:v>1.8E-3</c:v>
                </c:pt>
                <c:pt idx="22">
                  <c:v>1.9E-3</c:v>
                </c:pt>
                <c:pt idx="23">
                  <c:v>2E-3</c:v>
                </c:pt>
                <c:pt idx="24">
                  <c:v>2E-3</c:v>
                </c:pt>
                <c:pt idx="25">
                  <c:v>2.1999999999999997E-3</c:v>
                </c:pt>
                <c:pt idx="26">
                  <c:v>2.3E-3</c:v>
                </c:pt>
                <c:pt idx="27">
                  <c:v>2.5000000000000001E-3</c:v>
                </c:pt>
                <c:pt idx="28">
                  <c:v>2.5999999999999999E-3</c:v>
                </c:pt>
                <c:pt idx="29">
                  <c:v>2.7000000000000001E-3</c:v>
                </c:pt>
                <c:pt idx="30">
                  <c:v>2.8E-3</c:v>
                </c:pt>
                <c:pt idx="31">
                  <c:v>3.0000000000000001E-3</c:v>
                </c:pt>
                <c:pt idx="32">
                  <c:v>3.0999999999999999E-3</c:v>
                </c:pt>
                <c:pt idx="33">
                  <c:v>3.2000000000000002E-3</c:v>
                </c:pt>
                <c:pt idx="34">
                  <c:v>3.3E-3</c:v>
                </c:pt>
                <c:pt idx="35">
                  <c:v>3.4000000000000002E-3</c:v>
                </c:pt>
                <c:pt idx="36">
                  <c:v>3.5999999999999999E-3</c:v>
                </c:pt>
                <c:pt idx="37">
                  <c:v>3.8999999999999998E-3</c:v>
                </c:pt>
                <c:pt idx="38">
                  <c:v>4.1000000000000003E-3</c:v>
                </c:pt>
                <c:pt idx="39">
                  <c:v>4.3999999999999994E-3</c:v>
                </c:pt>
                <c:pt idx="40">
                  <c:v>4.5999999999999999E-3</c:v>
                </c:pt>
                <c:pt idx="41">
                  <c:v>4.8999999999999998E-3</c:v>
                </c:pt>
                <c:pt idx="42">
                  <c:v>5.0999999999999995E-3</c:v>
                </c:pt>
                <c:pt idx="43">
                  <c:v>5.3E-3</c:v>
                </c:pt>
                <c:pt idx="44">
                  <c:v>5.4999999999999997E-3</c:v>
                </c:pt>
                <c:pt idx="45">
                  <c:v>6.0000000000000001E-3</c:v>
                </c:pt>
                <c:pt idx="46">
                  <c:v>6.4000000000000003E-3</c:v>
                </c:pt>
                <c:pt idx="47">
                  <c:v>6.8000000000000005E-3</c:v>
                </c:pt>
                <c:pt idx="48">
                  <c:v>7.1999999999999998E-3</c:v>
                </c:pt>
                <c:pt idx="49">
                  <c:v>7.6E-3</c:v>
                </c:pt>
                <c:pt idx="50">
                  <c:v>8.0000000000000002E-3</c:v>
                </c:pt>
                <c:pt idx="51">
                  <c:v>8.6999999999999994E-3</c:v>
                </c:pt>
                <c:pt idx="52">
                  <c:v>9.4999999999999998E-3</c:v>
                </c:pt>
                <c:pt idx="53">
                  <c:v>1.0199999999999999E-2</c:v>
                </c:pt>
                <c:pt idx="54">
                  <c:v>1.09E-2</c:v>
                </c:pt>
                <c:pt idx="55">
                  <c:v>1.1600000000000001E-2</c:v>
                </c:pt>
                <c:pt idx="56">
                  <c:v>1.23E-2</c:v>
                </c:pt>
                <c:pt idx="57">
                  <c:v>1.3000000000000001E-2</c:v>
                </c:pt>
                <c:pt idx="58">
                  <c:v>1.37E-2</c:v>
                </c:pt>
                <c:pt idx="59">
                  <c:v>1.4299999999999998E-2</c:v>
                </c:pt>
                <c:pt idx="60">
                  <c:v>1.4999999999999999E-2</c:v>
                </c:pt>
                <c:pt idx="61">
                  <c:v>1.5699999999999999E-2</c:v>
                </c:pt>
                <c:pt idx="62">
                  <c:v>1.7000000000000001E-2</c:v>
                </c:pt>
                <c:pt idx="63">
                  <c:v>1.8700000000000001E-2</c:v>
                </c:pt>
                <c:pt idx="64">
                  <c:v>2.0399999999999998E-2</c:v>
                </c:pt>
                <c:pt idx="65">
                  <c:v>2.2100000000000002E-2</c:v>
                </c:pt>
                <c:pt idx="66">
                  <c:v>2.3799999999999998E-2</c:v>
                </c:pt>
                <c:pt idx="67">
                  <c:v>2.5399999999999999E-2</c:v>
                </c:pt>
                <c:pt idx="68">
                  <c:v>2.7000000000000003E-2</c:v>
                </c:pt>
                <c:pt idx="69">
                  <c:v>2.8599999999999997E-2</c:v>
                </c:pt>
                <c:pt idx="70">
                  <c:v>3.0199999999999998E-2</c:v>
                </c:pt>
                <c:pt idx="71">
                  <c:v>3.3700000000000001E-2</c:v>
                </c:pt>
                <c:pt idx="72">
                  <c:v>3.7100000000000001E-2</c:v>
                </c:pt>
                <c:pt idx="73">
                  <c:v>4.0400000000000005E-2</c:v>
                </c:pt>
                <c:pt idx="74">
                  <c:v>4.3799999999999999E-2</c:v>
                </c:pt>
                <c:pt idx="75">
                  <c:v>4.7099999999999996E-2</c:v>
                </c:pt>
                <c:pt idx="76">
                  <c:v>5.0500000000000003E-2</c:v>
                </c:pt>
                <c:pt idx="77">
                  <c:v>5.7299999999999997E-2</c:v>
                </c:pt>
                <c:pt idx="78">
                  <c:v>6.4000000000000001E-2</c:v>
                </c:pt>
                <c:pt idx="79">
                  <c:v>7.0899999999999991E-2</c:v>
                </c:pt>
                <c:pt idx="80">
                  <c:v>7.7800000000000008E-2</c:v>
                </c:pt>
                <c:pt idx="81">
                  <c:v>8.4699999999999998E-2</c:v>
                </c:pt>
                <c:pt idx="82">
                  <c:v>9.1700000000000004E-2</c:v>
                </c:pt>
                <c:pt idx="83">
                  <c:v>9.8599999999999993E-2</c:v>
                </c:pt>
                <c:pt idx="84">
                  <c:v>0.1056</c:v>
                </c:pt>
                <c:pt idx="85">
                  <c:v>0.1125</c:v>
                </c:pt>
                <c:pt idx="86">
                  <c:v>0.1193</c:v>
                </c:pt>
                <c:pt idx="87">
                  <c:v>0.12609999999999999</c:v>
                </c:pt>
                <c:pt idx="88">
                  <c:v>0.1396</c:v>
                </c:pt>
                <c:pt idx="89">
                  <c:v>0.156</c:v>
                </c:pt>
                <c:pt idx="90">
                  <c:v>0.17170000000000002</c:v>
                </c:pt>
                <c:pt idx="91">
                  <c:v>0.18690000000000001</c:v>
                </c:pt>
                <c:pt idx="92">
                  <c:v>0.20139999999999997</c:v>
                </c:pt>
                <c:pt idx="93">
                  <c:v>0.21539999999999998</c:v>
                </c:pt>
                <c:pt idx="94">
                  <c:v>0.22869999999999999</c:v>
                </c:pt>
                <c:pt idx="95">
                  <c:v>0.24149999999999999</c:v>
                </c:pt>
                <c:pt idx="96">
                  <c:v>0.25379999999999997</c:v>
                </c:pt>
                <c:pt idx="97">
                  <c:v>0.27700000000000002</c:v>
                </c:pt>
                <c:pt idx="98">
                  <c:v>0.29830000000000001</c:v>
                </c:pt>
                <c:pt idx="99">
                  <c:v>0.31809999999999999</c:v>
                </c:pt>
                <c:pt idx="100">
                  <c:v>0.33660000000000001</c:v>
                </c:pt>
                <c:pt idx="101">
                  <c:v>0.35370000000000001</c:v>
                </c:pt>
                <c:pt idx="102">
                  <c:v>0.36970000000000003</c:v>
                </c:pt>
                <c:pt idx="103">
                  <c:v>0.39889999999999998</c:v>
                </c:pt>
                <c:pt idx="104">
                  <c:v>0.42460000000000003</c:v>
                </c:pt>
                <c:pt idx="105">
                  <c:v>0.44740000000000002</c:v>
                </c:pt>
                <c:pt idx="106">
                  <c:v>0.46779999999999999</c:v>
                </c:pt>
                <c:pt idx="107">
                  <c:v>0.48620000000000002</c:v>
                </c:pt>
                <c:pt idx="108">
                  <c:v>0.50279999999999991</c:v>
                </c:pt>
                <c:pt idx="109">
                  <c:v>0.51780000000000004</c:v>
                </c:pt>
                <c:pt idx="110">
                  <c:v>0.53159999999999996</c:v>
                </c:pt>
                <c:pt idx="111">
                  <c:v>0.54410000000000003</c:v>
                </c:pt>
                <c:pt idx="112">
                  <c:v>0.55570000000000008</c:v>
                </c:pt>
                <c:pt idx="113">
                  <c:v>0.56630000000000003</c:v>
                </c:pt>
                <c:pt idx="114">
                  <c:v>0.58540000000000003</c:v>
                </c:pt>
                <c:pt idx="115">
                  <c:v>0.60570000000000002</c:v>
                </c:pt>
                <c:pt idx="116">
                  <c:v>0.62309999999999999</c:v>
                </c:pt>
                <c:pt idx="117">
                  <c:v>0.6381</c:v>
                </c:pt>
                <c:pt idx="118">
                  <c:v>0.65129999999999999</c:v>
                </c:pt>
                <c:pt idx="119">
                  <c:v>0.66310000000000002</c:v>
                </c:pt>
                <c:pt idx="120">
                  <c:v>0.67359999999999998</c:v>
                </c:pt>
                <c:pt idx="121">
                  <c:v>0.68320000000000003</c:v>
                </c:pt>
                <c:pt idx="122">
                  <c:v>0.69189999999999996</c:v>
                </c:pt>
                <c:pt idx="123">
                  <c:v>0.70730000000000004</c:v>
                </c:pt>
                <c:pt idx="124">
                  <c:v>0.72060000000000002</c:v>
                </c:pt>
                <c:pt idx="125">
                  <c:v>0.73230000000000006</c:v>
                </c:pt>
                <c:pt idx="126">
                  <c:v>0.74269999999999992</c:v>
                </c:pt>
                <c:pt idx="127">
                  <c:v>0.75209999999999999</c:v>
                </c:pt>
                <c:pt idx="128">
                  <c:v>0.76070000000000004</c:v>
                </c:pt>
                <c:pt idx="129">
                  <c:v>0.77600000000000002</c:v>
                </c:pt>
                <c:pt idx="130">
                  <c:v>0.78920000000000001</c:v>
                </c:pt>
                <c:pt idx="131">
                  <c:v>0.80099999999999993</c:v>
                </c:pt>
                <c:pt idx="132">
                  <c:v>0.81159999999999999</c:v>
                </c:pt>
                <c:pt idx="133">
                  <c:v>0.82140000000000002</c:v>
                </c:pt>
                <c:pt idx="134">
                  <c:v>0.83040000000000003</c:v>
                </c:pt>
                <c:pt idx="135">
                  <c:v>0.83879999999999999</c:v>
                </c:pt>
                <c:pt idx="136">
                  <c:v>0.84670000000000001</c:v>
                </c:pt>
                <c:pt idx="137">
                  <c:v>0.85419999999999996</c:v>
                </c:pt>
                <c:pt idx="138">
                  <c:v>0.86129999999999995</c:v>
                </c:pt>
                <c:pt idx="139">
                  <c:v>0.86809999999999987</c:v>
                </c:pt>
                <c:pt idx="140">
                  <c:v>0.88080000000000003</c:v>
                </c:pt>
                <c:pt idx="141">
                  <c:v>0.89540000000000008</c:v>
                </c:pt>
                <c:pt idx="142">
                  <c:v>0.90890000000000004</c:v>
                </c:pt>
                <c:pt idx="143">
                  <c:v>0.92170000000000007</c:v>
                </c:pt>
                <c:pt idx="144">
                  <c:v>0.93379999999999996</c:v>
                </c:pt>
                <c:pt idx="145">
                  <c:v>0.94529999999999992</c:v>
                </c:pt>
                <c:pt idx="146">
                  <c:v>0.95630000000000004</c:v>
                </c:pt>
                <c:pt idx="147">
                  <c:v>0.96699999999999997</c:v>
                </c:pt>
                <c:pt idx="148">
                  <c:v>0.97739999999999994</c:v>
                </c:pt>
                <c:pt idx="149">
                  <c:v>0.99730000000000008</c:v>
                </c:pt>
                <c:pt idx="150" formatCode="0.00">
                  <c:v>1.02</c:v>
                </c:pt>
                <c:pt idx="151" formatCode="0.00">
                  <c:v>1.03</c:v>
                </c:pt>
                <c:pt idx="152" formatCode="0.00">
                  <c:v>1.05</c:v>
                </c:pt>
                <c:pt idx="153" formatCode="0.00">
                  <c:v>1.07</c:v>
                </c:pt>
                <c:pt idx="154" formatCode="0.00">
                  <c:v>1.0900000000000001</c:v>
                </c:pt>
                <c:pt idx="155" formatCode="0.00">
                  <c:v>1.1200000000000001</c:v>
                </c:pt>
                <c:pt idx="156" formatCode="0.00">
                  <c:v>1.1599999999999999</c:v>
                </c:pt>
                <c:pt idx="157" formatCode="0.00">
                  <c:v>1.19</c:v>
                </c:pt>
                <c:pt idx="158" formatCode="0.00">
                  <c:v>1.22</c:v>
                </c:pt>
                <c:pt idx="159" formatCode="0.00">
                  <c:v>1.26</c:v>
                </c:pt>
                <c:pt idx="160" formatCode="0.00">
                  <c:v>1.3</c:v>
                </c:pt>
                <c:pt idx="161" formatCode="0.00">
                  <c:v>1.33</c:v>
                </c:pt>
                <c:pt idx="162" formatCode="0.00">
                  <c:v>1.37</c:v>
                </c:pt>
                <c:pt idx="163" formatCode="0.00">
                  <c:v>1.41</c:v>
                </c:pt>
                <c:pt idx="164" formatCode="0.00">
                  <c:v>1.45</c:v>
                </c:pt>
                <c:pt idx="165" formatCode="0.00">
                  <c:v>1.49</c:v>
                </c:pt>
                <c:pt idx="166" formatCode="0.00">
                  <c:v>1.58</c:v>
                </c:pt>
                <c:pt idx="167" formatCode="0.00">
                  <c:v>1.69</c:v>
                </c:pt>
                <c:pt idx="168" formatCode="0.00">
                  <c:v>1.82</c:v>
                </c:pt>
                <c:pt idx="169" formatCode="0.00">
                  <c:v>1.95</c:v>
                </c:pt>
                <c:pt idx="170" formatCode="0.00">
                  <c:v>2.09</c:v>
                </c:pt>
                <c:pt idx="171" formatCode="0.00">
                  <c:v>2.2400000000000002</c:v>
                </c:pt>
                <c:pt idx="172" formatCode="0.00">
                  <c:v>2.39</c:v>
                </c:pt>
                <c:pt idx="173" formatCode="0.00">
                  <c:v>2.5499999999999998</c:v>
                </c:pt>
                <c:pt idx="174" formatCode="0.00">
                  <c:v>2.72</c:v>
                </c:pt>
                <c:pt idx="175" formatCode="0.00">
                  <c:v>3.07</c:v>
                </c:pt>
                <c:pt idx="176" formatCode="0.00">
                  <c:v>3.45</c:v>
                </c:pt>
                <c:pt idx="177" formatCode="0.00">
                  <c:v>3.85</c:v>
                </c:pt>
                <c:pt idx="178" formatCode="0.00">
                  <c:v>4.28</c:v>
                </c:pt>
                <c:pt idx="179" formatCode="0.00">
                  <c:v>4.7300000000000004</c:v>
                </c:pt>
                <c:pt idx="180" formatCode="0.00">
                  <c:v>5.2</c:v>
                </c:pt>
                <c:pt idx="181" formatCode="0.00">
                  <c:v>6.19</c:v>
                </c:pt>
                <c:pt idx="182" formatCode="0.00">
                  <c:v>7.26</c:v>
                </c:pt>
                <c:pt idx="183" formatCode="0.00">
                  <c:v>8.4</c:v>
                </c:pt>
                <c:pt idx="184" formatCode="0.00">
                  <c:v>9.6</c:v>
                </c:pt>
                <c:pt idx="185" formatCode="0.00">
                  <c:v>10.86</c:v>
                </c:pt>
                <c:pt idx="186" formatCode="0.00">
                  <c:v>12.18</c:v>
                </c:pt>
                <c:pt idx="187" formatCode="0.00">
                  <c:v>13.55</c:v>
                </c:pt>
                <c:pt idx="188" formatCode="0.00">
                  <c:v>14.97</c:v>
                </c:pt>
                <c:pt idx="189" formatCode="0.00">
                  <c:v>16.440000000000001</c:v>
                </c:pt>
                <c:pt idx="190" formatCode="0.00">
                  <c:v>17.96</c:v>
                </c:pt>
                <c:pt idx="191" formatCode="0.00">
                  <c:v>19.510000000000002</c:v>
                </c:pt>
                <c:pt idx="192" formatCode="0.00">
                  <c:v>22.74</c:v>
                </c:pt>
                <c:pt idx="193" formatCode="0.00">
                  <c:v>26.97</c:v>
                </c:pt>
                <c:pt idx="194" formatCode="0.00">
                  <c:v>31.4</c:v>
                </c:pt>
                <c:pt idx="195" formatCode="0.00">
                  <c:v>35.979999999999997</c:v>
                </c:pt>
                <c:pt idx="196" formatCode="0.00">
                  <c:v>40.71</c:v>
                </c:pt>
                <c:pt idx="197" formatCode="0.00">
                  <c:v>45.56</c:v>
                </c:pt>
                <c:pt idx="198" formatCode="0.00">
                  <c:v>50.51</c:v>
                </c:pt>
                <c:pt idx="199" formatCode="0.00">
                  <c:v>55.55</c:v>
                </c:pt>
                <c:pt idx="200" formatCode="0.00">
                  <c:v>60.66</c:v>
                </c:pt>
                <c:pt idx="201" formatCode="0.00">
                  <c:v>71.069999999999993</c:v>
                </c:pt>
                <c:pt idx="202" formatCode="0.00">
                  <c:v>81.650000000000006</c:v>
                </c:pt>
                <c:pt idx="203" formatCode="0.00">
                  <c:v>92.34</c:v>
                </c:pt>
                <c:pt idx="204" formatCode="0.00">
                  <c:v>103.09</c:v>
                </c:pt>
                <c:pt idx="205" formatCode="0.00">
                  <c:v>113.85</c:v>
                </c:pt>
                <c:pt idx="206" formatCode="0.00">
                  <c:v>124.6</c:v>
                </c:pt>
                <c:pt idx="207" formatCode="0.00">
                  <c:v>145.96</c:v>
                </c:pt>
                <c:pt idx="208" formatCode="0.00">
                  <c:v>158.63999999999999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1C-4323-84D6-4721CDB29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774728"/>
        <c:axId val="486775120"/>
      </c:scatterChart>
      <c:valAx>
        <c:axId val="48677472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6775120"/>
        <c:crosses val="autoZero"/>
        <c:crossBetween val="midCat"/>
        <c:majorUnit val="10"/>
      </c:valAx>
      <c:valAx>
        <c:axId val="48677512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677472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51"/>
          <c:y val="4.2812810791813434E-2"/>
          <c:w val="0.2899436144626415"/>
          <c:h val="0.10935415124391527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srim86Kr_C!$P$5</c:f>
          <c:strCache>
            <c:ptCount val="1"/>
            <c:pt idx="0">
              <c:v>srim86Kr_C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srim86Kr_C!$D$20:$D$228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srim86Kr_C!$E$20:$E$228</c:f>
              <c:numCache>
                <c:formatCode>0.000E+00</c:formatCode>
                <c:ptCount val="209"/>
                <c:pt idx="0">
                  <c:v>0.2326</c:v>
                </c:pt>
                <c:pt idx="1">
                  <c:v>0.24510000000000001</c:v>
                </c:pt>
                <c:pt idx="2">
                  <c:v>0.2571</c:v>
                </c:pt>
                <c:pt idx="3">
                  <c:v>0.26850000000000002</c:v>
                </c:pt>
                <c:pt idx="4">
                  <c:v>0.27950000000000003</c:v>
                </c:pt>
                <c:pt idx="5">
                  <c:v>0.28999999999999998</c:v>
                </c:pt>
                <c:pt idx="6">
                  <c:v>0.30020000000000002</c:v>
                </c:pt>
                <c:pt idx="7">
                  <c:v>0.31009999999999999</c:v>
                </c:pt>
                <c:pt idx="8">
                  <c:v>0.3196</c:v>
                </c:pt>
                <c:pt idx="9">
                  <c:v>0.32890000000000003</c:v>
                </c:pt>
                <c:pt idx="10">
                  <c:v>0.34670000000000001</c:v>
                </c:pt>
                <c:pt idx="11">
                  <c:v>0.36770000000000003</c:v>
                </c:pt>
                <c:pt idx="12">
                  <c:v>0.3876</c:v>
                </c:pt>
                <c:pt idx="13">
                  <c:v>0.40649999999999997</c:v>
                </c:pt>
                <c:pt idx="14">
                  <c:v>0.42459999999999998</c:v>
                </c:pt>
                <c:pt idx="15">
                  <c:v>0.44190000000000002</c:v>
                </c:pt>
                <c:pt idx="16">
                  <c:v>0.45860000000000001</c:v>
                </c:pt>
                <c:pt idx="17">
                  <c:v>0.47470000000000001</c:v>
                </c:pt>
                <c:pt idx="18">
                  <c:v>0.49030000000000001</c:v>
                </c:pt>
                <c:pt idx="19">
                  <c:v>0.52</c:v>
                </c:pt>
                <c:pt idx="20">
                  <c:v>0.54810000000000003</c:v>
                </c:pt>
                <c:pt idx="21">
                  <c:v>0.57489999999999997</c:v>
                </c:pt>
                <c:pt idx="22">
                  <c:v>0.60050000000000003</c:v>
                </c:pt>
                <c:pt idx="23">
                  <c:v>0.625</c:v>
                </c:pt>
                <c:pt idx="24">
                  <c:v>0.64859999999999995</c:v>
                </c:pt>
                <c:pt idx="25">
                  <c:v>0.69330000000000003</c:v>
                </c:pt>
                <c:pt idx="26">
                  <c:v>0.73540000000000005</c:v>
                </c:pt>
                <c:pt idx="27">
                  <c:v>0.7752</c:v>
                </c:pt>
                <c:pt idx="28">
                  <c:v>0.81299999999999994</c:v>
                </c:pt>
                <c:pt idx="29">
                  <c:v>0.84919999999999995</c:v>
                </c:pt>
                <c:pt idx="30">
                  <c:v>0.88380000000000003</c:v>
                </c:pt>
                <c:pt idx="31">
                  <c:v>0.91720000000000002</c:v>
                </c:pt>
                <c:pt idx="32">
                  <c:v>0.94940000000000002</c:v>
                </c:pt>
                <c:pt idx="33">
                  <c:v>0.98050000000000004</c:v>
                </c:pt>
                <c:pt idx="34">
                  <c:v>1.0109999999999999</c:v>
                </c:pt>
                <c:pt idx="35">
                  <c:v>1.04</c:v>
                </c:pt>
                <c:pt idx="36">
                  <c:v>1.0960000000000001</c:v>
                </c:pt>
                <c:pt idx="37">
                  <c:v>1.163</c:v>
                </c:pt>
                <c:pt idx="38">
                  <c:v>1.226</c:v>
                </c:pt>
                <c:pt idx="39">
                  <c:v>1.2849999999999999</c:v>
                </c:pt>
                <c:pt idx="40">
                  <c:v>1.343</c:v>
                </c:pt>
                <c:pt idx="41">
                  <c:v>1.397</c:v>
                </c:pt>
                <c:pt idx="42">
                  <c:v>1.45</c:v>
                </c:pt>
                <c:pt idx="43">
                  <c:v>1.5009999999999999</c:v>
                </c:pt>
                <c:pt idx="44">
                  <c:v>1.55</c:v>
                </c:pt>
                <c:pt idx="45">
                  <c:v>1.6439999999999999</c:v>
                </c:pt>
                <c:pt idx="46">
                  <c:v>1.7330000000000001</c:v>
                </c:pt>
                <c:pt idx="47">
                  <c:v>1.8180000000000001</c:v>
                </c:pt>
                <c:pt idx="48">
                  <c:v>1.899</c:v>
                </c:pt>
                <c:pt idx="49">
                  <c:v>1.976</c:v>
                </c:pt>
                <c:pt idx="50">
                  <c:v>2.0510000000000002</c:v>
                </c:pt>
                <c:pt idx="51">
                  <c:v>2.1930000000000001</c:v>
                </c:pt>
                <c:pt idx="52">
                  <c:v>2.3260000000000001</c:v>
                </c:pt>
                <c:pt idx="53">
                  <c:v>2.4510000000000001</c:v>
                </c:pt>
                <c:pt idx="54">
                  <c:v>2.5710000000000002</c:v>
                </c:pt>
                <c:pt idx="55">
                  <c:v>2.6850000000000001</c:v>
                </c:pt>
                <c:pt idx="56">
                  <c:v>2.7949999999999999</c:v>
                </c:pt>
                <c:pt idx="57">
                  <c:v>2.9</c:v>
                </c:pt>
                <c:pt idx="58">
                  <c:v>3.0019999999999998</c:v>
                </c:pt>
                <c:pt idx="59">
                  <c:v>3.101</c:v>
                </c:pt>
                <c:pt idx="60">
                  <c:v>3.1960000000000002</c:v>
                </c:pt>
                <c:pt idx="61">
                  <c:v>2.9329999999999998</c:v>
                </c:pt>
                <c:pt idx="62">
                  <c:v>2.4990000000000001</c:v>
                </c:pt>
                <c:pt idx="63">
                  <c:v>2.2850000000000001</c:v>
                </c:pt>
                <c:pt idx="64">
                  <c:v>2.2639999999999998</c:v>
                </c:pt>
                <c:pt idx="65">
                  <c:v>2.3420000000000001</c:v>
                </c:pt>
                <c:pt idx="66">
                  <c:v>2.4700000000000002</c:v>
                </c:pt>
                <c:pt idx="67">
                  <c:v>2.621</c:v>
                </c:pt>
                <c:pt idx="68">
                  <c:v>2.78</c:v>
                </c:pt>
                <c:pt idx="69">
                  <c:v>2.9369999999999998</c:v>
                </c:pt>
                <c:pt idx="70">
                  <c:v>3.089</c:v>
                </c:pt>
                <c:pt idx="71">
                  <c:v>3.367</c:v>
                </c:pt>
                <c:pt idx="72">
                  <c:v>3.6080000000000001</c:v>
                </c:pt>
                <c:pt idx="73">
                  <c:v>3.8159999999999998</c:v>
                </c:pt>
                <c:pt idx="74">
                  <c:v>3.9940000000000002</c:v>
                </c:pt>
                <c:pt idx="75">
                  <c:v>4.1500000000000004</c:v>
                </c:pt>
                <c:pt idx="76">
                  <c:v>4.2880000000000003</c:v>
                </c:pt>
                <c:pt idx="77">
                  <c:v>4.524</c:v>
                </c:pt>
                <c:pt idx="78">
                  <c:v>4.7279999999999998</c:v>
                </c:pt>
                <c:pt idx="79">
                  <c:v>4.9139999999999997</c:v>
                </c:pt>
                <c:pt idx="80">
                  <c:v>5.0910000000000002</c:v>
                </c:pt>
                <c:pt idx="81">
                  <c:v>5.266</c:v>
                </c:pt>
                <c:pt idx="82">
                  <c:v>5.4429999999999996</c:v>
                </c:pt>
                <c:pt idx="83">
                  <c:v>5.6230000000000002</c:v>
                </c:pt>
                <c:pt idx="84">
                  <c:v>5.8079999999999998</c:v>
                </c:pt>
                <c:pt idx="85">
                  <c:v>5.9980000000000002</c:v>
                </c:pt>
                <c:pt idx="86">
                  <c:v>6.1929999999999996</c:v>
                </c:pt>
                <c:pt idx="87">
                  <c:v>6.39</c:v>
                </c:pt>
                <c:pt idx="88">
                  <c:v>6.7939999999999996</c:v>
                </c:pt>
                <c:pt idx="89">
                  <c:v>7.3049999999999997</c:v>
                </c:pt>
                <c:pt idx="90">
                  <c:v>7.8150000000000004</c:v>
                </c:pt>
                <c:pt idx="91">
                  <c:v>8.3170000000000002</c:v>
                </c:pt>
                <c:pt idx="92">
                  <c:v>8.8079999999999998</c:v>
                </c:pt>
                <c:pt idx="93">
                  <c:v>9.2850000000000001</c:v>
                </c:pt>
                <c:pt idx="94">
                  <c:v>9.7490000000000006</c:v>
                </c:pt>
                <c:pt idx="95">
                  <c:v>10.199999999999999</c:v>
                </c:pt>
                <c:pt idx="96">
                  <c:v>10.64</c:v>
                </c:pt>
                <c:pt idx="97">
                  <c:v>11.48</c:v>
                </c:pt>
                <c:pt idx="98">
                  <c:v>12.28</c:v>
                </c:pt>
                <c:pt idx="99">
                  <c:v>13.05</c:v>
                </c:pt>
                <c:pt idx="100">
                  <c:v>13.79</c:v>
                </c:pt>
                <c:pt idx="101">
                  <c:v>14.51</c:v>
                </c:pt>
                <c:pt idx="102">
                  <c:v>15.22</c:v>
                </c:pt>
                <c:pt idx="103">
                  <c:v>16.59</c:v>
                </c:pt>
                <c:pt idx="104">
                  <c:v>17.93</c:v>
                </c:pt>
                <c:pt idx="105">
                  <c:v>19.239999999999998</c:v>
                </c:pt>
                <c:pt idx="106">
                  <c:v>20.51</c:v>
                </c:pt>
                <c:pt idx="107">
                  <c:v>21.76</c:v>
                </c:pt>
                <c:pt idx="108">
                  <c:v>22.98</c:v>
                </c:pt>
                <c:pt idx="109">
                  <c:v>24.17</c:v>
                </c:pt>
                <c:pt idx="110">
                  <c:v>25.32</c:v>
                </c:pt>
                <c:pt idx="111">
                  <c:v>26.44</c:v>
                </c:pt>
                <c:pt idx="112">
                  <c:v>27.52</c:v>
                </c:pt>
                <c:pt idx="113">
                  <c:v>28.56</c:v>
                </c:pt>
                <c:pt idx="114">
                  <c:v>30.52</c:v>
                </c:pt>
                <c:pt idx="115">
                  <c:v>32.76</c:v>
                </c:pt>
                <c:pt idx="116">
                  <c:v>34.76</c:v>
                </c:pt>
                <c:pt idx="117">
                  <c:v>36.549999999999997</c:v>
                </c:pt>
                <c:pt idx="118">
                  <c:v>38.14</c:v>
                </c:pt>
                <c:pt idx="119">
                  <c:v>39.56</c:v>
                </c:pt>
                <c:pt idx="120">
                  <c:v>40.81</c:v>
                </c:pt>
                <c:pt idx="121">
                  <c:v>41.93</c:v>
                </c:pt>
                <c:pt idx="122">
                  <c:v>42.92</c:v>
                </c:pt>
                <c:pt idx="123">
                  <c:v>44.59</c:v>
                </c:pt>
                <c:pt idx="124">
                  <c:v>45.91</c:v>
                </c:pt>
                <c:pt idx="125">
                  <c:v>46.97</c:v>
                </c:pt>
                <c:pt idx="126">
                  <c:v>47.81</c:v>
                </c:pt>
                <c:pt idx="127">
                  <c:v>48.48</c:v>
                </c:pt>
                <c:pt idx="128">
                  <c:v>49.02</c:v>
                </c:pt>
                <c:pt idx="129">
                  <c:v>49.8</c:v>
                </c:pt>
                <c:pt idx="130">
                  <c:v>50.3</c:v>
                </c:pt>
                <c:pt idx="131">
                  <c:v>50.59</c:v>
                </c:pt>
                <c:pt idx="132">
                  <c:v>50.75</c:v>
                </c:pt>
                <c:pt idx="133">
                  <c:v>50.81</c:v>
                </c:pt>
                <c:pt idx="134">
                  <c:v>50.8</c:v>
                </c:pt>
                <c:pt idx="135">
                  <c:v>50.74</c:v>
                </c:pt>
                <c:pt idx="136">
                  <c:v>50.63</c:v>
                </c:pt>
                <c:pt idx="137">
                  <c:v>50.49</c:v>
                </c:pt>
                <c:pt idx="138">
                  <c:v>50.33</c:v>
                </c:pt>
                <c:pt idx="139">
                  <c:v>50.4</c:v>
                </c:pt>
                <c:pt idx="140">
                  <c:v>50.14</c:v>
                </c:pt>
                <c:pt idx="141">
                  <c:v>49.59</c:v>
                </c:pt>
                <c:pt idx="142">
                  <c:v>49.13</c:v>
                </c:pt>
                <c:pt idx="143">
                  <c:v>48.63</c:v>
                </c:pt>
                <c:pt idx="144">
                  <c:v>48.09</c:v>
                </c:pt>
                <c:pt idx="145">
                  <c:v>47.54</c:v>
                </c:pt>
                <c:pt idx="146">
                  <c:v>46.97</c:v>
                </c:pt>
                <c:pt idx="147">
                  <c:v>46.38</c:v>
                </c:pt>
                <c:pt idx="148">
                  <c:v>45.79</c:v>
                </c:pt>
                <c:pt idx="149">
                  <c:v>44.59</c:v>
                </c:pt>
                <c:pt idx="150">
                  <c:v>43.4</c:v>
                </c:pt>
                <c:pt idx="151">
                  <c:v>42.23</c:v>
                </c:pt>
                <c:pt idx="152">
                  <c:v>41.09</c:v>
                </c:pt>
                <c:pt idx="153">
                  <c:v>39.99</c:v>
                </c:pt>
                <c:pt idx="154">
                  <c:v>38.93</c:v>
                </c:pt>
                <c:pt idx="155">
                  <c:v>36.94</c:v>
                </c:pt>
                <c:pt idx="156">
                  <c:v>35.119999999999997</c:v>
                </c:pt>
                <c:pt idx="157">
                  <c:v>33.47</c:v>
                </c:pt>
                <c:pt idx="158">
                  <c:v>31.96</c:v>
                </c:pt>
                <c:pt idx="159">
                  <c:v>30.58</c:v>
                </c:pt>
                <c:pt idx="160">
                  <c:v>29.32</c:v>
                </c:pt>
                <c:pt idx="161">
                  <c:v>28.16</c:v>
                </c:pt>
                <c:pt idx="162">
                  <c:v>27.09</c:v>
                </c:pt>
                <c:pt idx="163">
                  <c:v>26.1</c:v>
                </c:pt>
                <c:pt idx="164">
                  <c:v>25.18</c:v>
                </c:pt>
                <c:pt idx="165">
                  <c:v>24.32</c:v>
                </c:pt>
                <c:pt idx="166">
                  <c:v>22.76</c:v>
                </c:pt>
                <c:pt idx="167">
                  <c:v>21.07</c:v>
                </c:pt>
                <c:pt idx="168">
                  <c:v>19.61</c:v>
                </c:pt>
                <c:pt idx="169">
                  <c:v>18.37</c:v>
                </c:pt>
                <c:pt idx="170">
                  <c:v>17.32</c:v>
                </c:pt>
                <c:pt idx="171">
                  <c:v>16.39</c:v>
                </c:pt>
                <c:pt idx="172">
                  <c:v>15.57</c:v>
                </c:pt>
                <c:pt idx="173">
                  <c:v>14.84</c:v>
                </c:pt>
                <c:pt idx="174">
                  <c:v>14.18</c:v>
                </c:pt>
                <c:pt idx="175">
                  <c:v>13.05</c:v>
                </c:pt>
                <c:pt idx="176">
                  <c:v>12.11</c:v>
                </c:pt>
                <c:pt idx="177">
                  <c:v>11.32</c:v>
                </c:pt>
                <c:pt idx="178">
                  <c:v>10.64</c:v>
                </c:pt>
                <c:pt idx="179">
                  <c:v>10.050000000000001</c:v>
                </c:pt>
                <c:pt idx="180">
                  <c:v>9.5399999999999991</c:v>
                </c:pt>
                <c:pt idx="181">
                  <c:v>8.6850000000000005</c:v>
                </c:pt>
                <c:pt idx="182">
                  <c:v>7.9989999999999997</c:v>
                </c:pt>
                <c:pt idx="183">
                  <c:v>7.4260000000000002</c:v>
                </c:pt>
                <c:pt idx="184">
                  <c:v>6.9480000000000004</c:v>
                </c:pt>
                <c:pt idx="185">
                  <c:v>6.5439999999999996</c:v>
                </c:pt>
                <c:pt idx="186">
                  <c:v>6.1980000000000004</c:v>
                </c:pt>
                <c:pt idx="187">
                  <c:v>5.899</c:v>
                </c:pt>
                <c:pt idx="188">
                  <c:v>5.6360000000000001</c:v>
                </c:pt>
                <c:pt idx="189">
                  <c:v>5.4050000000000002</c:v>
                </c:pt>
                <c:pt idx="190">
                  <c:v>5.1989999999999998</c:v>
                </c:pt>
                <c:pt idx="191">
                  <c:v>5.0149999999999997</c:v>
                </c:pt>
                <c:pt idx="192">
                  <c:v>4.7</c:v>
                </c:pt>
                <c:pt idx="193">
                  <c:v>4.3819999999999997</c:v>
                </c:pt>
                <c:pt idx="194">
                  <c:v>4.1260000000000003</c:v>
                </c:pt>
                <c:pt idx="195">
                  <c:v>3.9159999999999999</c:v>
                </c:pt>
                <c:pt idx="196">
                  <c:v>3.74</c:v>
                </c:pt>
                <c:pt idx="197">
                  <c:v>3.5910000000000002</c:v>
                </c:pt>
                <c:pt idx="198">
                  <c:v>3.464</c:v>
                </c:pt>
                <c:pt idx="199">
                  <c:v>3.3530000000000002</c:v>
                </c:pt>
                <c:pt idx="200">
                  <c:v>3.2570000000000001</c:v>
                </c:pt>
                <c:pt idx="201">
                  <c:v>3.0979999999999999</c:v>
                </c:pt>
                <c:pt idx="202">
                  <c:v>2.972</c:v>
                </c:pt>
                <c:pt idx="203">
                  <c:v>2.87</c:v>
                </c:pt>
                <c:pt idx="204">
                  <c:v>2.786</c:v>
                </c:pt>
                <c:pt idx="205">
                  <c:v>2.7170000000000001</c:v>
                </c:pt>
                <c:pt idx="206">
                  <c:v>2.6589999999999998</c:v>
                </c:pt>
                <c:pt idx="207">
                  <c:v>2.5680000000000001</c:v>
                </c:pt>
                <c:pt idx="208">
                  <c:v>2.5270000000000001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0F-48A2-AECB-19095487E95D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srim86Kr_C!$D$20:$D$228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srim86Kr_C!$F$20:$F$228</c:f>
              <c:numCache>
                <c:formatCode>0.000E+00</c:formatCode>
                <c:ptCount val="209"/>
                <c:pt idx="0">
                  <c:v>2.4569999999999999</c:v>
                </c:pt>
                <c:pt idx="1">
                  <c:v>2.5760000000000001</c:v>
                </c:pt>
                <c:pt idx="2">
                  <c:v>2.6869999999999998</c:v>
                </c:pt>
                <c:pt idx="3">
                  <c:v>2.79</c:v>
                </c:pt>
                <c:pt idx="4">
                  <c:v>2.8879999999999999</c:v>
                </c:pt>
                <c:pt idx="5">
                  <c:v>2.98</c:v>
                </c:pt>
                <c:pt idx="6">
                  <c:v>3.0670000000000002</c:v>
                </c:pt>
                <c:pt idx="7">
                  <c:v>3.15</c:v>
                </c:pt>
                <c:pt idx="8">
                  <c:v>3.2290000000000001</c:v>
                </c:pt>
                <c:pt idx="9">
                  <c:v>3.3039999999999998</c:v>
                </c:pt>
                <c:pt idx="10">
                  <c:v>3.4449999999999998</c:v>
                </c:pt>
                <c:pt idx="11">
                  <c:v>3.6059999999999999</c:v>
                </c:pt>
                <c:pt idx="12">
                  <c:v>3.754</c:v>
                </c:pt>
                <c:pt idx="13">
                  <c:v>3.8889999999999998</c:v>
                </c:pt>
                <c:pt idx="14">
                  <c:v>4.0140000000000002</c:v>
                </c:pt>
                <c:pt idx="15">
                  <c:v>4.13</c:v>
                </c:pt>
                <c:pt idx="16">
                  <c:v>4.2389999999999999</c:v>
                </c:pt>
                <c:pt idx="17">
                  <c:v>4.34</c:v>
                </c:pt>
                <c:pt idx="18">
                  <c:v>4.4359999999999999</c:v>
                </c:pt>
                <c:pt idx="19">
                  <c:v>4.6120000000000001</c:v>
                </c:pt>
                <c:pt idx="20">
                  <c:v>4.7699999999999996</c:v>
                </c:pt>
                <c:pt idx="21">
                  <c:v>4.9130000000000003</c:v>
                </c:pt>
                <c:pt idx="22">
                  <c:v>5.0439999999999996</c:v>
                </c:pt>
                <c:pt idx="23">
                  <c:v>5.1639999999999997</c:v>
                </c:pt>
                <c:pt idx="24">
                  <c:v>5.2750000000000004</c:v>
                </c:pt>
                <c:pt idx="25">
                  <c:v>5.4740000000000002</c:v>
                </c:pt>
                <c:pt idx="26">
                  <c:v>5.6470000000000002</c:v>
                </c:pt>
                <c:pt idx="27">
                  <c:v>5.7990000000000004</c:v>
                </c:pt>
                <c:pt idx="28">
                  <c:v>5.9349999999999996</c:v>
                </c:pt>
                <c:pt idx="29">
                  <c:v>6.056</c:v>
                </c:pt>
                <c:pt idx="30">
                  <c:v>6.1660000000000004</c:v>
                </c:pt>
                <c:pt idx="31">
                  <c:v>6.2649999999999997</c:v>
                </c:pt>
                <c:pt idx="32">
                  <c:v>6.3559999999999999</c:v>
                </c:pt>
                <c:pt idx="33">
                  <c:v>6.4379999999999997</c:v>
                </c:pt>
                <c:pt idx="34">
                  <c:v>6.5140000000000002</c:v>
                </c:pt>
                <c:pt idx="35">
                  <c:v>6.5839999999999996</c:v>
                </c:pt>
                <c:pt idx="36">
                  <c:v>6.7080000000000002</c:v>
                </c:pt>
                <c:pt idx="37">
                  <c:v>6.8390000000000004</c:v>
                </c:pt>
                <c:pt idx="38">
                  <c:v>6.9480000000000004</c:v>
                </c:pt>
                <c:pt idx="39">
                  <c:v>7.0389999999999997</c:v>
                </c:pt>
                <c:pt idx="40">
                  <c:v>7.117</c:v>
                </c:pt>
                <c:pt idx="41">
                  <c:v>7.1820000000000004</c:v>
                </c:pt>
                <c:pt idx="42">
                  <c:v>7.2380000000000004</c:v>
                </c:pt>
                <c:pt idx="43">
                  <c:v>7.2850000000000001</c:v>
                </c:pt>
                <c:pt idx="44">
                  <c:v>7.3250000000000002</c:v>
                </c:pt>
                <c:pt idx="45">
                  <c:v>7.3869999999999996</c:v>
                </c:pt>
                <c:pt idx="46">
                  <c:v>7.431</c:v>
                </c:pt>
                <c:pt idx="47">
                  <c:v>7.4589999999999996</c:v>
                </c:pt>
                <c:pt idx="48">
                  <c:v>7.4749999999999996</c:v>
                </c:pt>
                <c:pt idx="49">
                  <c:v>7.4829999999999997</c:v>
                </c:pt>
                <c:pt idx="50">
                  <c:v>7.4820000000000002</c:v>
                </c:pt>
                <c:pt idx="51">
                  <c:v>7.4640000000000004</c:v>
                </c:pt>
                <c:pt idx="52">
                  <c:v>7.4290000000000003</c:v>
                </c:pt>
                <c:pt idx="53">
                  <c:v>7.3819999999999997</c:v>
                </c:pt>
                <c:pt idx="54">
                  <c:v>7.327</c:v>
                </c:pt>
                <c:pt idx="55">
                  <c:v>7.266</c:v>
                </c:pt>
                <c:pt idx="56">
                  <c:v>7.202</c:v>
                </c:pt>
                <c:pt idx="57">
                  <c:v>7.1349999999999998</c:v>
                </c:pt>
                <c:pt idx="58">
                  <c:v>7.0659999999999998</c:v>
                </c:pt>
                <c:pt idx="59">
                  <c:v>6.9960000000000004</c:v>
                </c:pt>
                <c:pt idx="60">
                  <c:v>6.9260000000000002</c:v>
                </c:pt>
                <c:pt idx="61">
                  <c:v>6.8559999999999999</c:v>
                </c:pt>
                <c:pt idx="62">
                  <c:v>6.718</c:v>
                </c:pt>
                <c:pt idx="63">
                  <c:v>6.548</c:v>
                </c:pt>
                <c:pt idx="64">
                  <c:v>6.3860000000000001</c:v>
                </c:pt>
                <c:pt idx="65">
                  <c:v>6.23</c:v>
                </c:pt>
                <c:pt idx="66">
                  <c:v>6.0810000000000004</c:v>
                </c:pt>
                <c:pt idx="67">
                  <c:v>5.9390000000000001</c:v>
                </c:pt>
                <c:pt idx="68">
                  <c:v>5.8040000000000003</c:v>
                </c:pt>
                <c:pt idx="69">
                  <c:v>5.6760000000000002</c:v>
                </c:pt>
                <c:pt idx="70">
                  <c:v>5.5529999999999999</c:v>
                </c:pt>
                <c:pt idx="71">
                  <c:v>5.3259999999999996</c:v>
                </c:pt>
                <c:pt idx="72">
                  <c:v>5.1189999999999998</c:v>
                </c:pt>
                <c:pt idx="73">
                  <c:v>4.9290000000000003</c:v>
                </c:pt>
                <c:pt idx="74">
                  <c:v>4.7560000000000002</c:v>
                </c:pt>
                <c:pt idx="75">
                  <c:v>4.5960000000000001</c:v>
                </c:pt>
                <c:pt idx="76">
                  <c:v>4.4480000000000004</c:v>
                </c:pt>
                <c:pt idx="77">
                  <c:v>4.1840000000000002</c:v>
                </c:pt>
                <c:pt idx="78">
                  <c:v>3.9540000000000002</c:v>
                </c:pt>
                <c:pt idx="79">
                  <c:v>3.7519999999999998</c:v>
                </c:pt>
                <c:pt idx="80">
                  <c:v>3.573</c:v>
                </c:pt>
                <c:pt idx="81">
                  <c:v>3.4129999999999998</c:v>
                </c:pt>
                <c:pt idx="82">
                  <c:v>3.2690000000000001</c:v>
                </c:pt>
                <c:pt idx="83">
                  <c:v>3.1389999999999998</c:v>
                </c:pt>
                <c:pt idx="84">
                  <c:v>3.02</c:v>
                </c:pt>
                <c:pt idx="85">
                  <c:v>2.911</c:v>
                </c:pt>
                <c:pt idx="86">
                  <c:v>2.8109999999999999</c:v>
                </c:pt>
                <c:pt idx="87">
                  <c:v>2.7189999999999999</c:v>
                </c:pt>
                <c:pt idx="88">
                  <c:v>2.5539999999999998</c:v>
                </c:pt>
                <c:pt idx="89">
                  <c:v>2.3769999999999998</c:v>
                </c:pt>
                <c:pt idx="90">
                  <c:v>2.2269999999999999</c:v>
                </c:pt>
                <c:pt idx="91">
                  <c:v>2.097</c:v>
                </c:pt>
                <c:pt idx="92">
                  <c:v>1.9830000000000001</c:v>
                </c:pt>
                <c:pt idx="93">
                  <c:v>1.8819999999999999</c:v>
                </c:pt>
                <c:pt idx="94">
                  <c:v>1.7929999999999999</c:v>
                </c:pt>
                <c:pt idx="95">
                  <c:v>1.7130000000000001</c:v>
                </c:pt>
                <c:pt idx="96">
                  <c:v>1.64</c:v>
                </c:pt>
                <c:pt idx="97">
                  <c:v>1.514</c:v>
                </c:pt>
                <c:pt idx="98">
                  <c:v>1.4079999999999999</c:v>
                </c:pt>
                <c:pt idx="99">
                  <c:v>1.3180000000000001</c:v>
                </c:pt>
                <c:pt idx="100">
                  <c:v>1.2390000000000001</c:v>
                </c:pt>
                <c:pt idx="101">
                  <c:v>1.171</c:v>
                </c:pt>
                <c:pt idx="102">
                  <c:v>1.1100000000000001</c:v>
                </c:pt>
                <c:pt idx="103">
                  <c:v>1.008</c:v>
                </c:pt>
                <c:pt idx="104">
                  <c:v>0.92500000000000004</c:v>
                </c:pt>
                <c:pt idx="105">
                  <c:v>0.85570000000000002</c:v>
                </c:pt>
                <c:pt idx="106">
                  <c:v>0.79700000000000004</c:v>
                </c:pt>
                <c:pt idx="107">
                  <c:v>0.74660000000000004</c:v>
                </c:pt>
                <c:pt idx="108">
                  <c:v>0.70279999999999998</c:v>
                </c:pt>
                <c:pt idx="109">
                  <c:v>0.6643</c:v>
                </c:pt>
                <c:pt idx="110">
                  <c:v>0.63019999999999998</c:v>
                </c:pt>
                <c:pt idx="111">
                  <c:v>0.5998</c:v>
                </c:pt>
                <c:pt idx="112">
                  <c:v>0.57240000000000002</c:v>
                </c:pt>
                <c:pt idx="113">
                  <c:v>0.54769999999999996</c:v>
                </c:pt>
                <c:pt idx="114">
                  <c:v>0.50460000000000005</c:v>
                </c:pt>
                <c:pt idx="115">
                  <c:v>0.4602</c:v>
                </c:pt>
                <c:pt idx="116">
                  <c:v>0.42349999999999999</c:v>
                </c:pt>
                <c:pt idx="117">
                  <c:v>0.39269999999999999</c:v>
                </c:pt>
                <c:pt idx="118">
                  <c:v>0.3664</c:v>
                </c:pt>
                <c:pt idx="119">
                  <c:v>0.34370000000000001</c:v>
                </c:pt>
                <c:pt idx="120">
                  <c:v>0.32390000000000002</c:v>
                </c:pt>
                <c:pt idx="121">
                  <c:v>0.30640000000000001</c:v>
                </c:pt>
                <c:pt idx="122">
                  <c:v>0.2908</c:v>
                </c:pt>
                <c:pt idx="123">
                  <c:v>0.26429999999999998</c:v>
                </c:pt>
                <c:pt idx="124">
                  <c:v>0.24260000000000001</c:v>
                </c:pt>
                <c:pt idx="125">
                  <c:v>0.22439999999999999</c:v>
                </c:pt>
                <c:pt idx="126">
                  <c:v>0.2089</c:v>
                </c:pt>
                <c:pt idx="127">
                  <c:v>0.1956</c:v>
                </c:pt>
                <c:pt idx="128">
                  <c:v>0.184</c:v>
                </c:pt>
                <c:pt idx="129">
                  <c:v>0.16470000000000001</c:v>
                </c:pt>
                <c:pt idx="130">
                  <c:v>0.14929999999999999</c:v>
                </c:pt>
                <c:pt idx="131">
                  <c:v>0.13669999999999999</c:v>
                </c:pt>
                <c:pt idx="132">
                  <c:v>0.12620000000000001</c:v>
                </c:pt>
                <c:pt idx="133">
                  <c:v>0.1173</c:v>
                </c:pt>
                <c:pt idx="134">
                  <c:v>0.1096</c:v>
                </c:pt>
                <c:pt idx="135">
                  <c:v>0.10299999999999999</c:v>
                </c:pt>
                <c:pt idx="136">
                  <c:v>9.7129999999999994E-2</c:v>
                </c:pt>
                <c:pt idx="137">
                  <c:v>9.1950000000000004E-2</c:v>
                </c:pt>
                <c:pt idx="138">
                  <c:v>8.7340000000000001E-2</c:v>
                </c:pt>
                <c:pt idx="139">
                  <c:v>8.319E-2</c:v>
                </c:pt>
                <c:pt idx="140">
                  <c:v>7.6039999999999996E-2</c:v>
                </c:pt>
                <c:pt idx="141">
                  <c:v>6.8750000000000006E-2</c:v>
                </c:pt>
                <c:pt idx="142">
                  <c:v>6.2810000000000005E-2</c:v>
                </c:pt>
                <c:pt idx="143">
                  <c:v>5.7860000000000002E-2</c:v>
                </c:pt>
                <c:pt idx="144">
                  <c:v>5.3679999999999999E-2</c:v>
                </c:pt>
                <c:pt idx="145">
                  <c:v>5.0099999999999999E-2</c:v>
                </c:pt>
                <c:pt idx="146">
                  <c:v>4.6989999999999997E-2</c:v>
                </c:pt>
                <c:pt idx="147">
                  <c:v>4.4260000000000001E-2</c:v>
                </c:pt>
                <c:pt idx="148">
                  <c:v>4.1849999999999998E-2</c:v>
                </c:pt>
                <c:pt idx="149">
                  <c:v>3.7780000000000001E-2</c:v>
                </c:pt>
                <c:pt idx="150">
                  <c:v>3.4470000000000001E-2</c:v>
                </c:pt>
                <c:pt idx="151">
                  <c:v>3.1719999999999998E-2</c:v>
                </c:pt>
                <c:pt idx="152">
                  <c:v>2.9389999999999999E-2</c:v>
                </c:pt>
                <c:pt idx="153">
                  <c:v>2.7400000000000001E-2</c:v>
                </c:pt>
                <c:pt idx="154">
                  <c:v>2.5680000000000001E-2</c:v>
                </c:pt>
                <c:pt idx="155">
                  <c:v>2.2839999999999999E-2</c:v>
                </c:pt>
                <c:pt idx="156">
                  <c:v>2.0590000000000001E-2</c:v>
                </c:pt>
                <c:pt idx="157">
                  <c:v>1.8759999999999999E-2</c:v>
                </c:pt>
                <c:pt idx="158">
                  <c:v>1.7250000000000001E-2</c:v>
                </c:pt>
                <c:pt idx="159">
                  <c:v>1.5970000000000002E-2</c:v>
                </c:pt>
                <c:pt idx="160">
                  <c:v>1.4880000000000001E-2</c:v>
                </c:pt>
                <c:pt idx="161">
                  <c:v>1.393E-2</c:v>
                </c:pt>
                <c:pt idx="162">
                  <c:v>1.3100000000000001E-2</c:v>
                </c:pt>
                <c:pt idx="163">
                  <c:v>1.2370000000000001E-2</c:v>
                </c:pt>
                <c:pt idx="164">
                  <c:v>1.172E-2</c:v>
                </c:pt>
                <c:pt idx="165">
                  <c:v>1.1140000000000001E-2</c:v>
                </c:pt>
                <c:pt idx="166">
                  <c:v>1.014E-2</c:v>
                </c:pt>
                <c:pt idx="167">
                  <c:v>9.1310000000000002E-3</c:v>
                </c:pt>
                <c:pt idx="168">
                  <c:v>8.3110000000000007E-3</c:v>
                </c:pt>
                <c:pt idx="169">
                  <c:v>7.6309999999999998E-3</c:v>
                </c:pt>
                <c:pt idx="170">
                  <c:v>7.0590000000000002E-3</c:v>
                </c:pt>
                <c:pt idx="171">
                  <c:v>6.5700000000000003E-3</c:v>
                </c:pt>
                <c:pt idx="172">
                  <c:v>6.1469999999999997E-3</c:v>
                </c:pt>
                <c:pt idx="173">
                  <c:v>5.7780000000000001E-3</c:v>
                </c:pt>
                <c:pt idx="174">
                  <c:v>5.4520000000000002E-3</c:v>
                </c:pt>
                <c:pt idx="175">
                  <c:v>4.9040000000000004E-3</c:v>
                </c:pt>
                <c:pt idx="176">
                  <c:v>4.4600000000000004E-3</c:v>
                </c:pt>
                <c:pt idx="177">
                  <c:v>4.0920000000000002E-3</c:v>
                </c:pt>
                <c:pt idx="178">
                  <c:v>3.7829999999999999E-3</c:v>
                </c:pt>
                <c:pt idx="179">
                  <c:v>3.519E-3</c:v>
                </c:pt>
                <c:pt idx="180">
                  <c:v>3.2910000000000001E-3</c:v>
                </c:pt>
                <c:pt idx="181">
                  <c:v>2.9160000000000002E-3</c:v>
                </c:pt>
                <c:pt idx="182">
                  <c:v>2.6210000000000001E-3</c:v>
                </c:pt>
                <c:pt idx="183">
                  <c:v>2.382E-3</c:v>
                </c:pt>
                <c:pt idx="184">
                  <c:v>2.1840000000000002E-3</c:v>
                </c:pt>
                <c:pt idx="185">
                  <c:v>2.0179999999999998E-3</c:v>
                </c:pt>
                <c:pt idx="186">
                  <c:v>1.8760000000000001E-3</c:v>
                </c:pt>
                <c:pt idx="187">
                  <c:v>1.7539999999999999E-3</c:v>
                </c:pt>
                <c:pt idx="188">
                  <c:v>1.647E-3</c:v>
                </c:pt>
                <c:pt idx="189">
                  <c:v>1.5529999999999999E-3</c:v>
                </c:pt>
                <c:pt idx="190">
                  <c:v>1.469E-3</c:v>
                </c:pt>
                <c:pt idx="191">
                  <c:v>1.395E-3</c:v>
                </c:pt>
                <c:pt idx="192">
                  <c:v>1.2669999999999999E-3</c:v>
                </c:pt>
                <c:pt idx="193">
                  <c:v>1.1379999999999999E-3</c:v>
                </c:pt>
                <c:pt idx="194">
                  <c:v>1.0330000000000001E-3</c:v>
                </c:pt>
                <c:pt idx="195">
                  <c:v>9.4669999999999997E-4</c:v>
                </c:pt>
                <c:pt idx="196">
                  <c:v>8.7410000000000005E-4</c:v>
                </c:pt>
                <c:pt idx="197">
                  <c:v>8.1229999999999996E-4</c:v>
                </c:pt>
                <c:pt idx="198">
                  <c:v>7.5889999999999996E-4</c:v>
                </c:pt>
                <c:pt idx="199">
                  <c:v>7.1230000000000002E-4</c:v>
                </c:pt>
                <c:pt idx="200">
                  <c:v>6.713E-4</c:v>
                </c:pt>
                <c:pt idx="201">
                  <c:v>6.0249999999999995E-4</c:v>
                </c:pt>
                <c:pt idx="202">
                  <c:v>5.4679999999999996E-4</c:v>
                </c:pt>
                <c:pt idx="203">
                  <c:v>5.0089999999999998E-4</c:v>
                </c:pt>
                <c:pt idx="204">
                  <c:v>4.6230000000000002E-4</c:v>
                </c:pt>
                <c:pt idx="205">
                  <c:v>4.2949999999999998E-4</c:v>
                </c:pt>
                <c:pt idx="206">
                  <c:v>4.0109999999999999E-4</c:v>
                </c:pt>
                <c:pt idx="207">
                  <c:v>3.546E-4</c:v>
                </c:pt>
                <c:pt idx="208">
                  <c:v>3.3169999999999999E-4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0F-48A2-AECB-19095487E95D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srim86Kr_C!$D$20:$D$228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srim86Kr_C!$G$20:$G$228</c:f>
              <c:numCache>
                <c:formatCode>0.000E+00</c:formatCode>
                <c:ptCount val="209"/>
                <c:pt idx="0">
                  <c:v>2.6896</c:v>
                </c:pt>
                <c:pt idx="1">
                  <c:v>2.8210999999999999</c:v>
                </c:pt>
                <c:pt idx="2">
                  <c:v>2.9440999999999997</c:v>
                </c:pt>
                <c:pt idx="3">
                  <c:v>3.0585</c:v>
                </c:pt>
                <c:pt idx="4">
                  <c:v>3.1675</c:v>
                </c:pt>
                <c:pt idx="5">
                  <c:v>3.27</c:v>
                </c:pt>
                <c:pt idx="6">
                  <c:v>3.3672000000000004</c:v>
                </c:pt>
                <c:pt idx="7">
                  <c:v>3.4600999999999997</c:v>
                </c:pt>
                <c:pt idx="8">
                  <c:v>3.5486</c:v>
                </c:pt>
                <c:pt idx="9">
                  <c:v>3.6328999999999998</c:v>
                </c:pt>
                <c:pt idx="10">
                  <c:v>3.7916999999999996</c:v>
                </c:pt>
                <c:pt idx="11">
                  <c:v>3.9737</c:v>
                </c:pt>
                <c:pt idx="12">
                  <c:v>4.1416000000000004</c:v>
                </c:pt>
                <c:pt idx="13">
                  <c:v>4.2954999999999997</c:v>
                </c:pt>
                <c:pt idx="14">
                  <c:v>4.4386000000000001</c:v>
                </c:pt>
                <c:pt idx="15">
                  <c:v>4.5719000000000003</c:v>
                </c:pt>
                <c:pt idx="16">
                  <c:v>4.6975999999999996</c:v>
                </c:pt>
                <c:pt idx="17">
                  <c:v>4.8147000000000002</c:v>
                </c:pt>
                <c:pt idx="18">
                  <c:v>4.9263000000000003</c:v>
                </c:pt>
                <c:pt idx="19">
                  <c:v>5.1319999999999997</c:v>
                </c:pt>
                <c:pt idx="20">
                  <c:v>5.3180999999999994</c:v>
                </c:pt>
                <c:pt idx="21">
                  <c:v>5.4878999999999998</c:v>
                </c:pt>
                <c:pt idx="22">
                  <c:v>5.6444999999999999</c:v>
                </c:pt>
                <c:pt idx="23">
                  <c:v>5.7889999999999997</c:v>
                </c:pt>
                <c:pt idx="24">
                  <c:v>5.9236000000000004</c:v>
                </c:pt>
                <c:pt idx="25">
                  <c:v>6.1673</c:v>
                </c:pt>
                <c:pt idx="26">
                  <c:v>6.3824000000000005</c:v>
                </c:pt>
                <c:pt idx="27">
                  <c:v>6.5742000000000003</c:v>
                </c:pt>
                <c:pt idx="28">
                  <c:v>6.7479999999999993</c:v>
                </c:pt>
                <c:pt idx="29">
                  <c:v>6.9051999999999998</c:v>
                </c:pt>
                <c:pt idx="30">
                  <c:v>7.0498000000000003</c:v>
                </c:pt>
                <c:pt idx="31">
                  <c:v>7.1821999999999999</c:v>
                </c:pt>
                <c:pt idx="32">
                  <c:v>7.3053999999999997</c:v>
                </c:pt>
                <c:pt idx="33">
                  <c:v>7.4184999999999999</c:v>
                </c:pt>
                <c:pt idx="34">
                  <c:v>7.5250000000000004</c:v>
                </c:pt>
                <c:pt idx="35">
                  <c:v>7.6239999999999997</c:v>
                </c:pt>
                <c:pt idx="36">
                  <c:v>7.8040000000000003</c:v>
                </c:pt>
                <c:pt idx="37">
                  <c:v>8.0020000000000007</c:v>
                </c:pt>
                <c:pt idx="38">
                  <c:v>8.1739999999999995</c:v>
                </c:pt>
                <c:pt idx="39">
                  <c:v>8.3239999999999998</c:v>
                </c:pt>
                <c:pt idx="40">
                  <c:v>8.4600000000000009</c:v>
                </c:pt>
                <c:pt idx="41">
                  <c:v>8.5790000000000006</c:v>
                </c:pt>
                <c:pt idx="42">
                  <c:v>8.6880000000000006</c:v>
                </c:pt>
                <c:pt idx="43">
                  <c:v>8.7859999999999996</c:v>
                </c:pt>
                <c:pt idx="44">
                  <c:v>8.875</c:v>
                </c:pt>
                <c:pt idx="45">
                  <c:v>9.0309999999999988</c:v>
                </c:pt>
                <c:pt idx="46">
                  <c:v>9.1639999999999997</c:v>
                </c:pt>
                <c:pt idx="47">
                  <c:v>9.2769999999999992</c:v>
                </c:pt>
                <c:pt idx="48">
                  <c:v>9.3739999999999988</c:v>
                </c:pt>
                <c:pt idx="49">
                  <c:v>9.4589999999999996</c:v>
                </c:pt>
                <c:pt idx="50">
                  <c:v>9.5330000000000013</c:v>
                </c:pt>
                <c:pt idx="51">
                  <c:v>9.657</c:v>
                </c:pt>
                <c:pt idx="52">
                  <c:v>9.7550000000000008</c:v>
                </c:pt>
                <c:pt idx="53">
                  <c:v>9.8330000000000002</c:v>
                </c:pt>
                <c:pt idx="54">
                  <c:v>9.8979999999999997</c:v>
                </c:pt>
                <c:pt idx="55">
                  <c:v>9.9510000000000005</c:v>
                </c:pt>
                <c:pt idx="56">
                  <c:v>9.9969999999999999</c:v>
                </c:pt>
                <c:pt idx="57">
                  <c:v>10.035</c:v>
                </c:pt>
                <c:pt idx="58">
                  <c:v>10.068</c:v>
                </c:pt>
                <c:pt idx="59">
                  <c:v>10.097000000000001</c:v>
                </c:pt>
                <c:pt idx="60">
                  <c:v>10.122</c:v>
                </c:pt>
                <c:pt idx="61">
                  <c:v>9.7889999999999997</c:v>
                </c:pt>
                <c:pt idx="62">
                  <c:v>9.2170000000000005</c:v>
                </c:pt>
                <c:pt idx="63">
                  <c:v>8.8330000000000002</c:v>
                </c:pt>
                <c:pt idx="64">
                  <c:v>8.65</c:v>
                </c:pt>
                <c:pt idx="65">
                  <c:v>8.572000000000001</c:v>
                </c:pt>
                <c:pt idx="66">
                  <c:v>8.5510000000000002</c:v>
                </c:pt>
                <c:pt idx="67">
                  <c:v>8.56</c:v>
                </c:pt>
                <c:pt idx="68">
                  <c:v>8.5839999999999996</c:v>
                </c:pt>
                <c:pt idx="69">
                  <c:v>8.6129999999999995</c:v>
                </c:pt>
                <c:pt idx="70">
                  <c:v>8.6419999999999995</c:v>
                </c:pt>
                <c:pt idx="71">
                  <c:v>8.6929999999999996</c:v>
                </c:pt>
                <c:pt idx="72">
                  <c:v>8.7270000000000003</c:v>
                </c:pt>
                <c:pt idx="73">
                  <c:v>8.745000000000001</c:v>
                </c:pt>
                <c:pt idx="74">
                  <c:v>8.75</c:v>
                </c:pt>
                <c:pt idx="75">
                  <c:v>8.7460000000000004</c:v>
                </c:pt>
                <c:pt idx="76">
                  <c:v>8.7360000000000007</c:v>
                </c:pt>
                <c:pt idx="77">
                  <c:v>8.7080000000000002</c:v>
                </c:pt>
                <c:pt idx="78">
                  <c:v>8.6820000000000004</c:v>
                </c:pt>
                <c:pt idx="79">
                  <c:v>8.6660000000000004</c:v>
                </c:pt>
                <c:pt idx="80">
                  <c:v>8.6639999999999997</c:v>
                </c:pt>
                <c:pt idx="81">
                  <c:v>8.6790000000000003</c:v>
                </c:pt>
                <c:pt idx="82">
                  <c:v>8.7119999999999997</c:v>
                </c:pt>
                <c:pt idx="83">
                  <c:v>8.7620000000000005</c:v>
                </c:pt>
                <c:pt idx="84">
                  <c:v>8.8279999999999994</c:v>
                </c:pt>
                <c:pt idx="85">
                  <c:v>8.9090000000000007</c:v>
                </c:pt>
                <c:pt idx="86">
                  <c:v>9.0039999999999996</c:v>
                </c:pt>
                <c:pt idx="87">
                  <c:v>9.109</c:v>
                </c:pt>
                <c:pt idx="88">
                  <c:v>9.347999999999999</c:v>
                </c:pt>
                <c:pt idx="89">
                  <c:v>9.6819999999999986</c:v>
                </c:pt>
                <c:pt idx="90">
                  <c:v>10.042</c:v>
                </c:pt>
                <c:pt idx="91">
                  <c:v>10.414</c:v>
                </c:pt>
                <c:pt idx="92">
                  <c:v>10.791</c:v>
                </c:pt>
                <c:pt idx="93">
                  <c:v>11.167</c:v>
                </c:pt>
                <c:pt idx="94">
                  <c:v>11.542</c:v>
                </c:pt>
                <c:pt idx="95">
                  <c:v>11.913</c:v>
                </c:pt>
                <c:pt idx="96">
                  <c:v>12.280000000000001</c:v>
                </c:pt>
                <c:pt idx="97">
                  <c:v>12.994</c:v>
                </c:pt>
                <c:pt idx="98">
                  <c:v>13.687999999999999</c:v>
                </c:pt>
                <c:pt idx="99">
                  <c:v>14.368</c:v>
                </c:pt>
                <c:pt idx="100">
                  <c:v>15.029</c:v>
                </c:pt>
                <c:pt idx="101">
                  <c:v>15.680999999999999</c:v>
                </c:pt>
                <c:pt idx="102">
                  <c:v>16.330000000000002</c:v>
                </c:pt>
                <c:pt idx="103">
                  <c:v>17.597999999999999</c:v>
                </c:pt>
                <c:pt idx="104">
                  <c:v>18.855</c:v>
                </c:pt>
                <c:pt idx="105">
                  <c:v>20.095699999999997</c:v>
                </c:pt>
                <c:pt idx="106">
                  <c:v>21.307000000000002</c:v>
                </c:pt>
                <c:pt idx="107">
                  <c:v>22.506600000000002</c:v>
                </c:pt>
                <c:pt idx="108">
                  <c:v>23.6828</c:v>
                </c:pt>
                <c:pt idx="109">
                  <c:v>24.834300000000002</c:v>
                </c:pt>
                <c:pt idx="110">
                  <c:v>25.950199999999999</c:v>
                </c:pt>
                <c:pt idx="111">
                  <c:v>27.0398</c:v>
                </c:pt>
                <c:pt idx="112">
                  <c:v>28.092399999999998</c:v>
                </c:pt>
                <c:pt idx="113">
                  <c:v>29.107699999999998</c:v>
                </c:pt>
                <c:pt idx="114">
                  <c:v>31.0246</c:v>
                </c:pt>
                <c:pt idx="115">
                  <c:v>33.220199999999998</c:v>
                </c:pt>
                <c:pt idx="116">
                  <c:v>35.183499999999995</c:v>
                </c:pt>
                <c:pt idx="117">
                  <c:v>36.942699999999995</c:v>
                </c:pt>
                <c:pt idx="118">
                  <c:v>38.506399999999999</c:v>
                </c:pt>
                <c:pt idx="119">
                  <c:v>39.903700000000001</c:v>
                </c:pt>
                <c:pt idx="120">
                  <c:v>41.133900000000004</c:v>
                </c:pt>
                <c:pt idx="121">
                  <c:v>42.236400000000003</c:v>
                </c:pt>
                <c:pt idx="122">
                  <c:v>43.210799999999999</c:v>
                </c:pt>
                <c:pt idx="123">
                  <c:v>44.854300000000002</c:v>
                </c:pt>
                <c:pt idx="124">
                  <c:v>46.1526</c:v>
                </c:pt>
                <c:pt idx="125">
                  <c:v>47.194400000000002</c:v>
                </c:pt>
                <c:pt idx="126">
                  <c:v>48.018900000000002</c:v>
                </c:pt>
                <c:pt idx="127">
                  <c:v>48.675599999999996</c:v>
                </c:pt>
                <c:pt idx="128">
                  <c:v>49.204000000000001</c:v>
                </c:pt>
                <c:pt idx="129">
                  <c:v>49.964700000000001</c:v>
                </c:pt>
                <c:pt idx="130">
                  <c:v>50.449299999999994</c:v>
                </c:pt>
                <c:pt idx="131">
                  <c:v>50.726700000000001</c:v>
                </c:pt>
                <c:pt idx="132">
                  <c:v>50.876199999999997</c:v>
                </c:pt>
                <c:pt idx="133">
                  <c:v>50.927300000000002</c:v>
                </c:pt>
                <c:pt idx="134">
                  <c:v>50.909599999999998</c:v>
                </c:pt>
                <c:pt idx="135">
                  <c:v>50.843000000000004</c:v>
                </c:pt>
                <c:pt idx="136">
                  <c:v>50.727130000000002</c:v>
                </c:pt>
                <c:pt idx="137">
                  <c:v>50.581949999999999</c:v>
                </c:pt>
                <c:pt idx="138">
                  <c:v>50.417339999999996</c:v>
                </c:pt>
                <c:pt idx="139">
                  <c:v>50.48319</c:v>
                </c:pt>
                <c:pt idx="140">
                  <c:v>50.21604</c:v>
                </c:pt>
                <c:pt idx="141">
                  <c:v>49.658750000000005</c:v>
                </c:pt>
                <c:pt idx="142">
                  <c:v>49.192810000000001</c:v>
                </c:pt>
                <c:pt idx="143">
                  <c:v>48.687860000000001</c:v>
                </c:pt>
                <c:pt idx="144">
                  <c:v>48.143680000000003</c:v>
                </c:pt>
                <c:pt idx="145">
                  <c:v>47.5901</c:v>
                </c:pt>
                <c:pt idx="146">
                  <c:v>47.01699</c:v>
                </c:pt>
                <c:pt idx="147">
                  <c:v>46.424260000000004</c:v>
                </c:pt>
                <c:pt idx="148">
                  <c:v>45.831849999999996</c:v>
                </c:pt>
                <c:pt idx="149">
                  <c:v>44.627780000000001</c:v>
                </c:pt>
                <c:pt idx="150">
                  <c:v>43.434469999999997</c:v>
                </c:pt>
                <c:pt idx="151">
                  <c:v>42.261719999999997</c:v>
                </c:pt>
                <c:pt idx="152">
                  <c:v>41.119390000000003</c:v>
                </c:pt>
                <c:pt idx="153">
                  <c:v>40.017400000000002</c:v>
                </c:pt>
                <c:pt idx="154">
                  <c:v>38.955680000000001</c:v>
                </c:pt>
                <c:pt idx="155">
                  <c:v>36.96284</c:v>
                </c:pt>
                <c:pt idx="156">
                  <c:v>35.140589999999996</c:v>
                </c:pt>
                <c:pt idx="157">
                  <c:v>33.488759999999999</c:v>
                </c:pt>
                <c:pt idx="158">
                  <c:v>31.977250000000002</c:v>
                </c:pt>
                <c:pt idx="159">
                  <c:v>30.595969999999998</c:v>
                </c:pt>
                <c:pt idx="160">
                  <c:v>29.334880000000002</c:v>
                </c:pt>
                <c:pt idx="161">
                  <c:v>28.173929999999999</c:v>
                </c:pt>
                <c:pt idx="162">
                  <c:v>27.103100000000001</c:v>
                </c:pt>
                <c:pt idx="163">
                  <c:v>26.112370000000002</c:v>
                </c:pt>
                <c:pt idx="164">
                  <c:v>25.19172</c:v>
                </c:pt>
                <c:pt idx="165">
                  <c:v>24.331140000000001</c:v>
                </c:pt>
                <c:pt idx="166">
                  <c:v>22.770140000000001</c:v>
                </c:pt>
                <c:pt idx="167">
                  <c:v>21.079131</c:v>
                </c:pt>
                <c:pt idx="168">
                  <c:v>19.618310999999999</c:v>
                </c:pt>
                <c:pt idx="169">
                  <c:v>18.377631000000001</c:v>
                </c:pt>
                <c:pt idx="170">
                  <c:v>17.327059000000002</c:v>
                </c:pt>
                <c:pt idx="171">
                  <c:v>16.396570000000001</c:v>
                </c:pt>
                <c:pt idx="172">
                  <c:v>15.576147000000001</c:v>
                </c:pt>
                <c:pt idx="173">
                  <c:v>14.845777999999999</c:v>
                </c:pt>
                <c:pt idx="174">
                  <c:v>14.185452</c:v>
                </c:pt>
                <c:pt idx="175">
                  <c:v>13.054904000000001</c:v>
                </c:pt>
                <c:pt idx="176">
                  <c:v>12.114459999999999</c:v>
                </c:pt>
                <c:pt idx="177">
                  <c:v>11.324092</c:v>
                </c:pt>
                <c:pt idx="178">
                  <c:v>10.643783000000001</c:v>
                </c:pt>
                <c:pt idx="179">
                  <c:v>10.053519000000001</c:v>
                </c:pt>
                <c:pt idx="180">
                  <c:v>9.543291</c:v>
                </c:pt>
                <c:pt idx="181">
                  <c:v>8.6879160000000013</c:v>
                </c:pt>
                <c:pt idx="182">
                  <c:v>8.0016210000000001</c:v>
                </c:pt>
                <c:pt idx="183">
                  <c:v>7.428382</c:v>
                </c:pt>
                <c:pt idx="184">
                  <c:v>6.9501840000000001</c:v>
                </c:pt>
                <c:pt idx="185">
                  <c:v>6.5460179999999992</c:v>
                </c:pt>
                <c:pt idx="186">
                  <c:v>6.1998760000000006</c:v>
                </c:pt>
                <c:pt idx="187">
                  <c:v>5.9007540000000001</c:v>
                </c:pt>
                <c:pt idx="188">
                  <c:v>5.6376470000000003</c:v>
                </c:pt>
                <c:pt idx="189">
                  <c:v>5.4065530000000006</c:v>
                </c:pt>
                <c:pt idx="190">
                  <c:v>5.200469</c:v>
                </c:pt>
                <c:pt idx="191">
                  <c:v>5.0163949999999993</c:v>
                </c:pt>
                <c:pt idx="192">
                  <c:v>4.7012670000000005</c:v>
                </c:pt>
                <c:pt idx="193">
                  <c:v>4.3831379999999998</c:v>
                </c:pt>
                <c:pt idx="194">
                  <c:v>4.127033</c:v>
                </c:pt>
                <c:pt idx="195">
                  <c:v>3.9169467</c:v>
                </c:pt>
                <c:pt idx="196">
                  <c:v>3.7408741000000001</c:v>
                </c:pt>
                <c:pt idx="197">
                  <c:v>3.5918123000000004</c:v>
                </c:pt>
                <c:pt idx="198">
                  <c:v>3.4647589000000001</c:v>
                </c:pt>
                <c:pt idx="199">
                  <c:v>3.3537123000000002</c:v>
                </c:pt>
                <c:pt idx="200">
                  <c:v>3.2576713000000002</c:v>
                </c:pt>
                <c:pt idx="201">
                  <c:v>3.0986024999999997</c:v>
                </c:pt>
                <c:pt idx="202">
                  <c:v>2.9725467999999999</c:v>
                </c:pt>
                <c:pt idx="203">
                  <c:v>2.8705009000000001</c:v>
                </c:pt>
                <c:pt idx="204">
                  <c:v>2.7864623000000002</c:v>
                </c:pt>
                <c:pt idx="205">
                  <c:v>2.7174295000000002</c:v>
                </c:pt>
                <c:pt idx="206">
                  <c:v>2.6594010999999997</c:v>
                </c:pt>
                <c:pt idx="207">
                  <c:v>2.5683546000000002</c:v>
                </c:pt>
                <c:pt idx="208">
                  <c:v>2.5273317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0F-48A2-AECB-19095487E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777864"/>
        <c:axId val="492866880"/>
      </c:scatterChart>
      <c:valAx>
        <c:axId val="48677786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92866880"/>
        <c:crosses val="autoZero"/>
        <c:crossBetween val="midCat"/>
        <c:majorUnit val="10"/>
      </c:valAx>
      <c:valAx>
        <c:axId val="49286688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1048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677786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41007560619"/>
          <c:y val="0.5881920104866778"/>
          <c:w val="0.24938594652854704"/>
          <c:h val="0.15493819682796164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srim86Kr_C!$P$5</c:f>
          <c:strCache>
            <c:ptCount val="1"/>
            <c:pt idx="0">
              <c:v>srim86Kr_C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srim86Kr_C!$D$20:$D$228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srim86Kr_C!$J$20:$J$228</c:f>
              <c:numCache>
                <c:formatCode>0.000</c:formatCode>
                <c:ptCount val="209"/>
                <c:pt idx="0">
                  <c:v>2.8E-3</c:v>
                </c:pt>
                <c:pt idx="1">
                  <c:v>2.9000000000000002E-3</c:v>
                </c:pt>
                <c:pt idx="2">
                  <c:v>3.0999999999999999E-3</c:v>
                </c:pt>
                <c:pt idx="3">
                  <c:v>3.2000000000000002E-3</c:v>
                </c:pt>
                <c:pt idx="4">
                  <c:v>3.3E-3</c:v>
                </c:pt>
                <c:pt idx="5">
                  <c:v>3.5000000000000005E-3</c:v>
                </c:pt>
                <c:pt idx="6">
                  <c:v>3.5999999999999999E-3</c:v>
                </c:pt>
                <c:pt idx="7">
                  <c:v>3.6999999999999997E-3</c:v>
                </c:pt>
                <c:pt idx="8">
                  <c:v>3.8E-3</c:v>
                </c:pt>
                <c:pt idx="9">
                  <c:v>3.8999999999999998E-3</c:v>
                </c:pt>
                <c:pt idx="10">
                  <c:v>4.1000000000000003E-3</c:v>
                </c:pt>
                <c:pt idx="11">
                  <c:v>4.3999999999999994E-3</c:v>
                </c:pt>
                <c:pt idx="12">
                  <c:v>4.5999999999999999E-3</c:v>
                </c:pt>
                <c:pt idx="13">
                  <c:v>4.8999999999999998E-3</c:v>
                </c:pt>
                <c:pt idx="14">
                  <c:v>5.0999999999999995E-3</c:v>
                </c:pt>
                <c:pt idx="15">
                  <c:v>5.3E-3</c:v>
                </c:pt>
                <c:pt idx="16">
                  <c:v>5.4999999999999997E-3</c:v>
                </c:pt>
                <c:pt idx="17">
                  <c:v>5.7000000000000002E-3</c:v>
                </c:pt>
                <c:pt idx="18">
                  <c:v>5.8999999999999999E-3</c:v>
                </c:pt>
                <c:pt idx="19">
                  <c:v>6.3E-3</c:v>
                </c:pt>
                <c:pt idx="20">
                  <c:v>6.7000000000000002E-3</c:v>
                </c:pt>
                <c:pt idx="21">
                  <c:v>7.0999999999999995E-3</c:v>
                </c:pt>
                <c:pt idx="22">
                  <c:v>7.3999999999999995E-3</c:v>
                </c:pt>
                <c:pt idx="23">
                  <c:v>7.7999999999999996E-3</c:v>
                </c:pt>
                <c:pt idx="24">
                  <c:v>8.0999999999999996E-3</c:v>
                </c:pt>
                <c:pt idx="25">
                  <c:v>8.7999999999999988E-3</c:v>
                </c:pt>
                <c:pt idx="26">
                  <c:v>9.4000000000000004E-3</c:v>
                </c:pt>
                <c:pt idx="27">
                  <c:v>1.0100000000000001E-2</c:v>
                </c:pt>
                <c:pt idx="28">
                  <c:v>1.0699999999999999E-2</c:v>
                </c:pt>
                <c:pt idx="29">
                  <c:v>1.1300000000000001E-2</c:v>
                </c:pt>
                <c:pt idx="30">
                  <c:v>1.18E-2</c:v>
                </c:pt>
                <c:pt idx="31">
                  <c:v>1.24E-2</c:v>
                </c:pt>
                <c:pt idx="32">
                  <c:v>1.3000000000000001E-2</c:v>
                </c:pt>
                <c:pt idx="33">
                  <c:v>1.3500000000000002E-2</c:v>
                </c:pt>
                <c:pt idx="34">
                  <c:v>1.4099999999999998E-2</c:v>
                </c:pt>
                <c:pt idx="35">
                  <c:v>1.4599999999999998E-2</c:v>
                </c:pt>
                <c:pt idx="36">
                  <c:v>1.5699999999999999E-2</c:v>
                </c:pt>
                <c:pt idx="37">
                  <c:v>1.7000000000000001E-2</c:v>
                </c:pt>
                <c:pt idx="38">
                  <c:v>1.8200000000000001E-2</c:v>
                </c:pt>
                <c:pt idx="39">
                  <c:v>1.95E-2</c:v>
                </c:pt>
                <c:pt idx="40">
                  <c:v>2.07E-2</c:v>
                </c:pt>
                <c:pt idx="41">
                  <c:v>2.1899999999999999E-2</c:v>
                </c:pt>
                <c:pt idx="42">
                  <c:v>2.3100000000000002E-2</c:v>
                </c:pt>
                <c:pt idx="43">
                  <c:v>2.4299999999999999E-2</c:v>
                </c:pt>
                <c:pt idx="44">
                  <c:v>2.5399999999999999E-2</c:v>
                </c:pt>
                <c:pt idx="45">
                  <c:v>2.7700000000000002E-2</c:v>
                </c:pt>
                <c:pt idx="46">
                  <c:v>0.03</c:v>
                </c:pt>
                <c:pt idx="47">
                  <c:v>3.2199999999999999E-2</c:v>
                </c:pt>
                <c:pt idx="48">
                  <c:v>3.4499999999999996E-2</c:v>
                </c:pt>
                <c:pt idx="49">
                  <c:v>3.6699999999999997E-2</c:v>
                </c:pt>
                <c:pt idx="50">
                  <c:v>3.8900000000000004E-2</c:v>
                </c:pt>
                <c:pt idx="51">
                  <c:v>4.3200000000000002E-2</c:v>
                </c:pt>
                <c:pt idx="52">
                  <c:v>4.7500000000000001E-2</c:v>
                </c:pt>
                <c:pt idx="53">
                  <c:v>5.1799999999999999E-2</c:v>
                </c:pt>
                <c:pt idx="54">
                  <c:v>5.6000000000000008E-2</c:v>
                </c:pt>
                <c:pt idx="55">
                  <c:v>6.0199999999999997E-2</c:v>
                </c:pt>
                <c:pt idx="56">
                  <c:v>6.4399999999999999E-2</c:v>
                </c:pt>
                <c:pt idx="57">
                  <c:v>6.8600000000000008E-2</c:v>
                </c:pt>
                <c:pt idx="58">
                  <c:v>7.2800000000000004E-2</c:v>
                </c:pt>
                <c:pt idx="59">
                  <c:v>7.6999999999999999E-2</c:v>
                </c:pt>
                <c:pt idx="60">
                  <c:v>8.1200000000000008E-2</c:v>
                </c:pt>
                <c:pt idx="61">
                  <c:v>8.5400000000000004E-2</c:v>
                </c:pt>
                <c:pt idx="62">
                  <c:v>9.4299999999999995E-2</c:v>
                </c:pt>
                <c:pt idx="63">
                  <c:v>0.1061</c:v>
                </c:pt>
                <c:pt idx="64">
                  <c:v>0.1182</c:v>
                </c:pt>
                <c:pt idx="65">
                  <c:v>0.1305</c:v>
                </c:pt>
                <c:pt idx="66">
                  <c:v>0.1429</c:v>
                </c:pt>
                <c:pt idx="67">
                  <c:v>0.15529999999999999</c:v>
                </c:pt>
                <c:pt idx="68">
                  <c:v>0.1678</c:v>
                </c:pt>
                <c:pt idx="69">
                  <c:v>0.18009999999999998</c:v>
                </c:pt>
                <c:pt idx="70">
                  <c:v>0.1925</c:v>
                </c:pt>
                <c:pt idx="71">
                  <c:v>0.21709999999999999</c:v>
                </c:pt>
                <c:pt idx="72">
                  <c:v>0.24159999999999998</c:v>
                </c:pt>
                <c:pt idx="73">
                  <c:v>0.2661</c:v>
                </c:pt>
                <c:pt idx="74">
                  <c:v>0.29060000000000002</c:v>
                </c:pt>
                <c:pt idx="75">
                  <c:v>0.31509999999999999</c:v>
                </c:pt>
                <c:pt idx="76">
                  <c:v>0.3397</c:v>
                </c:pt>
                <c:pt idx="77">
                  <c:v>0.38900000000000001</c:v>
                </c:pt>
                <c:pt idx="78">
                  <c:v>0.43859999999999999</c:v>
                </c:pt>
                <c:pt idx="79">
                  <c:v>0.48830000000000001</c:v>
                </c:pt>
                <c:pt idx="80">
                  <c:v>0.53820000000000001</c:v>
                </c:pt>
                <c:pt idx="81">
                  <c:v>0.58810000000000007</c:v>
                </c:pt>
                <c:pt idx="82">
                  <c:v>0.63789999999999991</c:v>
                </c:pt>
                <c:pt idx="83">
                  <c:v>0.6875</c:v>
                </c:pt>
                <c:pt idx="84">
                  <c:v>0.73680000000000001</c:v>
                </c:pt>
                <c:pt idx="85">
                  <c:v>0.78570000000000007</c:v>
                </c:pt>
                <c:pt idx="86" formatCode="0.00">
                  <c:v>0.83420000000000005</c:v>
                </c:pt>
                <c:pt idx="87" formatCode="0.00">
                  <c:v>0.88219999999999987</c:v>
                </c:pt>
                <c:pt idx="88" formatCode="0.00">
                  <c:v>0.97660000000000002</c:v>
                </c:pt>
                <c:pt idx="89" formatCode="0.00">
                  <c:v>1.0900000000000001</c:v>
                </c:pt>
                <c:pt idx="90" formatCode="0.00">
                  <c:v>1.2</c:v>
                </c:pt>
                <c:pt idx="91" formatCode="0.00">
                  <c:v>1.31</c:v>
                </c:pt>
                <c:pt idx="92" formatCode="0.00">
                  <c:v>1.41</c:v>
                </c:pt>
                <c:pt idx="93" formatCode="0.00">
                  <c:v>1.51</c:v>
                </c:pt>
                <c:pt idx="94" formatCode="0.00">
                  <c:v>1.61</c:v>
                </c:pt>
                <c:pt idx="95" formatCode="0.00">
                  <c:v>1.7</c:v>
                </c:pt>
                <c:pt idx="96" formatCode="0.00">
                  <c:v>1.79</c:v>
                </c:pt>
                <c:pt idx="97" formatCode="0.00">
                  <c:v>1.97</c:v>
                </c:pt>
                <c:pt idx="98" formatCode="0.00">
                  <c:v>2.13</c:v>
                </c:pt>
                <c:pt idx="99" formatCode="0.00">
                  <c:v>2.29</c:v>
                </c:pt>
                <c:pt idx="100" formatCode="0.00">
                  <c:v>2.44</c:v>
                </c:pt>
                <c:pt idx="101" formatCode="0.00">
                  <c:v>2.58</c:v>
                </c:pt>
                <c:pt idx="102" formatCode="0.00">
                  <c:v>2.72</c:v>
                </c:pt>
                <c:pt idx="103" formatCode="0.00">
                  <c:v>2.98</c:v>
                </c:pt>
                <c:pt idx="104" formatCode="0.00">
                  <c:v>3.22</c:v>
                </c:pt>
                <c:pt idx="105" formatCode="0.00">
                  <c:v>3.45</c:v>
                </c:pt>
                <c:pt idx="106" formatCode="0.00">
                  <c:v>3.66</c:v>
                </c:pt>
                <c:pt idx="107" formatCode="0.00">
                  <c:v>3.86</c:v>
                </c:pt>
                <c:pt idx="108" formatCode="0.00">
                  <c:v>4.05</c:v>
                </c:pt>
                <c:pt idx="109" formatCode="0.00">
                  <c:v>4.24</c:v>
                </c:pt>
                <c:pt idx="110" formatCode="0.00">
                  <c:v>4.41</c:v>
                </c:pt>
                <c:pt idx="111" formatCode="0.00">
                  <c:v>4.58</c:v>
                </c:pt>
                <c:pt idx="112" formatCode="0.00">
                  <c:v>4.74</c:v>
                </c:pt>
                <c:pt idx="113" formatCode="0.00">
                  <c:v>4.8899999999999997</c:v>
                </c:pt>
                <c:pt idx="114" formatCode="0.00">
                  <c:v>5.19</c:v>
                </c:pt>
                <c:pt idx="115" formatCode="0.00">
                  <c:v>5.53</c:v>
                </c:pt>
                <c:pt idx="116" formatCode="0.00">
                  <c:v>5.85</c:v>
                </c:pt>
                <c:pt idx="117" formatCode="0.00">
                  <c:v>6.16</c:v>
                </c:pt>
                <c:pt idx="118" formatCode="0.00">
                  <c:v>6.46</c:v>
                </c:pt>
                <c:pt idx="119" formatCode="0.00">
                  <c:v>6.74</c:v>
                </c:pt>
                <c:pt idx="120" formatCode="0.00">
                  <c:v>7.01</c:v>
                </c:pt>
                <c:pt idx="121" formatCode="0.00">
                  <c:v>7.28</c:v>
                </c:pt>
                <c:pt idx="122" formatCode="0.00">
                  <c:v>7.54</c:v>
                </c:pt>
                <c:pt idx="123" formatCode="0.00">
                  <c:v>8.0399999999999991</c:v>
                </c:pt>
                <c:pt idx="124" formatCode="0.00">
                  <c:v>8.5299999999999994</c:v>
                </c:pt>
                <c:pt idx="125" formatCode="0.00">
                  <c:v>9</c:v>
                </c:pt>
                <c:pt idx="126" formatCode="0.00">
                  <c:v>9.4700000000000006</c:v>
                </c:pt>
                <c:pt idx="127" formatCode="0.00">
                  <c:v>9.93</c:v>
                </c:pt>
                <c:pt idx="128" formatCode="0.00">
                  <c:v>10.38</c:v>
                </c:pt>
                <c:pt idx="129" formatCode="0.00">
                  <c:v>11.28</c:v>
                </c:pt>
                <c:pt idx="130" formatCode="0.00">
                  <c:v>12.16</c:v>
                </c:pt>
                <c:pt idx="131" formatCode="0.00">
                  <c:v>13.04</c:v>
                </c:pt>
                <c:pt idx="132" formatCode="0.00">
                  <c:v>13.91</c:v>
                </c:pt>
                <c:pt idx="133" formatCode="0.00">
                  <c:v>14.78</c:v>
                </c:pt>
                <c:pt idx="134" formatCode="0.00">
                  <c:v>15.65</c:v>
                </c:pt>
                <c:pt idx="135" formatCode="0.00">
                  <c:v>16.52</c:v>
                </c:pt>
                <c:pt idx="136" formatCode="0.00">
                  <c:v>17.399999999999999</c:v>
                </c:pt>
                <c:pt idx="137" formatCode="0.00">
                  <c:v>18.27</c:v>
                </c:pt>
                <c:pt idx="138" formatCode="0.00">
                  <c:v>19.149999999999999</c:v>
                </c:pt>
                <c:pt idx="139" formatCode="0.00">
                  <c:v>20.03</c:v>
                </c:pt>
                <c:pt idx="140" formatCode="0.00">
                  <c:v>21.8</c:v>
                </c:pt>
                <c:pt idx="141" formatCode="0.00">
                  <c:v>24.02</c:v>
                </c:pt>
                <c:pt idx="142" formatCode="0.00">
                  <c:v>26.26</c:v>
                </c:pt>
                <c:pt idx="143" formatCode="0.00">
                  <c:v>28.53</c:v>
                </c:pt>
                <c:pt idx="144" formatCode="0.00">
                  <c:v>30.82</c:v>
                </c:pt>
                <c:pt idx="145" formatCode="0.00">
                  <c:v>33.14</c:v>
                </c:pt>
                <c:pt idx="146" formatCode="0.00">
                  <c:v>35.49</c:v>
                </c:pt>
                <c:pt idx="147" formatCode="0.00">
                  <c:v>37.86</c:v>
                </c:pt>
                <c:pt idx="148" formatCode="0.00">
                  <c:v>40.270000000000003</c:v>
                </c:pt>
                <c:pt idx="149" formatCode="0.00">
                  <c:v>45.18</c:v>
                </c:pt>
                <c:pt idx="150" formatCode="0.00">
                  <c:v>50.22</c:v>
                </c:pt>
                <c:pt idx="151" formatCode="0.00">
                  <c:v>55.4</c:v>
                </c:pt>
                <c:pt idx="152" formatCode="0.00">
                  <c:v>60.72</c:v>
                </c:pt>
                <c:pt idx="153" formatCode="0.00">
                  <c:v>66.19</c:v>
                </c:pt>
                <c:pt idx="154" formatCode="0.00">
                  <c:v>71.819999999999993</c:v>
                </c:pt>
                <c:pt idx="155" formatCode="0.00">
                  <c:v>83.52</c:v>
                </c:pt>
                <c:pt idx="156" formatCode="0.00">
                  <c:v>95.84</c:v>
                </c:pt>
                <c:pt idx="157" formatCode="0.00">
                  <c:v>108.78</c:v>
                </c:pt>
                <c:pt idx="158" formatCode="0.00">
                  <c:v>122.35</c:v>
                </c:pt>
                <c:pt idx="159" formatCode="0.00">
                  <c:v>136.54</c:v>
                </c:pt>
                <c:pt idx="160" formatCode="0.00">
                  <c:v>151.36000000000001</c:v>
                </c:pt>
                <c:pt idx="161" formatCode="0.00">
                  <c:v>166.8</c:v>
                </c:pt>
                <c:pt idx="162" formatCode="0.00">
                  <c:v>182.87</c:v>
                </c:pt>
                <c:pt idx="163" formatCode="0.00">
                  <c:v>199.56</c:v>
                </c:pt>
                <c:pt idx="164" formatCode="0.00">
                  <c:v>216.87</c:v>
                </c:pt>
                <c:pt idx="165" formatCode="0.00">
                  <c:v>234.8</c:v>
                </c:pt>
                <c:pt idx="166" formatCode="0.00">
                  <c:v>272.52999999999997</c:v>
                </c:pt>
                <c:pt idx="167" formatCode="0.00">
                  <c:v>323.2</c:v>
                </c:pt>
                <c:pt idx="168" formatCode="0.00">
                  <c:v>377.8</c:v>
                </c:pt>
                <c:pt idx="169" formatCode="0.00">
                  <c:v>436.27</c:v>
                </c:pt>
                <c:pt idx="170" formatCode="0.00">
                  <c:v>498.48</c:v>
                </c:pt>
                <c:pt idx="171" formatCode="0.00">
                  <c:v>564.35</c:v>
                </c:pt>
                <c:pt idx="172" formatCode="0.00">
                  <c:v>633.82000000000005</c:v>
                </c:pt>
                <c:pt idx="173" formatCode="0.00">
                  <c:v>706.83</c:v>
                </c:pt>
                <c:pt idx="174" formatCode="0.00">
                  <c:v>783.33</c:v>
                </c:pt>
                <c:pt idx="175" formatCode="0.0">
                  <c:v>946.5</c:v>
                </c:pt>
                <c:pt idx="176" formatCode="0.0">
                  <c:v>1120</c:v>
                </c:pt>
                <c:pt idx="177" formatCode="0.0">
                  <c:v>1310</c:v>
                </c:pt>
                <c:pt idx="178" formatCode="0.0">
                  <c:v>1510</c:v>
                </c:pt>
                <c:pt idx="179" formatCode="0.0">
                  <c:v>1730</c:v>
                </c:pt>
                <c:pt idx="180" formatCode="0.0">
                  <c:v>1960</c:v>
                </c:pt>
                <c:pt idx="181" formatCode="0.0">
                  <c:v>2440</c:v>
                </c:pt>
                <c:pt idx="182" formatCode="0.0">
                  <c:v>2980</c:v>
                </c:pt>
                <c:pt idx="183" formatCode="0.0">
                  <c:v>3550</c:v>
                </c:pt>
                <c:pt idx="184" formatCode="0.0">
                  <c:v>4170</c:v>
                </c:pt>
                <c:pt idx="185" formatCode="0.0">
                  <c:v>4830</c:v>
                </c:pt>
                <c:pt idx="186" formatCode="0.0">
                  <c:v>5530</c:v>
                </c:pt>
                <c:pt idx="187" formatCode="0.0">
                  <c:v>6260</c:v>
                </c:pt>
                <c:pt idx="188" formatCode="0.0">
                  <c:v>7030</c:v>
                </c:pt>
                <c:pt idx="189" formatCode="0.0">
                  <c:v>7830</c:v>
                </c:pt>
                <c:pt idx="190" formatCode="0.0">
                  <c:v>8670</c:v>
                </c:pt>
                <c:pt idx="191" formatCode="0.0">
                  <c:v>9540</c:v>
                </c:pt>
                <c:pt idx="192" formatCode="0.0">
                  <c:v>11370</c:v>
                </c:pt>
                <c:pt idx="193" formatCode="0.0">
                  <c:v>13810</c:v>
                </c:pt>
                <c:pt idx="194" formatCode="0.0">
                  <c:v>16420</c:v>
                </c:pt>
                <c:pt idx="195" formatCode="0.0">
                  <c:v>19190</c:v>
                </c:pt>
                <c:pt idx="196" formatCode="0.0">
                  <c:v>22080</c:v>
                </c:pt>
                <c:pt idx="197" formatCode="0.0">
                  <c:v>25110</c:v>
                </c:pt>
                <c:pt idx="198" formatCode="0.0">
                  <c:v>28260</c:v>
                </c:pt>
                <c:pt idx="199" formatCode="0.0">
                  <c:v>31520</c:v>
                </c:pt>
                <c:pt idx="200" formatCode="0.0">
                  <c:v>34870</c:v>
                </c:pt>
                <c:pt idx="201" formatCode="0.0">
                  <c:v>41860</c:v>
                </c:pt>
                <c:pt idx="202" formatCode="0.0">
                  <c:v>49180</c:v>
                </c:pt>
                <c:pt idx="203" formatCode="0.0">
                  <c:v>56780</c:v>
                </c:pt>
                <c:pt idx="204" formatCode="0.0">
                  <c:v>64629.999999999993</c:v>
                </c:pt>
                <c:pt idx="205" formatCode="0.0">
                  <c:v>72690</c:v>
                </c:pt>
                <c:pt idx="206" formatCode="0.0">
                  <c:v>80950</c:v>
                </c:pt>
                <c:pt idx="207" formatCode="0.0">
                  <c:v>97940</c:v>
                </c:pt>
                <c:pt idx="208" formatCode="0.0">
                  <c:v>108390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54-4613-BE60-741E1E6E698D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srim86Kr_C!$D$20:$D$228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srim86Kr_C!$M$20:$M$228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1E-3</c:v>
                </c:pt>
                <c:pt idx="8">
                  <c:v>1E-3</c:v>
                </c:pt>
                <c:pt idx="9">
                  <c:v>1E-3</c:v>
                </c:pt>
                <c:pt idx="10">
                  <c:v>1.0999999999999998E-3</c:v>
                </c:pt>
                <c:pt idx="11">
                  <c:v>1.0999999999999998E-3</c:v>
                </c:pt>
                <c:pt idx="12">
                  <c:v>1.2000000000000001E-3</c:v>
                </c:pt>
                <c:pt idx="13">
                  <c:v>1.2000000000000001E-3</c:v>
                </c:pt>
                <c:pt idx="14">
                  <c:v>1.2999999999999999E-3</c:v>
                </c:pt>
                <c:pt idx="15">
                  <c:v>1.2999999999999999E-3</c:v>
                </c:pt>
                <c:pt idx="16">
                  <c:v>1.4E-3</c:v>
                </c:pt>
                <c:pt idx="17">
                  <c:v>1.4E-3</c:v>
                </c:pt>
                <c:pt idx="18">
                  <c:v>1.5E-3</c:v>
                </c:pt>
                <c:pt idx="19">
                  <c:v>1.5E-3</c:v>
                </c:pt>
                <c:pt idx="20">
                  <c:v>1.6000000000000001E-3</c:v>
                </c:pt>
                <c:pt idx="21">
                  <c:v>1.7000000000000001E-3</c:v>
                </c:pt>
                <c:pt idx="22">
                  <c:v>1.8E-3</c:v>
                </c:pt>
                <c:pt idx="23">
                  <c:v>1.8E-3</c:v>
                </c:pt>
                <c:pt idx="24">
                  <c:v>1.9E-3</c:v>
                </c:pt>
                <c:pt idx="25">
                  <c:v>2E-3</c:v>
                </c:pt>
                <c:pt idx="26">
                  <c:v>2.1000000000000003E-3</c:v>
                </c:pt>
                <c:pt idx="27">
                  <c:v>2.3E-3</c:v>
                </c:pt>
                <c:pt idx="28">
                  <c:v>2.4000000000000002E-3</c:v>
                </c:pt>
                <c:pt idx="29">
                  <c:v>2.5000000000000001E-3</c:v>
                </c:pt>
                <c:pt idx="30">
                  <c:v>2.5999999999999999E-3</c:v>
                </c:pt>
                <c:pt idx="31">
                  <c:v>2.7000000000000001E-3</c:v>
                </c:pt>
                <c:pt idx="32">
                  <c:v>2.8E-3</c:v>
                </c:pt>
                <c:pt idx="33">
                  <c:v>2.9000000000000002E-3</c:v>
                </c:pt>
                <c:pt idx="34">
                  <c:v>3.0000000000000001E-3</c:v>
                </c:pt>
                <c:pt idx="35">
                  <c:v>3.0999999999999999E-3</c:v>
                </c:pt>
                <c:pt idx="36">
                  <c:v>3.3E-3</c:v>
                </c:pt>
                <c:pt idx="37">
                  <c:v>3.5000000000000005E-3</c:v>
                </c:pt>
                <c:pt idx="38">
                  <c:v>3.6999999999999997E-3</c:v>
                </c:pt>
                <c:pt idx="39">
                  <c:v>3.8999999999999998E-3</c:v>
                </c:pt>
                <c:pt idx="40">
                  <c:v>4.1000000000000003E-3</c:v>
                </c:pt>
                <c:pt idx="41">
                  <c:v>4.3E-3</c:v>
                </c:pt>
                <c:pt idx="42">
                  <c:v>4.4999999999999997E-3</c:v>
                </c:pt>
                <c:pt idx="43">
                  <c:v>4.7000000000000002E-3</c:v>
                </c:pt>
                <c:pt idx="44">
                  <c:v>4.8999999999999998E-3</c:v>
                </c:pt>
                <c:pt idx="45">
                  <c:v>5.1999999999999998E-3</c:v>
                </c:pt>
                <c:pt idx="46">
                  <c:v>5.5999999999999999E-3</c:v>
                </c:pt>
                <c:pt idx="47">
                  <c:v>5.8999999999999999E-3</c:v>
                </c:pt>
                <c:pt idx="48">
                  <c:v>6.3E-3</c:v>
                </c:pt>
                <c:pt idx="49">
                  <c:v>6.6E-3</c:v>
                </c:pt>
                <c:pt idx="50">
                  <c:v>6.9000000000000008E-3</c:v>
                </c:pt>
                <c:pt idx="51">
                  <c:v>7.6E-3</c:v>
                </c:pt>
                <c:pt idx="52">
                  <c:v>8.2000000000000007E-3</c:v>
                </c:pt>
                <c:pt idx="53">
                  <c:v>8.7999999999999988E-3</c:v>
                </c:pt>
                <c:pt idx="54">
                  <c:v>9.4000000000000004E-3</c:v>
                </c:pt>
                <c:pt idx="55">
                  <c:v>0.01</c:v>
                </c:pt>
                <c:pt idx="56">
                  <c:v>1.0499999999999999E-2</c:v>
                </c:pt>
                <c:pt idx="57">
                  <c:v>1.11E-2</c:v>
                </c:pt>
                <c:pt idx="58">
                  <c:v>1.17E-2</c:v>
                </c:pt>
                <c:pt idx="59">
                  <c:v>1.2199999999999999E-2</c:v>
                </c:pt>
                <c:pt idx="60">
                  <c:v>1.2699999999999999E-2</c:v>
                </c:pt>
                <c:pt idx="61">
                  <c:v>1.3300000000000001E-2</c:v>
                </c:pt>
                <c:pt idx="62">
                  <c:v>1.44E-2</c:v>
                </c:pt>
                <c:pt idx="63">
                  <c:v>1.5900000000000001E-2</c:v>
                </c:pt>
                <c:pt idx="64">
                  <c:v>1.7499999999999998E-2</c:v>
                </c:pt>
                <c:pt idx="65">
                  <c:v>1.9E-2</c:v>
                </c:pt>
                <c:pt idx="66">
                  <c:v>2.06E-2</c:v>
                </c:pt>
                <c:pt idx="67">
                  <c:v>2.2100000000000002E-2</c:v>
                </c:pt>
                <c:pt idx="68">
                  <c:v>2.35E-2</c:v>
                </c:pt>
                <c:pt idx="69">
                  <c:v>2.4899999999999999E-2</c:v>
                </c:pt>
                <c:pt idx="70">
                  <c:v>2.63E-2</c:v>
                </c:pt>
                <c:pt idx="71">
                  <c:v>2.9099999999999997E-2</c:v>
                </c:pt>
                <c:pt idx="72">
                  <c:v>3.1699999999999999E-2</c:v>
                </c:pt>
                <c:pt idx="73">
                  <c:v>3.4200000000000001E-2</c:v>
                </c:pt>
                <c:pt idx="74">
                  <c:v>3.6699999999999997E-2</c:v>
                </c:pt>
                <c:pt idx="75">
                  <c:v>3.9E-2</c:v>
                </c:pt>
                <c:pt idx="76">
                  <c:v>4.1299999999999996E-2</c:v>
                </c:pt>
                <c:pt idx="77">
                  <c:v>4.5999999999999999E-2</c:v>
                </c:pt>
                <c:pt idx="78">
                  <c:v>5.04E-2</c:v>
                </c:pt>
                <c:pt idx="79">
                  <c:v>5.4500000000000007E-2</c:v>
                </c:pt>
                <c:pt idx="80">
                  <c:v>5.8499999999999996E-2</c:v>
                </c:pt>
                <c:pt idx="81">
                  <c:v>6.2399999999999997E-2</c:v>
                </c:pt>
                <c:pt idx="82">
                  <c:v>6.6000000000000003E-2</c:v>
                </c:pt>
                <c:pt idx="83">
                  <c:v>6.9499999999999992E-2</c:v>
                </c:pt>
                <c:pt idx="84">
                  <c:v>7.2899999999999993E-2</c:v>
                </c:pt>
                <c:pt idx="85">
                  <c:v>7.6100000000000001E-2</c:v>
                </c:pt>
                <c:pt idx="86">
                  <c:v>7.9100000000000004E-2</c:v>
                </c:pt>
                <c:pt idx="87">
                  <c:v>8.2099999999999992E-2</c:v>
                </c:pt>
                <c:pt idx="88">
                  <c:v>8.7999999999999995E-2</c:v>
                </c:pt>
                <c:pt idx="89">
                  <c:v>9.5000000000000001E-2</c:v>
                </c:pt>
                <c:pt idx="90">
                  <c:v>0.1012</c:v>
                </c:pt>
                <c:pt idx="91">
                  <c:v>0.10669999999999999</c:v>
                </c:pt>
                <c:pt idx="92">
                  <c:v>0.1116</c:v>
                </c:pt>
                <c:pt idx="93">
                  <c:v>0.11610000000000001</c:v>
                </c:pt>
                <c:pt idx="94">
                  <c:v>0.1202</c:v>
                </c:pt>
                <c:pt idx="95">
                  <c:v>0.12390000000000001</c:v>
                </c:pt>
                <c:pt idx="96">
                  <c:v>0.1273</c:v>
                </c:pt>
                <c:pt idx="97">
                  <c:v>0.13450000000000001</c:v>
                </c:pt>
                <c:pt idx="98">
                  <c:v>0.1406</c:v>
                </c:pt>
                <c:pt idx="99">
                  <c:v>0.14599999999999999</c:v>
                </c:pt>
                <c:pt idx="100">
                  <c:v>0.1507</c:v>
                </c:pt>
                <c:pt idx="101">
                  <c:v>0.15479999999999999</c:v>
                </c:pt>
                <c:pt idx="102">
                  <c:v>0.15860000000000002</c:v>
                </c:pt>
                <c:pt idx="103">
                  <c:v>0.16699999999999998</c:v>
                </c:pt>
                <c:pt idx="104">
                  <c:v>0.1739</c:v>
                </c:pt>
                <c:pt idx="105">
                  <c:v>0.1797</c:v>
                </c:pt>
                <c:pt idx="106">
                  <c:v>0.18460000000000001</c:v>
                </c:pt>
                <c:pt idx="107">
                  <c:v>0.18890000000000001</c:v>
                </c:pt>
                <c:pt idx="108">
                  <c:v>0.19259999999999999</c:v>
                </c:pt>
                <c:pt idx="109">
                  <c:v>0.19590000000000002</c:v>
                </c:pt>
                <c:pt idx="110">
                  <c:v>0.19890000000000002</c:v>
                </c:pt>
                <c:pt idx="111">
                  <c:v>0.20150000000000001</c:v>
                </c:pt>
                <c:pt idx="112">
                  <c:v>0.20390000000000003</c:v>
                </c:pt>
                <c:pt idx="113">
                  <c:v>0.20610000000000001</c:v>
                </c:pt>
                <c:pt idx="114">
                  <c:v>0.21200000000000002</c:v>
                </c:pt>
                <c:pt idx="115">
                  <c:v>0.21929999999999999</c:v>
                </c:pt>
                <c:pt idx="116">
                  <c:v>0.22549999999999998</c:v>
                </c:pt>
                <c:pt idx="117">
                  <c:v>0.23090000000000002</c:v>
                </c:pt>
                <c:pt idx="118">
                  <c:v>0.23559999999999998</c:v>
                </c:pt>
                <c:pt idx="119">
                  <c:v>0.2399</c:v>
                </c:pt>
                <c:pt idx="120">
                  <c:v>0.24380000000000002</c:v>
                </c:pt>
                <c:pt idx="121">
                  <c:v>0.24740000000000001</c:v>
                </c:pt>
                <c:pt idx="122">
                  <c:v>0.25080000000000002</c:v>
                </c:pt>
                <c:pt idx="123">
                  <c:v>0.26190000000000002</c:v>
                </c:pt>
                <c:pt idx="124">
                  <c:v>0.2717</c:v>
                </c:pt>
                <c:pt idx="125">
                  <c:v>0.28079999999999999</c:v>
                </c:pt>
                <c:pt idx="126">
                  <c:v>0.28910000000000002</c:v>
                </c:pt>
                <c:pt idx="127">
                  <c:v>0.29700000000000004</c:v>
                </c:pt>
                <c:pt idx="128">
                  <c:v>0.3044</c:v>
                </c:pt>
                <c:pt idx="129">
                  <c:v>0.33069999999999999</c:v>
                </c:pt>
                <c:pt idx="130">
                  <c:v>0.3543</c:v>
                </c:pt>
                <c:pt idx="131">
                  <c:v>0.37619999999999998</c:v>
                </c:pt>
                <c:pt idx="132">
                  <c:v>0.39660000000000001</c:v>
                </c:pt>
                <c:pt idx="133">
                  <c:v>0.41589999999999999</c:v>
                </c:pt>
                <c:pt idx="134">
                  <c:v>0.43430000000000002</c:v>
                </c:pt>
                <c:pt idx="135">
                  <c:v>0.45199999999999996</c:v>
                </c:pt>
                <c:pt idx="136">
                  <c:v>0.46909999999999996</c:v>
                </c:pt>
                <c:pt idx="137">
                  <c:v>0.48559999999999998</c:v>
                </c:pt>
                <c:pt idx="138">
                  <c:v>0.50170000000000003</c:v>
                </c:pt>
                <c:pt idx="139">
                  <c:v>0.51729999999999998</c:v>
                </c:pt>
                <c:pt idx="140">
                  <c:v>0.57499999999999996</c:v>
                </c:pt>
                <c:pt idx="141">
                  <c:v>0.65599999999999992</c:v>
                </c:pt>
                <c:pt idx="142">
                  <c:v>0.72939999999999994</c:v>
                </c:pt>
                <c:pt idx="143" formatCode="0.00">
                  <c:v>0.7974</c:v>
                </c:pt>
                <c:pt idx="144" formatCode="0.00">
                  <c:v>0.86129999999999995</c:v>
                </c:pt>
                <c:pt idx="145" formatCode="0.00">
                  <c:v>0.92210000000000003</c:v>
                </c:pt>
                <c:pt idx="146" formatCode="0.00">
                  <c:v>0.98049999999999993</c:v>
                </c:pt>
                <c:pt idx="147" formatCode="0.00">
                  <c:v>1.04</c:v>
                </c:pt>
                <c:pt idx="148" formatCode="0.00">
                  <c:v>1.0900000000000001</c:v>
                </c:pt>
                <c:pt idx="149" formatCode="0.00">
                  <c:v>1.29</c:v>
                </c:pt>
                <c:pt idx="150" formatCode="0.00">
                  <c:v>1.48</c:v>
                </c:pt>
                <c:pt idx="151" formatCode="0.00">
                  <c:v>1.65</c:v>
                </c:pt>
                <c:pt idx="152" formatCode="0.00">
                  <c:v>1.82</c:v>
                </c:pt>
                <c:pt idx="153" formatCode="0.00">
                  <c:v>1.97</c:v>
                </c:pt>
                <c:pt idx="154" formatCode="0.00">
                  <c:v>2.13</c:v>
                </c:pt>
                <c:pt idx="155" formatCode="0.00">
                  <c:v>2.7</c:v>
                </c:pt>
                <c:pt idx="156" formatCode="0.00">
                  <c:v>3.21</c:v>
                </c:pt>
                <c:pt idx="157" formatCode="0.00">
                  <c:v>3.7</c:v>
                </c:pt>
                <c:pt idx="158" formatCode="0.00">
                  <c:v>4.17</c:v>
                </c:pt>
                <c:pt idx="159" formatCode="0.00">
                  <c:v>4.63</c:v>
                </c:pt>
                <c:pt idx="160" formatCode="0.00">
                  <c:v>5.08</c:v>
                </c:pt>
                <c:pt idx="161" formatCode="0.00">
                  <c:v>5.53</c:v>
                </c:pt>
                <c:pt idx="162" formatCode="0.00">
                  <c:v>5.98</c:v>
                </c:pt>
                <c:pt idx="163" formatCode="0.00">
                  <c:v>6.43</c:v>
                </c:pt>
                <c:pt idx="164" formatCode="0.00">
                  <c:v>6.88</c:v>
                </c:pt>
                <c:pt idx="165" formatCode="0.00">
                  <c:v>7.33</c:v>
                </c:pt>
                <c:pt idx="166" formatCode="0.00">
                  <c:v>9.07</c:v>
                </c:pt>
                <c:pt idx="167" formatCode="0.00">
                  <c:v>11.56</c:v>
                </c:pt>
                <c:pt idx="168" formatCode="0.00">
                  <c:v>13.91</c:v>
                </c:pt>
                <c:pt idx="169" formatCode="0.00">
                  <c:v>16.18</c:v>
                </c:pt>
                <c:pt idx="170" formatCode="0.00">
                  <c:v>18.420000000000002</c:v>
                </c:pt>
                <c:pt idx="171" formatCode="0.00">
                  <c:v>20.65</c:v>
                </c:pt>
                <c:pt idx="172" formatCode="0.00">
                  <c:v>22.87</c:v>
                </c:pt>
                <c:pt idx="173" formatCode="0.00">
                  <c:v>25.09</c:v>
                </c:pt>
                <c:pt idx="174" formatCode="0.00">
                  <c:v>27.33</c:v>
                </c:pt>
                <c:pt idx="175" formatCode="0.00">
                  <c:v>35.78</c:v>
                </c:pt>
                <c:pt idx="176" formatCode="0.00">
                  <c:v>43.64</c:v>
                </c:pt>
                <c:pt idx="177" formatCode="0.00">
                  <c:v>51.22</c:v>
                </c:pt>
                <c:pt idx="178" formatCode="0.00">
                  <c:v>58.67</c:v>
                </c:pt>
                <c:pt idx="179" formatCode="0.00">
                  <c:v>66.06</c:v>
                </c:pt>
                <c:pt idx="180" formatCode="0.00">
                  <c:v>73.44</c:v>
                </c:pt>
                <c:pt idx="181" formatCode="0.00">
                  <c:v>100.78</c:v>
                </c:pt>
                <c:pt idx="182" formatCode="0.00">
                  <c:v>125.84</c:v>
                </c:pt>
                <c:pt idx="183" formatCode="0.00">
                  <c:v>149.91999999999999</c:v>
                </c:pt>
                <c:pt idx="184" formatCode="0.00">
                  <c:v>173.56</c:v>
                </c:pt>
                <c:pt idx="185" formatCode="0.00">
                  <c:v>196.97</c:v>
                </c:pt>
                <c:pt idx="186" formatCode="0.00">
                  <c:v>220.27</c:v>
                </c:pt>
                <c:pt idx="187" formatCode="0.00">
                  <c:v>243.53</c:v>
                </c:pt>
                <c:pt idx="188" formatCode="0.00">
                  <c:v>266.77</c:v>
                </c:pt>
                <c:pt idx="189" formatCode="0.00">
                  <c:v>290.02</c:v>
                </c:pt>
                <c:pt idx="190" formatCode="0.00">
                  <c:v>313.29000000000002</c:v>
                </c:pt>
                <c:pt idx="191" formatCode="0.00">
                  <c:v>336.56</c:v>
                </c:pt>
                <c:pt idx="192" formatCode="0.00">
                  <c:v>424.5</c:v>
                </c:pt>
                <c:pt idx="193" formatCode="0.00">
                  <c:v>547.62</c:v>
                </c:pt>
                <c:pt idx="194" formatCode="0.00">
                  <c:v>660.46</c:v>
                </c:pt>
                <c:pt idx="195" formatCode="0.00">
                  <c:v>767.3</c:v>
                </c:pt>
                <c:pt idx="196" formatCode="0.00">
                  <c:v>870.07</c:v>
                </c:pt>
                <c:pt idx="197" formatCode="0.00">
                  <c:v>969.8</c:v>
                </c:pt>
                <c:pt idx="198" formatCode="0.00">
                  <c:v>1070</c:v>
                </c:pt>
                <c:pt idx="199" formatCode="0.00">
                  <c:v>1160</c:v>
                </c:pt>
                <c:pt idx="200" formatCode="0.00">
                  <c:v>1260</c:v>
                </c:pt>
                <c:pt idx="201" formatCode="0.00">
                  <c:v>1600</c:v>
                </c:pt>
                <c:pt idx="202" formatCode="0.00">
                  <c:v>1900</c:v>
                </c:pt>
                <c:pt idx="203" formatCode="0.00">
                  <c:v>2190</c:v>
                </c:pt>
                <c:pt idx="204" formatCode="0.00">
                  <c:v>2450</c:v>
                </c:pt>
                <c:pt idx="205" formatCode="0.00">
                  <c:v>2700</c:v>
                </c:pt>
                <c:pt idx="206" formatCode="0.00">
                  <c:v>2950</c:v>
                </c:pt>
                <c:pt idx="207" formatCode="0.00">
                  <c:v>3800</c:v>
                </c:pt>
                <c:pt idx="208" formatCode="0.00">
                  <c:v>4080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54-4613-BE60-741E1E6E698D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srim86Kr_C!$D$20:$D$228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srim86Kr_C!$P$20:$P$228</c:f>
              <c:numCache>
                <c:formatCode>0.000</c:formatCode>
                <c:ptCount val="209"/>
                <c:pt idx="0">
                  <c:v>5.0000000000000001E-4</c:v>
                </c:pt>
                <c:pt idx="1">
                  <c:v>6.0000000000000006E-4</c:v>
                </c:pt>
                <c:pt idx="2">
                  <c:v>6.0000000000000006E-4</c:v>
                </c:pt>
                <c:pt idx="3">
                  <c:v>6.0000000000000006E-4</c:v>
                </c:pt>
                <c:pt idx="4">
                  <c:v>6.0000000000000006E-4</c:v>
                </c:pt>
                <c:pt idx="5">
                  <c:v>6.9999999999999999E-4</c:v>
                </c:pt>
                <c:pt idx="6">
                  <c:v>6.9999999999999999E-4</c:v>
                </c:pt>
                <c:pt idx="7">
                  <c:v>6.9999999999999999E-4</c:v>
                </c:pt>
                <c:pt idx="8">
                  <c:v>6.9999999999999999E-4</c:v>
                </c:pt>
                <c:pt idx="9">
                  <c:v>6.9999999999999999E-4</c:v>
                </c:pt>
                <c:pt idx="10">
                  <c:v>8.0000000000000004E-4</c:v>
                </c:pt>
                <c:pt idx="11">
                  <c:v>8.0000000000000004E-4</c:v>
                </c:pt>
                <c:pt idx="12">
                  <c:v>8.9999999999999998E-4</c:v>
                </c:pt>
                <c:pt idx="13">
                  <c:v>8.9999999999999998E-4</c:v>
                </c:pt>
                <c:pt idx="14">
                  <c:v>1E-3</c:v>
                </c:pt>
                <c:pt idx="15">
                  <c:v>1E-3</c:v>
                </c:pt>
                <c:pt idx="16">
                  <c:v>1E-3</c:v>
                </c:pt>
                <c:pt idx="17">
                  <c:v>1.0999999999999998E-3</c:v>
                </c:pt>
                <c:pt idx="18">
                  <c:v>1.0999999999999998E-3</c:v>
                </c:pt>
                <c:pt idx="19">
                  <c:v>1.2000000000000001E-3</c:v>
                </c:pt>
                <c:pt idx="20">
                  <c:v>1.2000000000000001E-3</c:v>
                </c:pt>
                <c:pt idx="21">
                  <c:v>1.2999999999999999E-3</c:v>
                </c:pt>
                <c:pt idx="22">
                  <c:v>1.4E-3</c:v>
                </c:pt>
                <c:pt idx="23">
                  <c:v>1.4E-3</c:v>
                </c:pt>
                <c:pt idx="24">
                  <c:v>1.5E-3</c:v>
                </c:pt>
                <c:pt idx="25">
                  <c:v>1.6000000000000001E-3</c:v>
                </c:pt>
                <c:pt idx="26">
                  <c:v>1.7000000000000001E-3</c:v>
                </c:pt>
                <c:pt idx="27">
                  <c:v>1.8E-3</c:v>
                </c:pt>
                <c:pt idx="28">
                  <c:v>1.9E-3</c:v>
                </c:pt>
                <c:pt idx="29">
                  <c:v>2E-3</c:v>
                </c:pt>
                <c:pt idx="30">
                  <c:v>2.1000000000000003E-3</c:v>
                </c:pt>
                <c:pt idx="31">
                  <c:v>2.1999999999999997E-3</c:v>
                </c:pt>
                <c:pt idx="32">
                  <c:v>2.3E-3</c:v>
                </c:pt>
                <c:pt idx="33">
                  <c:v>2.3E-3</c:v>
                </c:pt>
                <c:pt idx="34">
                  <c:v>2.4000000000000002E-3</c:v>
                </c:pt>
                <c:pt idx="35">
                  <c:v>2.5000000000000001E-3</c:v>
                </c:pt>
                <c:pt idx="36">
                  <c:v>2.7000000000000001E-3</c:v>
                </c:pt>
                <c:pt idx="37">
                  <c:v>2.9000000000000002E-3</c:v>
                </c:pt>
                <c:pt idx="38">
                  <c:v>3.0999999999999999E-3</c:v>
                </c:pt>
                <c:pt idx="39">
                  <c:v>3.2000000000000002E-3</c:v>
                </c:pt>
                <c:pt idx="40">
                  <c:v>3.4000000000000002E-3</c:v>
                </c:pt>
                <c:pt idx="41">
                  <c:v>3.5999999999999999E-3</c:v>
                </c:pt>
                <c:pt idx="42">
                  <c:v>3.8E-3</c:v>
                </c:pt>
                <c:pt idx="43">
                  <c:v>4.0000000000000001E-3</c:v>
                </c:pt>
                <c:pt idx="44">
                  <c:v>4.1000000000000003E-3</c:v>
                </c:pt>
                <c:pt idx="45">
                  <c:v>4.3999999999999994E-3</c:v>
                </c:pt>
                <c:pt idx="46">
                  <c:v>4.8000000000000004E-3</c:v>
                </c:pt>
                <c:pt idx="47">
                  <c:v>5.0999999999999995E-3</c:v>
                </c:pt>
                <c:pt idx="48">
                  <c:v>5.4000000000000003E-3</c:v>
                </c:pt>
                <c:pt idx="49">
                  <c:v>5.7000000000000002E-3</c:v>
                </c:pt>
                <c:pt idx="50">
                  <c:v>6.0000000000000001E-3</c:v>
                </c:pt>
                <c:pt idx="51">
                  <c:v>6.6E-3</c:v>
                </c:pt>
                <c:pt idx="52">
                  <c:v>7.0999999999999995E-3</c:v>
                </c:pt>
                <c:pt idx="53">
                  <c:v>7.7000000000000002E-3</c:v>
                </c:pt>
                <c:pt idx="54">
                  <c:v>8.2000000000000007E-3</c:v>
                </c:pt>
                <c:pt idx="55">
                  <c:v>8.6999999999999994E-3</c:v>
                </c:pt>
                <c:pt idx="56">
                  <c:v>9.1999999999999998E-3</c:v>
                </c:pt>
                <c:pt idx="57">
                  <c:v>9.7999999999999997E-3</c:v>
                </c:pt>
                <c:pt idx="58">
                  <c:v>1.03E-2</c:v>
                </c:pt>
                <c:pt idx="59">
                  <c:v>1.0800000000000001E-2</c:v>
                </c:pt>
                <c:pt idx="60">
                  <c:v>1.1300000000000001E-2</c:v>
                </c:pt>
                <c:pt idx="61">
                  <c:v>1.18E-2</c:v>
                </c:pt>
                <c:pt idx="62">
                  <c:v>1.2800000000000001E-2</c:v>
                </c:pt>
                <c:pt idx="63">
                  <c:v>1.4099999999999998E-2</c:v>
                </c:pt>
                <c:pt idx="64">
                  <c:v>1.54E-2</c:v>
                </c:pt>
                <c:pt idx="65">
                  <c:v>1.6800000000000002E-2</c:v>
                </c:pt>
                <c:pt idx="66">
                  <c:v>1.8099999999999998E-2</c:v>
                </c:pt>
                <c:pt idx="67">
                  <c:v>1.95E-2</c:v>
                </c:pt>
                <c:pt idx="68">
                  <c:v>2.0799999999999999E-2</c:v>
                </c:pt>
                <c:pt idx="69">
                  <c:v>2.2200000000000001E-2</c:v>
                </c:pt>
                <c:pt idx="70">
                  <c:v>2.35E-2</c:v>
                </c:pt>
                <c:pt idx="71">
                  <c:v>2.6200000000000001E-2</c:v>
                </c:pt>
                <c:pt idx="72">
                  <c:v>2.8799999999999999E-2</c:v>
                </c:pt>
                <c:pt idx="73">
                  <c:v>3.1399999999999997E-2</c:v>
                </c:pt>
                <c:pt idx="74">
                  <c:v>3.39E-2</c:v>
                </c:pt>
                <c:pt idx="75">
                  <c:v>3.6400000000000002E-2</c:v>
                </c:pt>
                <c:pt idx="76">
                  <c:v>3.8900000000000004E-2</c:v>
                </c:pt>
                <c:pt idx="77">
                  <c:v>4.3700000000000003E-2</c:v>
                </c:pt>
                <c:pt idx="78">
                  <c:v>4.8399999999999999E-2</c:v>
                </c:pt>
                <c:pt idx="79">
                  <c:v>5.3100000000000001E-2</c:v>
                </c:pt>
                <c:pt idx="80">
                  <c:v>5.7599999999999998E-2</c:v>
                </c:pt>
                <c:pt idx="81">
                  <c:v>6.2E-2</c:v>
                </c:pt>
                <c:pt idx="82">
                  <c:v>6.6400000000000001E-2</c:v>
                </c:pt>
                <c:pt idx="83">
                  <c:v>7.0599999999999996E-2</c:v>
                </c:pt>
                <c:pt idx="84">
                  <c:v>7.4800000000000005E-2</c:v>
                </c:pt>
                <c:pt idx="85">
                  <c:v>7.8800000000000009E-2</c:v>
                </c:pt>
                <c:pt idx="86">
                  <c:v>8.2699999999999996E-2</c:v>
                </c:pt>
                <c:pt idx="87">
                  <c:v>8.6599999999999996E-2</c:v>
                </c:pt>
                <c:pt idx="88">
                  <c:v>9.3899999999999997E-2</c:v>
                </c:pt>
                <c:pt idx="89">
                  <c:v>0.10249999999999999</c:v>
                </c:pt>
                <c:pt idx="90">
                  <c:v>0.11040000000000001</c:v>
                </c:pt>
                <c:pt idx="91">
                  <c:v>0.11779999999999999</c:v>
                </c:pt>
                <c:pt idx="92">
                  <c:v>0.12470000000000001</c:v>
                </c:pt>
                <c:pt idx="93">
                  <c:v>0.13109999999999999</c:v>
                </c:pt>
                <c:pt idx="94">
                  <c:v>0.13700000000000001</c:v>
                </c:pt>
                <c:pt idx="95">
                  <c:v>0.1426</c:v>
                </c:pt>
                <c:pt idx="96">
                  <c:v>0.14779999999999999</c:v>
                </c:pt>
                <c:pt idx="97">
                  <c:v>0.1573</c:v>
                </c:pt>
                <c:pt idx="98">
                  <c:v>0.1658</c:v>
                </c:pt>
                <c:pt idx="99">
                  <c:v>0.1734</c:v>
                </c:pt>
                <c:pt idx="100">
                  <c:v>0.18029999999999999</c:v>
                </c:pt>
                <c:pt idx="101">
                  <c:v>0.1865</c:v>
                </c:pt>
                <c:pt idx="102">
                  <c:v>0.19219999999999998</c:v>
                </c:pt>
                <c:pt idx="103">
                  <c:v>0.20219999999999999</c:v>
                </c:pt>
                <c:pt idx="104">
                  <c:v>0.21080000000000002</c:v>
                </c:pt>
                <c:pt idx="105">
                  <c:v>0.21820000000000001</c:v>
                </c:pt>
                <c:pt idx="106">
                  <c:v>0.22469999999999998</c:v>
                </c:pt>
                <c:pt idx="107">
                  <c:v>0.23050000000000001</c:v>
                </c:pt>
                <c:pt idx="108">
                  <c:v>0.23559999999999998</c:v>
                </c:pt>
                <c:pt idx="109">
                  <c:v>0.24009999999999998</c:v>
                </c:pt>
                <c:pt idx="110">
                  <c:v>0.24430000000000002</c:v>
                </c:pt>
                <c:pt idx="111">
                  <c:v>0.248</c:v>
                </c:pt>
                <c:pt idx="112">
                  <c:v>0.2515</c:v>
                </c:pt>
                <c:pt idx="113">
                  <c:v>0.25459999999999999</c:v>
                </c:pt>
                <c:pt idx="114">
                  <c:v>0.26019999999999999</c:v>
                </c:pt>
                <c:pt idx="115">
                  <c:v>0.26619999999999999</c:v>
                </c:pt>
                <c:pt idx="116">
                  <c:v>0.27129999999999999</c:v>
                </c:pt>
                <c:pt idx="117">
                  <c:v>0.2757</c:v>
                </c:pt>
                <c:pt idx="118">
                  <c:v>0.27959999999999996</c:v>
                </c:pt>
                <c:pt idx="119">
                  <c:v>0.28310000000000002</c:v>
                </c:pt>
                <c:pt idx="120">
                  <c:v>0.2863</c:v>
                </c:pt>
                <c:pt idx="121">
                  <c:v>0.28920000000000001</c:v>
                </c:pt>
                <c:pt idx="122">
                  <c:v>0.29189999999999999</c:v>
                </c:pt>
                <c:pt idx="123">
                  <c:v>0.29670000000000002</c:v>
                </c:pt>
                <c:pt idx="124">
                  <c:v>0.3009</c:v>
                </c:pt>
                <c:pt idx="125">
                  <c:v>0.30470000000000003</c:v>
                </c:pt>
                <c:pt idx="126">
                  <c:v>0.30819999999999997</c:v>
                </c:pt>
                <c:pt idx="127">
                  <c:v>0.31140000000000001</c:v>
                </c:pt>
                <c:pt idx="128">
                  <c:v>0.31440000000000001</c:v>
                </c:pt>
                <c:pt idx="129">
                  <c:v>0.31989999999999996</c:v>
                </c:pt>
                <c:pt idx="130">
                  <c:v>0.32490000000000002</c:v>
                </c:pt>
                <c:pt idx="131">
                  <c:v>0.32940000000000003</c:v>
                </c:pt>
                <c:pt idx="132">
                  <c:v>0.3337</c:v>
                </c:pt>
                <c:pt idx="133">
                  <c:v>0.3377</c:v>
                </c:pt>
                <c:pt idx="134">
                  <c:v>0.34160000000000001</c:v>
                </c:pt>
                <c:pt idx="135">
                  <c:v>0.3453</c:v>
                </c:pt>
                <c:pt idx="136">
                  <c:v>0.3488</c:v>
                </c:pt>
                <c:pt idx="137">
                  <c:v>0.3523</c:v>
                </c:pt>
                <c:pt idx="138">
                  <c:v>0.35570000000000002</c:v>
                </c:pt>
                <c:pt idx="139">
                  <c:v>0.35899999999999999</c:v>
                </c:pt>
                <c:pt idx="140">
                  <c:v>0.36530000000000001</c:v>
                </c:pt>
                <c:pt idx="141">
                  <c:v>0.373</c:v>
                </c:pt>
                <c:pt idx="142">
                  <c:v>0.3805</c:v>
                </c:pt>
                <c:pt idx="143">
                  <c:v>0.38769999999999999</c:v>
                </c:pt>
                <c:pt idx="144">
                  <c:v>0.39489999999999997</c:v>
                </c:pt>
                <c:pt idx="145">
                  <c:v>0.40199999999999997</c:v>
                </c:pt>
                <c:pt idx="146">
                  <c:v>0.40899999999999997</c:v>
                </c:pt>
                <c:pt idx="147">
                  <c:v>0.41589999999999999</c:v>
                </c:pt>
                <c:pt idx="148">
                  <c:v>0.4229</c:v>
                </c:pt>
                <c:pt idx="149">
                  <c:v>0.43680000000000002</c:v>
                </c:pt>
                <c:pt idx="150">
                  <c:v>0.45079999999999998</c:v>
                </c:pt>
                <c:pt idx="151">
                  <c:v>0.46500000000000002</c:v>
                </c:pt>
                <c:pt idx="152">
                  <c:v>0.47939999999999994</c:v>
                </c:pt>
                <c:pt idx="153" formatCode="0.00">
                  <c:v>0.49409999999999998</c:v>
                </c:pt>
                <c:pt idx="154" formatCode="0.00">
                  <c:v>0.5091</c:v>
                </c:pt>
                <c:pt idx="155" formatCode="0.00">
                  <c:v>0.54</c:v>
                </c:pt>
                <c:pt idx="156" formatCode="0.00">
                  <c:v>0.57240000000000002</c:v>
                </c:pt>
                <c:pt idx="157" formatCode="0.00">
                  <c:v>0.60629999999999995</c:v>
                </c:pt>
                <c:pt idx="158" formatCode="0.00">
                  <c:v>0.64169999999999994</c:v>
                </c:pt>
                <c:pt idx="159" formatCode="0.00">
                  <c:v>0.67869999999999997</c:v>
                </c:pt>
                <c:pt idx="160" formatCode="0.00">
                  <c:v>0.71740000000000004</c:v>
                </c:pt>
                <c:pt idx="161" formatCode="0.00">
                  <c:v>0.75759999999999994</c:v>
                </c:pt>
                <c:pt idx="162" formatCode="0.00">
                  <c:v>0.7994</c:v>
                </c:pt>
                <c:pt idx="163" formatCode="0.00">
                  <c:v>0.84289999999999998</c:v>
                </c:pt>
                <c:pt idx="164" formatCode="0.00">
                  <c:v>0.88789999999999991</c:v>
                </c:pt>
                <c:pt idx="165" formatCode="0.00">
                  <c:v>0.93450000000000011</c:v>
                </c:pt>
                <c:pt idx="166" formatCode="0.00">
                  <c:v>1.03</c:v>
                </c:pt>
                <c:pt idx="167" formatCode="0.00">
                  <c:v>1.1599999999999999</c:v>
                </c:pt>
                <c:pt idx="168" formatCode="0.00">
                  <c:v>1.31</c:v>
                </c:pt>
                <c:pt idx="169" formatCode="0.00">
                  <c:v>1.46</c:v>
                </c:pt>
                <c:pt idx="170" formatCode="0.00">
                  <c:v>1.62</c:v>
                </c:pt>
                <c:pt idx="171" formatCode="0.00">
                  <c:v>1.79</c:v>
                </c:pt>
                <c:pt idx="172" formatCode="0.00">
                  <c:v>1.96</c:v>
                </c:pt>
                <c:pt idx="173" formatCode="0.00">
                  <c:v>2.15</c:v>
                </c:pt>
                <c:pt idx="174" formatCode="0.00">
                  <c:v>2.34</c:v>
                </c:pt>
                <c:pt idx="175" formatCode="0.00">
                  <c:v>2.76</c:v>
                </c:pt>
                <c:pt idx="176" formatCode="0.00">
                  <c:v>3.2</c:v>
                </c:pt>
                <c:pt idx="177" formatCode="0.00">
                  <c:v>3.67</c:v>
                </c:pt>
                <c:pt idx="178" formatCode="0.00">
                  <c:v>4.18</c:v>
                </c:pt>
                <c:pt idx="179" formatCode="0.00">
                  <c:v>4.71</c:v>
                </c:pt>
                <c:pt idx="180" formatCode="0.00">
                  <c:v>5.26</c:v>
                </c:pt>
                <c:pt idx="181" formatCode="0.00">
                  <c:v>6.45</c:v>
                </c:pt>
                <c:pt idx="182" formatCode="0.00">
                  <c:v>7.73</c:v>
                </c:pt>
                <c:pt idx="183" formatCode="0.00">
                  <c:v>9.1</c:v>
                </c:pt>
                <c:pt idx="184" formatCode="0.00">
                  <c:v>10.55</c:v>
                </c:pt>
                <c:pt idx="185" formatCode="0.00">
                  <c:v>12.09</c:v>
                </c:pt>
                <c:pt idx="186" formatCode="0.00">
                  <c:v>13.7</c:v>
                </c:pt>
                <c:pt idx="187" formatCode="0.00">
                  <c:v>15.39</c:v>
                </c:pt>
                <c:pt idx="188" formatCode="0.00">
                  <c:v>17.149999999999999</c:v>
                </c:pt>
                <c:pt idx="189" formatCode="0.00">
                  <c:v>18.97</c:v>
                </c:pt>
                <c:pt idx="190" formatCode="0.00">
                  <c:v>20.85</c:v>
                </c:pt>
                <c:pt idx="191" formatCode="0.00">
                  <c:v>22.8</c:v>
                </c:pt>
                <c:pt idx="192" formatCode="0.00">
                  <c:v>26.84</c:v>
                </c:pt>
                <c:pt idx="193" formatCode="0.00">
                  <c:v>32.18</c:v>
                </c:pt>
                <c:pt idx="194" formatCode="0.00">
                  <c:v>37.79</c:v>
                </c:pt>
                <c:pt idx="195" formatCode="0.00">
                  <c:v>43.63</c:v>
                </c:pt>
                <c:pt idx="196" formatCode="0.00">
                  <c:v>49.69</c:v>
                </c:pt>
                <c:pt idx="197" formatCode="0.00">
                  <c:v>55.92</c:v>
                </c:pt>
                <c:pt idx="198" formatCode="0.00">
                  <c:v>62.31</c:v>
                </c:pt>
                <c:pt idx="199" formatCode="0.00">
                  <c:v>68.83</c:v>
                </c:pt>
                <c:pt idx="200" formatCode="0.00">
                  <c:v>75.48</c:v>
                </c:pt>
                <c:pt idx="201" formatCode="0.00">
                  <c:v>89.06</c:v>
                </c:pt>
                <c:pt idx="202" formatCode="0.00">
                  <c:v>102.94</c:v>
                </c:pt>
                <c:pt idx="203" formatCode="0.00">
                  <c:v>117.03</c:v>
                </c:pt>
                <c:pt idx="204" formatCode="0.00">
                  <c:v>131.25</c:v>
                </c:pt>
                <c:pt idx="205" formatCode="0.00">
                  <c:v>145.57</c:v>
                </c:pt>
                <c:pt idx="206" formatCode="0.00">
                  <c:v>159.91999999999999</c:v>
                </c:pt>
                <c:pt idx="207" formatCode="0.00">
                  <c:v>188.6</c:v>
                </c:pt>
                <c:pt idx="208" formatCode="0.00">
                  <c:v>205.71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554-4613-BE60-741E1E6E6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870016"/>
        <c:axId val="492867664"/>
      </c:scatterChart>
      <c:valAx>
        <c:axId val="49287001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92867664"/>
        <c:crosses val="autoZero"/>
        <c:crossBetween val="midCat"/>
        <c:majorUnit val="10"/>
      </c:valAx>
      <c:valAx>
        <c:axId val="49286766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928700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51"/>
          <c:y val="4.2812810791813434E-2"/>
          <c:w val="0.2899436144626415"/>
          <c:h val="0.10935415124391527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srim86Kr_Air!$P$5</c:f>
          <c:strCache>
            <c:ptCount val="1"/>
            <c:pt idx="0">
              <c:v>srim86Kr_Air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srim86Kr_Air!$D$20:$D$228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srim86Kr_Air!$E$20:$E$228</c:f>
              <c:numCache>
                <c:formatCode>0.000E+00</c:formatCode>
                <c:ptCount val="209"/>
                <c:pt idx="0">
                  <c:v>0.1326</c:v>
                </c:pt>
                <c:pt idx="1">
                  <c:v>0.13969999999999999</c:v>
                </c:pt>
                <c:pt idx="2">
                  <c:v>0.14649999999999999</c:v>
                </c:pt>
                <c:pt idx="3">
                  <c:v>0.15310000000000001</c:v>
                </c:pt>
                <c:pt idx="4">
                  <c:v>0.1593</c:v>
                </c:pt>
                <c:pt idx="5">
                  <c:v>0.1653</c:v>
                </c:pt>
                <c:pt idx="6">
                  <c:v>0.1711</c:v>
                </c:pt>
                <c:pt idx="7">
                  <c:v>0.1767</c:v>
                </c:pt>
                <c:pt idx="8">
                  <c:v>0.1822</c:v>
                </c:pt>
                <c:pt idx="9">
                  <c:v>0.1875</c:v>
                </c:pt>
                <c:pt idx="10">
                  <c:v>0.1976</c:v>
                </c:pt>
                <c:pt idx="11">
                  <c:v>0.20960000000000001</c:v>
                </c:pt>
                <c:pt idx="12">
                  <c:v>0.22090000000000001</c:v>
                </c:pt>
                <c:pt idx="13">
                  <c:v>0.23169999999999999</c:v>
                </c:pt>
                <c:pt idx="14">
                  <c:v>0.24199999999999999</c:v>
                </c:pt>
                <c:pt idx="15">
                  <c:v>0.25190000000000001</c:v>
                </c:pt>
                <c:pt idx="16">
                  <c:v>0.26140000000000002</c:v>
                </c:pt>
                <c:pt idx="17">
                  <c:v>0.27060000000000001</c:v>
                </c:pt>
                <c:pt idx="18">
                  <c:v>0.27939999999999998</c:v>
                </c:pt>
                <c:pt idx="19">
                  <c:v>0.2964</c:v>
                </c:pt>
                <c:pt idx="20">
                  <c:v>0.31240000000000001</c:v>
                </c:pt>
                <c:pt idx="21">
                  <c:v>0.32769999999999999</c:v>
                </c:pt>
                <c:pt idx="22">
                  <c:v>0.3422</c:v>
                </c:pt>
                <c:pt idx="23">
                  <c:v>0.35620000000000002</c:v>
                </c:pt>
                <c:pt idx="24">
                  <c:v>0.36969999999999997</c:v>
                </c:pt>
                <c:pt idx="25">
                  <c:v>0.3952</c:v>
                </c:pt>
                <c:pt idx="26">
                  <c:v>0.41920000000000002</c:v>
                </c:pt>
                <c:pt idx="27">
                  <c:v>0.44180000000000003</c:v>
                </c:pt>
                <c:pt idx="28">
                  <c:v>0.46339999999999998</c:v>
                </c:pt>
                <c:pt idx="29">
                  <c:v>0.48399999999999999</c:v>
                </c:pt>
                <c:pt idx="30">
                  <c:v>0.50380000000000003</c:v>
                </c:pt>
                <c:pt idx="31">
                  <c:v>0.52280000000000004</c:v>
                </c:pt>
                <c:pt idx="32">
                  <c:v>0.54110000000000003</c:v>
                </c:pt>
                <c:pt idx="33">
                  <c:v>0.55889999999999995</c:v>
                </c:pt>
                <c:pt idx="34">
                  <c:v>0.57609999999999995</c:v>
                </c:pt>
                <c:pt idx="35">
                  <c:v>0.59279999999999999</c:v>
                </c:pt>
                <c:pt idx="36">
                  <c:v>0.62480000000000002</c:v>
                </c:pt>
                <c:pt idx="37">
                  <c:v>0.66279999999999994</c:v>
                </c:pt>
                <c:pt idx="38">
                  <c:v>0.6986</c:v>
                </c:pt>
                <c:pt idx="39">
                  <c:v>0.73270000000000002</c:v>
                </c:pt>
                <c:pt idx="40">
                  <c:v>0.76529999999999998</c:v>
                </c:pt>
                <c:pt idx="41">
                  <c:v>0.79649999999999999</c:v>
                </c:pt>
                <c:pt idx="42">
                  <c:v>0.8266</c:v>
                </c:pt>
                <c:pt idx="43">
                  <c:v>0.85560000000000003</c:v>
                </c:pt>
                <c:pt idx="44">
                  <c:v>0.88370000000000004</c:v>
                </c:pt>
                <c:pt idx="45">
                  <c:v>0.93730000000000002</c:v>
                </c:pt>
                <c:pt idx="46">
                  <c:v>0.98799999999999999</c:v>
                </c:pt>
                <c:pt idx="47">
                  <c:v>1.036</c:v>
                </c:pt>
                <c:pt idx="48">
                  <c:v>1.0820000000000001</c:v>
                </c:pt>
                <c:pt idx="49">
                  <c:v>1.1259999999999999</c:v>
                </c:pt>
                <c:pt idx="50">
                  <c:v>1.169</c:v>
                </c:pt>
                <c:pt idx="51">
                  <c:v>1.25</c:v>
                </c:pt>
                <c:pt idx="52">
                  <c:v>1.3260000000000001</c:v>
                </c:pt>
                <c:pt idx="53">
                  <c:v>1.397</c:v>
                </c:pt>
                <c:pt idx="54">
                  <c:v>1.4650000000000001</c:v>
                </c:pt>
                <c:pt idx="55">
                  <c:v>1.5309999999999999</c:v>
                </c:pt>
                <c:pt idx="56">
                  <c:v>1.593</c:v>
                </c:pt>
                <c:pt idx="57">
                  <c:v>1.653</c:v>
                </c:pt>
                <c:pt idx="58">
                  <c:v>1.7110000000000001</c:v>
                </c:pt>
                <c:pt idx="59">
                  <c:v>1.7669999999999999</c:v>
                </c:pt>
                <c:pt idx="60">
                  <c:v>1.8220000000000001</c:v>
                </c:pt>
                <c:pt idx="61">
                  <c:v>1.6970000000000001</c:v>
                </c:pt>
                <c:pt idx="62">
                  <c:v>1.4810000000000001</c:v>
                </c:pt>
                <c:pt idx="63">
                  <c:v>1.373</c:v>
                </c:pt>
                <c:pt idx="64">
                  <c:v>1.367</c:v>
                </c:pt>
                <c:pt idx="65">
                  <c:v>1.4159999999999999</c:v>
                </c:pt>
                <c:pt idx="66">
                  <c:v>1.494</c:v>
                </c:pt>
                <c:pt idx="67">
                  <c:v>1.585</c:v>
                </c:pt>
                <c:pt idx="68">
                  <c:v>1.681</c:v>
                </c:pt>
                <c:pt idx="69">
                  <c:v>1.778</c:v>
                </c:pt>
                <c:pt idx="70">
                  <c:v>1.8720000000000001</c:v>
                </c:pt>
                <c:pt idx="71">
                  <c:v>2.0489999999999999</c:v>
                </c:pt>
                <c:pt idx="72">
                  <c:v>2.2069999999999999</c:v>
                </c:pt>
                <c:pt idx="73">
                  <c:v>2.3490000000000002</c:v>
                </c:pt>
                <c:pt idx="74">
                  <c:v>2.4769999999999999</c:v>
                </c:pt>
                <c:pt idx="75">
                  <c:v>2.593</c:v>
                </c:pt>
                <c:pt idx="76">
                  <c:v>2.7</c:v>
                </c:pt>
                <c:pt idx="77">
                  <c:v>2.8940000000000001</c:v>
                </c:pt>
                <c:pt idx="78">
                  <c:v>3.0720000000000001</c:v>
                </c:pt>
                <c:pt idx="79">
                  <c:v>3.24</c:v>
                </c:pt>
                <c:pt idx="80">
                  <c:v>3.4039999999999999</c:v>
                </c:pt>
                <c:pt idx="81">
                  <c:v>3.5649999999999999</c:v>
                </c:pt>
                <c:pt idx="82">
                  <c:v>3.7240000000000002</c:v>
                </c:pt>
                <c:pt idx="83">
                  <c:v>3.8820000000000001</c:v>
                </c:pt>
                <c:pt idx="84">
                  <c:v>4.0380000000000003</c:v>
                </c:pt>
                <c:pt idx="85">
                  <c:v>4.194</c:v>
                </c:pt>
                <c:pt idx="86">
                  <c:v>4.3470000000000004</c:v>
                </c:pt>
                <c:pt idx="87">
                  <c:v>4.5</c:v>
                </c:pt>
                <c:pt idx="88">
                  <c:v>4.7990000000000004</c:v>
                </c:pt>
                <c:pt idx="89">
                  <c:v>5.1619999999999999</c:v>
                </c:pt>
                <c:pt idx="90">
                  <c:v>5.5140000000000002</c:v>
                </c:pt>
                <c:pt idx="91">
                  <c:v>5.8540000000000001</c:v>
                </c:pt>
                <c:pt idx="92">
                  <c:v>6.1849999999999996</c:v>
                </c:pt>
                <c:pt idx="93">
                  <c:v>6.5090000000000003</c:v>
                </c:pt>
                <c:pt idx="94">
                  <c:v>6.8259999999999996</c:v>
                </c:pt>
                <c:pt idx="95">
                  <c:v>7.1390000000000002</c:v>
                </c:pt>
                <c:pt idx="96">
                  <c:v>7.4489999999999998</c:v>
                </c:pt>
                <c:pt idx="97">
                  <c:v>8.0630000000000006</c:v>
                </c:pt>
                <c:pt idx="98">
                  <c:v>8.6769999999999996</c:v>
                </c:pt>
                <c:pt idx="99">
                  <c:v>9.2949999999999999</c:v>
                </c:pt>
                <c:pt idx="100">
                  <c:v>9.9209999999999994</c:v>
                </c:pt>
                <c:pt idx="101">
                  <c:v>10.56</c:v>
                </c:pt>
                <c:pt idx="102">
                  <c:v>11.21</c:v>
                </c:pt>
                <c:pt idx="103">
                  <c:v>12.54</c:v>
                </c:pt>
                <c:pt idx="104">
                  <c:v>13.91</c:v>
                </c:pt>
                <c:pt idx="105">
                  <c:v>15.31</c:v>
                </c:pt>
                <c:pt idx="106">
                  <c:v>16.73</c:v>
                </c:pt>
                <c:pt idx="107">
                  <c:v>18.16</c:v>
                </c:pt>
                <c:pt idx="108">
                  <c:v>19.579999999999998</c:v>
                </c:pt>
                <c:pt idx="109">
                  <c:v>20.98</c:v>
                </c:pt>
                <c:pt idx="110">
                  <c:v>22.35</c:v>
                </c:pt>
                <c:pt idx="111">
                  <c:v>23.68</c:v>
                </c:pt>
                <c:pt idx="112">
                  <c:v>24.97</c:v>
                </c:pt>
                <c:pt idx="113">
                  <c:v>26.21</c:v>
                </c:pt>
                <c:pt idx="114">
                  <c:v>28.53</c:v>
                </c:pt>
                <c:pt idx="115">
                  <c:v>31.11</c:v>
                </c:pt>
                <c:pt idx="116">
                  <c:v>33.369999999999997</c:v>
                </c:pt>
                <c:pt idx="117">
                  <c:v>35.31</c:v>
                </c:pt>
                <c:pt idx="118">
                  <c:v>37</c:v>
                </c:pt>
                <c:pt idx="119">
                  <c:v>38.450000000000003</c:v>
                </c:pt>
                <c:pt idx="120">
                  <c:v>39.72</c:v>
                </c:pt>
                <c:pt idx="121">
                  <c:v>40.82</c:v>
                </c:pt>
                <c:pt idx="122">
                  <c:v>41.78</c:v>
                </c:pt>
                <c:pt idx="123">
                  <c:v>43.36</c:v>
                </c:pt>
                <c:pt idx="124">
                  <c:v>44.59</c:v>
                </c:pt>
                <c:pt idx="125">
                  <c:v>45.55</c:v>
                </c:pt>
                <c:pt idx="126">
                  <c:v>46.31</c:v>
                </c:pt>
                <c:pt idx="127">
                  <c:v>46.89</c:v>
                </c:pt>
                <c:pt idx="128">
                  <c:v>47.35</c:v>
                </c:pt>
                <c:pt idx="129">
                  <c:v>47.96</c:v>
                </c:pt>
                <c:pt idx="130">
                  <c:v>48.27</c:v>
                </c:pt>
                <c:pt idx="131">
                  <c:v>48.39</c:v>
                </c:pt>
                <c:pt idx="132">
                  <c:v>48.37</c:v>
                </c:pt>
                <c:pt idx="133">
                  <c:v>48.27</c:v>
                </c:pt>
                <c:pt idx="134">
                  <c:v>48.1</c:v>
                </c:pt>
                <c:pt idx="135">
                  <c:v>47.89</c:v>
                </c:pt>
                <c:pt idx="136">
                  <c:v>47.66</c:v>
                </c:pt>
                <c:pt idx="137">
                  <c:v>47.4</c:v>
                </c:pt>
                <c:pt idx="138">
                  <c:v>47.14</c:v>
                </c:pt>
                <c:pt idx="139">
                  <c:v>47.15</c:v>
                </c:pt>
                <c:pt idx="140">
                  <c:v>46.87</c:v>
                </c:pt>
                <c:pt idx="141">
                  <c:v>46.37</c:v>
                </c:pt>
                <c:pt idx="142">
                  <c:v>46</c:v>
                </c:pt>
                <c:pt idx="143">
                  <c:v>45.64</c:v>
                </c:pt>
                <c:pt idx="144">
                  <c:v>45.28</c:v>
                </c:pt>
                <c:pt idx="145">
                  <c:v>44.92</c:v>
                </c:pt>
                <c:pt idx="146">
                  <c:v>44.56</c:v>
                </c:pt>
                <c:pt idx="147">
                  <c:v>44.2</c:v>
                </c:pt>
                <c:pt idx="148">
                  <c:v>43.83</c:v>
                </c:pt>
                <c:pt idx="149">
                  <c:v>43.05</c:v>
                </c:pt>
                <c:pt idx="150">
                  <c:v>42.24</c:v>
                </c:pt>
                <c:pt idx="151">
                  <c:v>41.4</c:v>
                </c:pt>
                <c:pt idx="152">
                  <c:v>40.53</c:v>
                </c:pt>
                <c:pt idx="153">
                  <c:v>39.64</c:v>
                </c:pt>
                <c:pt idx="154">
                  <c:v>38.74</c:v>
                </c:pt>
                <c:pt idx="155">
                  <c:v>36.92</c:v>
                </c:pt>
                <c:pt idx="156">
                  <c:v>35.119999999999997</c:v>
                </c:pt>
                <c:pt idx="157">
                  <c:v>33.39</c:v>
                </c:pt>
                <c:pt idx="158">
                  <c:v>31.73</c:v>
                </c:pt>
                <c:pt idx="159">
                  <c:v>30.18</c:v>
                </c:pt>
                <c:pt idx="160">
                  <c:v>28.73</c:v>
                </c:pt>
                <c:pt idx="161">
                  <c:v>27.39</c:v>
                </c:pt>
                <c:pt idx="162">
                  <c:v>26.16</c:v>
                </c:pt>
                <c:pt idx="163">
                  <c:v>25.04</c:v>
                </c:pt>
                <c:pt idx="164">
                  <c:v>24.03</c:v>
                </c:pt>
                <c:pt idx="165">
                  <c:v>23.11</c:v>
                </c:pt>
                <c:pt idx="166">
                  <c:v>21.55</c:v>
                </c:pt>
                <c:pt idx="167">
                  <c:v>20.079999999999998</c:v>
                </c:pt>
                <c:pt idx="168">
                  <c:v>19.07</c:v>
                </c:pt>
                <c:pt idx="169">
                  <c:v>18.04</c:v>
                </c:pt>
                <c:pt idx="170">
                  <c:v>17.010000000000002</c:v>
                </c:pt>
                <c:pt idx="171">
                  <c:v>16.100000000000001</c:v>
                </c:pt>
                <c:pt idx="172">
                  <c:v>15.3</c:v>
                </c:pt>
                <c:pt idx="173">
                  <c:v>14.58</c:v>
                </c:pt>
                <c:pt idx="174">
                  <c:v>13.94</c:v>
                </c:pt>
                <c:pt idx="175">
                  <c:v>12.83</c:v>
                </c:pt>
                <c:pt idx="176">
                  <c:v>11.91</c:v>
                </c:pt>
                <c:pt idx="177">
                  <c:v>11.14</c:v>
                </c:pt>
                <c:pt idx="178">
                  <c:v>10.47</c:v>
                </c:pt>
                <c:pt idx="179">
                  <c:v>9.8970000000000002</c:v>
                </c:pt>
                <c:pt idx="180">
                  <c:v>9.3930000000000007</c:v>
                </c:pt>
                <c:pt idx="181">
                  <c:v>8.5549999999999997</c:v>
                </c:pt>
                <c:pt idx="182">
                  <c:v>7.883</c:v>
                </c:pt>
                <c:pt idx="183">
                  <c:v>7.32</c:v>
                </c:pt>
                <c:pt idx="184">
                  <c:v>6.8520000000000003</c:v>
                </c:pt>
                <c:pt idx="185">
                  <c:v>6.4550000000000001</c:v>
                </c:pt>
                <c:pt idx="186">
                  <c:v>6.1159999999999997</c:v>
                </c:pt>
                <c:pt idx="187">
                  <c:v>5.8220000000000001</c:v>
                </c:pt>
                <c:pt idx="188">
                  <c:v>5.5650000000000004</c:v>
                </c:pt>
                <c:pt idx="189">
                  <c:v>5.3380000000000001</c:v>
                </c:pt>
                <c:pt idx="190">
                  <c:v>5.1360000000000001</c:v>
                </c:pt>
                <c:pt idx="191">
                  <c:v>4.9560000000000004</c:v>
                </c:pt>
                <c:pt idx="192">
                  <c:v>4.6479999999999997</c:v>
                </c:pt>
                <c:pt idx="193">
                  <c:v>4.3369999999999997</c:v>
                </c:pt>
                <c:pt idx="194">
                  <c:v>4.0860000000000003</c:v>
                </c:pt>
                <c:pt idx="195">
                  <c:v>3.8809999999999998</c:v>
                </c:pt>
                <c:pt idx="196">
                  <c:v>3.7090000000000001</c:v>
                </c:pt>
                <c:pt idx="197">
                  <c:v>3.5640000000000001</c:v>
                </c:pt>
                <c:pt idx="198">
                  <c:v>3.44</c:v>
                </c:pt>
                <c:pt idx="199">
                  <c:v>3.3330000000000002</c:v>
                </c:pt>
                <c:pt idx="200">
                  <c:v>3.24</c:v>
                </c:pt>
                <c:pt idx="201">
                  <c:v>3.085</c:v>
                </c:pt>
                <c:pt idx="202">
                  <c:v>2.964</c:v>
                </c:pt>
                <c:pt idx="203">
                  <c:v>2.867</c:v>
                </c:pt>
                <c:pt idx="204">
                  <c:v>2.7869999999999999</c:v>
                </c:pt>
                <c:pt idx="205">
                  <c:v>2.722</c:v>
                </c:pt>
                <c:pt idx="206">
                  <c:v>2.6669999999999998</c:v>
                </c:pt>
                <c:pt idx="207">
                  <c:v>2.5819999999999999</c:v>
                </c:pt>
                <c:pt idx="208">
                  <c:v>2.5449999999999999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15-47EC-B12B-BA0D5C2ACBC2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srim86Kr_Air!$D$20:$D$228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srim86Kr_Air!$F$20:$F$228</c:f>
              <c:numCache>
                <c:formatCode>0.000E+00</c:formatCode>
                <c:ptCount val="209"/>
                <c:pt idx="0">
                  <c:v>2.3010000000000002</c:v>
                </c:pt>
                <c:pt idx="1">
                  <c:v>2.4129999999999998</c:v>
                </c:pt>
                <c:pt idx="2">
                  <c:v>2.5169999999999999</c:v>
                </c:pt>
                <c:pt idx="3">
                  <c:v>2.6150000000000002</c:v>
                </c:pt>
                <c:pt idx="4">
                  <c:v>2.7069999999999999</c:v>
                </c:pt>
                <c:pt idx="5">
                  <c:v>2.794</c:v>
                </c:pt>
                <c:pt idx="6">
                  <c:v>2.8759999999999999</c:v>
                </c:pt>
                <c:pt idx="7">
                  <c:v>2.9540000000000002</c:v>
                </c:pt>
                <c:pt idx="8">
                  <c:v>3.0289999999999999</c:v>
                </c:pt>
                <c:pt idx="9">
                  <c:v>3.1</c:v>
                </c:pt>
                <c:pt idx="10">
                  <c:v>3.234</c:v>
                </c:pt>
                <c:pt idx="11">
                  <c:v>3.387</c:v>
                </c:pt>
                <c:pt idx="12">
                  <c:v>3.5259999999999998</c:v>
                </c:pt>
                <c:pt idx="13">
                  <c:v>3.6539999999999999</c:v>
                </c:pt>
                <c:pt idx="14">
                  <c:v>3.7730000000000001</c:v>
                </c:pt>
                <c:pt idx="15">
                  <c:v>3.8839999999999999</c:v>
                </c:pt>
                <c:pt idx="16">
                  <c:v>3.9870000000000001</c:v>
                </c:pt>
                <c:pt idx="17">
                  <c:v>4.0839999999999996</c:v>
                </c:pt>
                <c:pt idx="18">
                  <c:v>4.1749999999999998</c:v>
                </c:pt>
                <c:pt idx="19">
                  <c:v>4.3419999999999996</c:v>
                </c:pt>
                <c:pt idx="20">
                  <c:v>4.4930000000000003</c:v>
                </c:pt>
                <c:pt idx="21">
                  <c:v>4.6289999999999996</c:v>
                </c:pt>
                <c:pt idx="22">
                  <c:v>4.7539999999999996</c:v>
                </c:pt>
                <c:pt idx="23">
                  <c:v>4.8689999999999998</c:v>
                </c:pt>
                <c:pt idx="24">
                  <c:v>4.976</c:v>
                </c:pt>
                <c:pt idx="25">
                  <c:v>5.1660000000000004</c:v>
                </c:pt>
                <c:pt idx="26">
                  <c:v>5.3319999999999999</c:v>
                </c:pt>
                <c:pt idx="27">
                  <c:v>5.4779999999999998</c:v>
                </c:pt>
                <c:pt idx="28">
                  <c:v>5.609</c:v>
                </c:pt>
                <c:pt idx="29">
                  <c:v>5.726</c:v>
                </c:pt>
                <c:pt idx="30">
                  <c:v>5.8319999999999999</c:v>
                </c:pt>
                <c:pt idx="31">
                  <c:v>5.9279999999999999</c:v>
                </c:pt>
                <c:pt idx="32">
                  <c:v>6.016</c:v>
                </c:pt>
                <c:pt idx="33">
                  <c:v>6.0960000000000001</c:v>
                </c:pt>
                <c:pt idx="34">
                  <c:v>6.17</c:v>
                </c:pt>
                <c:pt idx="35">
                  <c:v>6.2380000000000004</c:v>
                </c:pt>
                <c:pt idx="36">
                  <c:v>6.3579999999999997</c:v>
                </c:pt>
                <c:pt idx="37">
                  <c:v>6.4859999999999998</c:v>
                </c:pt>
                <c:pt idx="38">
                  <c:v>6.5940000000000003</c:v>
                </c:pt>
                <c:pt idx="39">
                  <c:v>6.6840000000000002</c:v>
                </c:pt>
                <c:pt idx="40">
                  <c:v>6.7610000000000001</c:v>
                </c:pt>
                <c:pt idx="41">
                  <c:v>6.8259999999999996</c:v>
                </c:pt>
                <c:pt idx="42">
                  <c:v>6.8819999999999997</c:v>
                </c:pt>
                <c:pt idx="43">
                  <c:v>6.93</c:v>
                </c:pt>
                <c:pt idx="44">
                  <c:v>6.9710000000000001</c:v>
                </c:pt>
                <c:pt idx="45">
                  <c:v>7.0359999999999996</c:v>
                </c:pt>
                <c:pt idx="46">
                  <c:v>7.0819999999999999</c:v>
                </c:pt>
                <c:pt idx="47">
                  <c:v>7.1130000000000004</c:v>
                </c:pt>
                <c:pt idx="48">
                  <c:v>7.133</c:v>
                </c:pt>
                <c:pt idx="49">
                  <c:v>7.1440000000000001</c:v>
                </c:pt>
                <c:pt idx="50">
                  <c:v>7.1479999999999997</c:v>
                </c:pt>
                <c:pt idx="51">
                  <c:v>7.1379999999999999</c:v>
                </c:pt>
                <c:pt idx="52">
                  <c:v>7.11</c:v>
                </c:pt>
                <c:pt idx="53">
                  <c:v>7.0709999999999997</c:v>
                </c:pt>
                <c:pt idx="54">
                  <c:v>7.024</c:v>
                </c:pt>
                <c:pt idx="55">
                  <c:v>6.9710000000000001</c:v>
                </c:pt>
                <c:pt idx="56">
                  <c:v>6.9139999999999997</c:v>
                </c:pt>
                <c:pt idx="57">
                  <c:v>6.8540000000000001</c:v>
                </c:pt>
                <c:pt idx="58">
                  <c:v>6.7919999999999998</c:v>
                </c:pt>
                <c:pt idx="59">
                  <c:v>6.7290000000000001</c:v>
                </c:pt>
                <c:pt idx="60">
                  <c:v>6.665</c:v>
                </c:pt>
                <c:pt idx="61">
                  <c:v>6.601</c:v>
                </c:pt>
                <c:pt idx="62">
                  <c:v>6.4729999999999999</c:v>
                </c:pt>
                <c:pt idx="63">
                  <c:v>6.3170000000000002</c:v>
                </c:pt>
                <c:pt idx="64">
                  <c:v>6.1660000000000004</c:v>
                </c:pt>
                <c:pt idx="65">
                  <c:v>6.02</c:v>
                </c:pt>
                <c:pt idx="66">
                  <c:v>5.8810000000000002</c:v>
                </c:pt>
                <c:pt idx="67">
                  <c:v>5.7480000000000002</c:v>
                </c:pt>
                <c:pt idx="68">
                  <c:v>5.6210000000000004</c:v>
                </c:pt>
                <c:pt idx="69">
                  <c:v>5.5</c:v>
                </c:pt>
                <c:pt idx="70">
                  <c:v>5.3849999999999998</c:v>
                </c:pt>
                <c:pt idx="71">
                  <c:v>5.1689999999999996</c:v>
                </c:pt>
                <c:pt idx="72">
                  <c:v>4.9729999999999999</c:v>
                </c:pt>
                <c:pt idx="73">
                  <c:v>4.7930000000000001</c:v>
                </c:pt>
                <c:pt idx="74">
                  <c:v>4.6269999999999998</c:v>
                </c:pt>
                <c:pt idx="75">
                  <c:v>4.4740000000000002</c:v>
                </c:pt>
                <c:pt idx="76">
                  <c:v>4.3330000000000002</c:v>
                </c:pt>
                <c:pt idx="77">
                  <c:v>4.08</c:v>
                </c:pt>
                <c:pt idx="78">
                  <c:v>3.859</c:v>
                </c:pt>
                <c:pt idx="79">
                  <c:v>3.665</c:v>
                </c:pt>
                <c:pt idx="80">
                  <c:v>3.492</c:v>
                </c:pt>
                <c:pt idx="81">
                  <c:v>3.3380000000000001</c:v>
                </c:pt>
                <c:pt idx="82">
                  <c:v>3.1989999999999998</c:v>
                </c:pt>
                <c:pt idx="83">
                  <c:v>3.0720000000000001</c:v>
                </c:pt>
                <c:pt idx="84">
                  <c:v>2.9569999999999999</c:v>
                </c:pt>
                <c:pt idx="85">
                  <c:v>2.8519999999999999</c:v>
                </c:pt>
                <c:pt idx="86">
                  <c:v>2.7549999999999999</c:v>
                </c:pt>
                <c:pt idx="87">
                  <c:v>2.665</c:v>
                </c:pt>
                <c:pt idx="88">
                  <c:v>2.5049999999999999</c:v>
                </c:pt>
                <c:pt idx="89">
                  <c:v>2.3330000000000002</c:v>
                </c:pt>
                <c:pt idx="90">
                  <c:v>2.1869999999999998</c:v>
                </c:pt>
                <c:pt idx="91">
                  <c:v>2.06</c:v>
                </c:pt>
                <c:pt idx="92">
                  <c:v>1.9490000000000001</c:v>
                </c:pt>
                <c:pt idx="93">
                  <c:v>1.851</c:v>
                </c:pt>
                <c:pt idx="94">
                  <c:v>1.7629999999999999</c:v>
                </c:pt>
                <c:pt idx="95">
                  <c:v>1.6850000000000001</c:v>
                </c:pt>
                <c:pt idx="96">
                  <c:v>1.6140000000000001</c:v>
                </c:pt>
                <c:pt idx="97">
                  <c:v>1.4910000000000001</c:v>
                </c:pt>
                <c:pt idx="98">
                  <c:v>1.387</c:v>
                </c:pt>
                <c:pt idx="99">
                  <c:v>1.298</c:v>
                </c:pt>
                <c:pt idx="100">
                  <c:v>1.222</c:v>
                </c:pt>
                <c:pt idx="101">
                  <c:v>1.1539999999999999</c:v>
                </c:pt>
                <c:pt idx="102">
                  <c:v>1.095</c:v>
                </c:pt>
                <c:pt idx="103">
                  <c:v>0.99460000000000004</c:v>
                </c:pt>
                <c:pt idx="104">
                  <c:v>0.91279999999999994</c:v>
                </c:pt>
                <c:pt idx="105">
                  <c:v>0.84470000000000001</c:v>
                </c:pt>
                <c:pt idx="106">
                  <c:v>0.78700000000000003</c:v>
                </c:pt>
                <c:pt idx="107">
                  <c:v>0.73740000000000006</c:v>
                </c:pt>
                <c:pt idx="108">
                  <c:v>0.69430000000000003</c:v>
                </c:pt>
                <c:pt idx="109">
                  <c:v>0.65639999999999998</c:v>
                </c:pt>
                <c:pt idx="110">
                  <c:v>0.62280000000000002</c:v>
                </c:pt>
                <c:pt idx="111">
                  <c:v>0.59279999999999999</c:v>
                </c:pt>
                <c:pt idx="112">
                  <c:v>0.56579999999999997</c:v>
                </c:pt>
                <c:pt idx="113">
                  <c:v>0.54139999999999999</c:v>
                </c:pt>
                <c:pt idx="114">
                  <c:v>0.499</c:v>
                </c:pt>
                <c:pt idx="115">
                  <c:v>0.4551</c:v>
                </c:pt>
                <c:pt idx="116">
                  <c:v>0.41899999999999998</c:v>
                </c:pt>
                <c:pt idx="117">
                  <c:v>0.3886</c:v>
                </c:pt>
                <c:pt idx="118">
                  <c:v>0.36259999999999998</c:v>
                </c:pt>
                <c:pt idx="119">
                  <c:v>0.3402</c:v>
                </c:pt>
                <c:pt idx="120">
                  <c:v>0.3206</c:v>
                </c:pt>
                <c:pt idx="121">
                  <c:v>0.30330000000000001</c:v>
                </c:pt>
                <c:pt idx="122">
                  <c:v>0.28799999999999998</c:v>
                </c:pt>
                <c:pt idx="123">
                  <c:v>0.26179999999999998</c:v>
                </c:pt>
                <c:pt idx="124">
                  <c:v>0.24030000000000001</c:v>
                </c:pt>
                <c:pt idx="125">
                  <c:v>0.2223</c:v>
                </c:pt>
                <c:pt idx="126">
                  <c:v>0.20699999999999999</c:v>
                </c:pt>
                <c:pt idx="127">
                  <c:v>0.1938</c:v>
                </c:pt>
                <c:pt idx="128">
                  <c:v>0.18229999999999999</c:v>
                </c:pt>
                <c:pt idx="129">
                  <c:v>0.16320000000000001</c:v>
                </c:pt>
                <c:pt idx="130">
                  <c:v>0.14799999999999999</c:v>
                </c:pt>
                <c:pt idx="131">
                  <c:v>0.13550000000000001</c:v>
                </c:pt>
                <c:pt idx="132">
                  <c:v>0.12509999999999999</c:v>
                </c:pt>
                <c:pt idx="133">
                  <c:v>0.1163</c:v>
                </c:pt>
                <c:pt idx="134">
                  <c:v>0.1087</c:v>
                </c:pt>
                <c:pt idx="135">
                  <c:v>0.1021</c:v>
                </c:pt>
                <c:pt idx="136">
                  <c:v>9.6339999999999995E-2</c:v>
                </c:pt>
                <c:pt idx="137">
                  <c:v>9.1209999999999999E-2</c:v>
                </c:pt>
                <c:pt idx="138">
                  <c:v>8.6639999999999995E-2</c:v>
                </c:pt>
                <c:pt idx="139">
                  <c:v>8.2530000000000006E-2</c:v>
                </c:pt>
                <c:pt idx="140">
                  <c:v>7.5439999999999993E-2</c:v>
                </c:pt>
                <c:pt idx="141">
                  <c:v>6.8220000000000003E-2</c:v>
                </c:pt>
                <c:pt idx="142">
                  <c:v>6.2330000000000003E-2</c:v>
                </c:pt>
                <c:pt idx="143">
                  <c:v>5.7430000000000002E-2</c:v>
                </c:pt>
                <c:pt idx="144">
                  <c:v>5.3280000000000001E-2</c:v>
                </c:pt>
                <c:pt idx="145">
                  <c:v>4.9730000000000003E-2</c:v>
                </c:pt>
                <c:pt idx="146">
                  <c:v>4.6640000000000001E-2</c:v>
                </c:pt>
                <c:pt idx="147">
                  <c:v>4.394E-2</c:v>
                </c:pt>
                <c:pt idx="148">
                  <c:v>4.1549999999999997E-2</c:v>
                </c:pt>
                <c:pt idx="149">
                  <c:v>3.7510000000000002E-2</c:v>
                </c:pt>
                <c:pt idx="150">
                  <c:v>3.422E-2</c:v>
                </c:pt>
                <c:pt idx="151">
                  <c:v>3.1489999999999997E-2</c:v>
                </c:pt>
                <c:pt idx="152">
                  <c:v>2.9190000000000001E-2</c:v>
                </c:pt>
                <c:pt idx="153">
                  <c:v>2.7220000000000001E-2</c:v>
                </c:pt>
                <c:pt idx="154">
                  <c:v>2.5499999999999998E-2</c:v>
                </c:pt>
                <c:pt idx="155">
                  <c:v>2.2679999999999999E-2</c:v>
                </c:pt>
                <c:pt idx="156">
                  <c:v>2.0449999999999999E-2</c:v>
                </c:pt>
                <c:pt idx="157">
                  <c:v>1.864E-2</c:v>
                </c:pt>
                <c:pt idx="158">
                  <c:v>1.7129999999999999E-2</c:v>
                </c:pt>
                <c:pt idx="159">
                  <c:v>1.5869999999999999E-2</c:v>
                </c:pt>
                <c:pt idx="160">
                  <c:v>1.478E-2</c:v>
                </c:pt>
                <c:pt idx="161">
                  <c:v>1.384E-2</c:v>
                </c:pt>
                <c:pt idx="162">
                  <c:v>1.302E-2</c:v>
                </c:pt>
                <c:pt idx="163">
                  <c:v>1.2290000000000001E-2</c:v>
                </c:pt>
                <c:pt idx="164">
                  <c:v>1.1650000000000001E-2</c:v>
                </c:pt>
                <c:pt idx="165">
                  <c:v>1.107E-2</c:v>
                </c:pt>
                <c:pt idx="166">
                  <c:v>1.008E-2</c:v>
                </c:pt>
                <c:pt idx="167">
                  <c:v>9.0760000000000007E-3</c:v>
                </c:pt>
                <c:pt idx="168">
                  <c:v>8.2609999999999992E-3</c:v>
                </c:pt>
                <c:pt idx="169">
                  <c:v>7.5859999999999999E-3</c:v>
                </c:pt>
                <c:pt idx="170">
                  <c:v>7.0169999999999998E-3</c:v>
                </c:pt>
                <c:pt idx="171">
                  <c:v>6.5310000000000003E-3</c:v>
                </c:pt>
                <c:pt idx="172">
                  <c:v>6.1110000000000001E-3</c:v>
                </c:pt>
                <c:pt idx="173">
                  <c:v>5.744E-3</c:v>
                </c:pt>
                <c:pt idx="174">
                  <c:v>5.4209999999999996E-3</c:v>
                </c:pt>
                <c:pt idx="175">
                  <c:v>4.8760000000000001E-3</c:v>
                </c:pt>
                <c:pt idx="176">
                  <c:v>4.4339999999999996E-3</c:v>
                </c:pt>
                <c:pt idx="177">
                  <c:v>4.0689999999999997E-3</c:v>
                </c:pt>
                <c:pt idx="178">
                  <c:v>3.7620000000000002E-3</c:v>
                </c:pt>
                <c:pt idx="179">
                  <c:v>3.4989999999999999E-3</c:v>
                </c:pt>
                <c:pt idx="180">
                  <c:v>3.2729999999999999E-3</c:v>
                </c:pt>
                <c:pt idx="181">
                  <c:v>2.8999999999999998E-3</c:v>
                </c:pt>
                <c:pt idx="182">
                  <c:v>2.6059999999999998E-3</c:v>
                </c:pt>
                <c:pt idx="183">
                  <c:v>2.369E-3</c:v>
                </c:pt>
                <c:pt idx="184">
                  <c:v>2.173E-3</c:v>
                </c:pt>
                <c:pt idx="185">
                  <c:v>2.0070000000000001E-3</c:v>
                </c:pt>
                <c:pt idx="186">
                  <c:v>1.866E-3</c:v>
                </c:pt>
                <c:pt idx="187">
                  <c:v>1.745E-3</c:v>
                </c:pt>
                <c:pt idx="188">
                  <c:v>1.6379999999999999E-3</c:v>
                </c:pt>
                <c:pt idx="189">
                  <c:v>1.5449999999999999E-3</c:v>
                </c:pt>
                <c:pt idx="190">
                  <c:v>1.462E-3</c:v>
                </c:pt>
                <c:pt idx="191">
                  <c:v>1.387E-3</c:v>
                </c:pt>
                <c:pt idx="192">
                  <c:v>1.2600000000000001E-3</c:v>
                </c:pt>
                <c:pt idx="193">
                  <c:v>1.132E-3</c:v>
                </c:pt>
                <c:pt idx="194">
                  <c:v>1.0280000000000001E-3</c:v>
                </c:pt>
                <c:pt idx="195">
                  <c:v>9.4189999999999996E-4</c:v>
                </c:pt>
                <c:pt idx="196">
                  <c:v>8.6970000000000005E-4</c:v>
                </c:pt>
                <c:pt idx="197">
                  <c:v>8.0820000000000002E-4</c:v>
                </c:pt>
                <c:pt idx="198">
                  <c:v>7.5509999999999998E-4</c:v>
                </c:pt>
                <c:pt idx="199">
                  <c:v>7.0879999999999999E-4</c:v>
                </c:pt>
                <c:pt idx="200">
                  <c:v>6.6799999999999997E-4</c:v>
                </c:pt>
                <c:pt idx="201">
                  <c:v>5.9949999999999999E-4</c:v>
                </c:pt>
                <c:pt idx="202">
                  <c:v>5.4410000000000005E-4</c:v>
                </c:pt>
                <c:pt idx="203">
                  <c:v>4.9850000000000003E-4</c:v>
                </c:pt>
                <c:pt idx="204">
                  <c:v>4.6010000000000002E-4</c:v>
                </c:pt>
                <c:pt idx="205">
                  <c:v>4.2739999999999998E-4</c:v>
                </c:pt>
                <c:pt idx="206">
                  <c:v>3.992E-4</c:v>
                </c:pt>
                <c:pt idx="207">
                  <c:v>3.5290000000000001E-4</c:v>
                </c:pt>
                <c:pt idx="208">
                  <c:v>3.301E-4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15-47EC-B12B-BA0D5C2ACBC2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srim86Kr_Air!$D$20:$D$228</c:f>
              <c:numCache>
                <c:formatCode>0.000000</c:formatCode>
                <c:ptCount val="209"/>
                <c:pt idx="0">
                  <c:v>1.0465104651162792E-5</c:v>
                </c:pt>
                <c:pt idx="1">
                  <c:v>1.1627895348837211E-5</c:v>
                </c:pt>
                <c:pt idx="2" formatCode="0.00000">
                  <c:v>1.2790697674418606E-5</c:v>
                </c:pt>
                <c:pt idx="3" formatCode="0.00000">
                  <c:v>1.3953488372093022E-5</c:v>
                </c:pt>
                <c:pt idx="4" formatCode="0.00000">
                  <c:v>1.5116279069767441E-5</c:v>
                </c:pt>
                <c:pt idx="5" formatCode="0.00000">
                  <c:v>1.6279069767441859E-5</c:v>
                </c:pt>
                <c:pt idx="6" formatCode="0.00000">
                  <c:v>1.7441860465116278E-5</c:v>
                </c:pt>
                <c:pt idx="7" formatCode="0.00000">
                  <c:v>1.8604651162790697E-5</c:v>
                </c:pt>
                <c:pt idx="8" formatCode="0.00000">
                  <c:v>1.9767441860465116E-5</c:v>
                </c:pt>
                <c:pt idx="9" formatCode="0.00000">
                  <c:v>2.0930232558139536E-5</c:v>
                </c:pt>
                <c:pt idx="10" formatCode="0.00000">
                  <c:v>2.3255813953488374E-5</c:v>
                </c:pt>
                <c:pt idx="11" formatCode="0.00000">
                  <c:v>2.6162790697674417E-5</c:v>
                </c:pt>
                <c:pt idx="12" formatCode="0.00000">
                  <c:v>2.9069767441860467E-5</c:v>
                </c:pt>
                <c:pt idx="13" formatCode="0.00000">
                  <c:v>3.1976744186046513E-5</c:v>
                </c:pt>
                <c:pt idx="14" formatCode="0.00000">
                  <c:v>3.4883720930232556E-5</c:v>
                </c:pt>
                <c:pt idx="15" formatCode="0.00000">
                  <c:v>3.7790697674418606E-5</c:v>
                </c:pt>
                <c:pt idx="16" formatCode="0.00000">
                  <c:v>4.0697674418604649E-5</c:v>
                </c:pt>
                <c:pt idx="17" formatCode="0.00000">
                  <c:v>4.3604651162790698E-5</c:v>
                </c:pt>
                <c:pt idx="18" formatCode="0.00000">
                  <c:v>4.6511627906976748E-5</c:v>
                </c:pt>
                <c:pt idx="19" formatCode="0.00000">
                  <c:v>5.2325581395348834E-5</c:v>
                </c:pt>
                <c:pt idx="20" formatCode="0.00000">
                  <c:v>5.8139534883720933E-5</c:v>
                </c:pt>
                <c:pt idx="21" formatCode="0.00000">
                  <c:v>6.3953488372093026E-5</c:v>
                </c:pt>
                <c:pt idx="22" formatCode="0.00000">
                  <c:v>6.9767441860465112E-5</c:v>
                </c:pt>
                <c:pt idx="23" formatCode="0.00000">
                  <c:v>7.5581395348837212E-5</c:v>
                </c:pt>
                <c:pt idx="24" formatCode="0.00000">
                  <c:v>8.1395348837209297E-5</c:v>
                </c:pt>
                <c:pt idx="25" formatCode="0.00000">
                  <c:v>9.3023255813953496E-5</c:v>
                </c:pt>
                <c:pt idx="26" formatCode="0.00000">
                  <c:v>1.0465116279069767E-4</c:v>
                </c:pt>
                <c:pt idx="27" formatCode="0.00000">
                  <c:v>1.1627906976744187E-4</c:v>
                </c:pt>
                <c:pt idx="28" formatCode="0.00000">
                  <c:v>1.2790697674418605E-4</c:v>
                </c:pt>
                <c:pt idx="29" formatCode="0.00000">
                  <c:v>1.3953488372093022E-4</c:v>
                </c:pt>
                <c:pt idx="30" formatCode="0.00000">
                  <c:v>1.5116279069767442E-4</c:v>
                </c:pt>
                <c:pt idx="31" formatCode="0.00000">
                  <c:v>1.6279069767441859E-4</c:v>
                </c:pt>
                <c:pt idx="32" formatCode="0.00000">
                  <c:v>1.7441860465116279E-4</c:v>
                </c:pt>
                <c:pt idx="33" formatCode="0.00000">
                  <c:v>1.8604651162790699E-4</c:v>
                </c:pt>
                <c:pt idx="34" formatCode="0.00000">
                  <c:v>1.9767441860465116E-4</c:v>
                </c:pt>
                <c:pt idx="35" formatCode="0.00000">
                  <c:v>2.0930232558139534E-4</c:v>
                </c:pt>
                <c:pt idx="36" formatCode="0.00000">
                  <c:v>2.3255813953488373E-4</c:v>
                </c:pt>
                <c:pt idx="37" formatCode="0.00000">
                  <c:v>2.6162790697674415E-4</c:v>
                </c:pt>
                <c:pt idx="38" formatCode="0.00000">
                  <c:v>2.9069767441860465E-4</c:v>
                </c:pt>
                <c:pt idx="39" formatCode="0.00000">
                  <c:v>3.1976744186046514E-4</c:v>
                </c:pt>
                <c:pt idx="40" formatCode="0.00000">
                  <c:v>3.4883720930232559E-4</c:v>
                </c:pt>
                <c:pt idx="41" formatCode="0.00000">
                  <c:v>3.7790697674418608E-4</c:v>
                </c:pt>
                <c:pt idx="42" formatCode="0.00000">
                  <c:v>4.0697674418604653E-4</c:v>
                </c:pt>
                <c:pt idx="43" formatCode="0.00000">
                  <c:v>4.3604651162790697E-4</c:v>
                </c:pt>
                <c:pt idx="44" formatCode="0.00000">
                  <c:v>4.6511627906976747E-4</c:v>
                </c:pt>
                <c:pt idx="45" formatCode="0.00000">
                  <c:v>5.232558139534883E-4</c:v>
                </c:pt>
                <c:pt idx="46" formatCode="0.00000">
                  <c:v>5.8139534883720929E-4</c:v>
                </c:pt>
                <c:pt idx="47" formatCode="0.00000">
                  <c:v>6.3953488372093029E-4</c:v>
                </c:pt>
                <c:pt idx="48" formatCode="0.00000">
                  <c:v>6.9767441860465117E-4</c:v>
                </c:pt>
                <c:pt idx="49" formatCode="0.00000">
                  <c:v>7.5581395348837217E-4</c:v>
                </c:pt>
                <c:pt idx="50" formatCode="0.00000">
                  <c:v>8.1395348837209306E-4</c:v>
                </c:pt>
                <c:pt idx="51" formatCode="0.00000">
                  <c:v>9.3023255813953494E-4</c:v>
                </c:pt>
                <c:pt idx="52" formatCode="0.00000">
                  <c:v>1.0465116279069766E-3</c:v>
                </c:pt>
                <c:pt idx="53" formatCode="0.00000">
                  <c:v>1.1627906976744186E-3</c:v>
                </c:pt>
                <c:pt idx="54" formatCode="0.00000">
                  <c:v>1.2790697674418606E-3</c:v>
                </c:pt>
                <c:pt idx="55" formatCode="0.00000">
                  <c:v>1.3953488372093023E-3</c:v>
                </c:pt>
                <c:pt idx="56" formatCode="0.00000">
                  <c:v>1.5116279069767443E-3</c:v>
                </c:pt>
                <c:pt idx="57" formatCode="0.00000">
                  <c:v>1.6279069767441861E-3</c:v>
                </c:pt>
                <c:pt idx="58" formatCode="0.00000">
                  <c:v>1.7441860465116279E-3</c:v>
                </c:pt>
                <c:pt idx="59" formatCode="0.00000">
                  <c:v>1.8604651162790699E-3</c:v>
                </c:pt>
                <c:pt idx="60" formatCode="0.00000">
                  <c:v>1.9767441860465119E-3</c:v>
                </c:pt>
                <c:pt idx="61" formatCode="0.00000">
                  <c:v>2.0930232558139532E-3</c:v>
                </c:pt>
                <c:pt idx="62" formatCode="0.00000">
                  <c:v>2.3255813953488372E-3</c:v>
                </c:pt>
                <c:pt idx="63" formatCode="0.00000">
                  <c:v>2.6162790697674418E-3</c:v>
                </c:pt>
                <c:pt idx="64" formatCode="0.00000">
                  <c:v>2.9069767441860465E-3</c:v>
                </c:pt>
                <c:pt idx="65" formatCode="0.00000">
                  <c:v>3.1976744186046516E-3</c:v>
                </c:pt>
                <c:pt idx="66" formatCode="0.00000">
                  <c:v>3.4883720930232558E-3</c:v>
                </c:pt>
                <c:pt idx="67" formatCode="0.00000">
                  <c:v>3.7790697674418604E-3</c:v>
                </c:pt>
                <c:pt idx="68" formatCode="0.00000">
                  <c:v>4.0697674418604651E-3</c:v>
                </c:pt>
                <c:pt idx="69" formatCode="0.00000">
                  <c:v>4.3604651162790697E-3</c:v>
                </c:pt>
                <c:pt idx="70" formatCode="0.00000">
                  <c:v>4.6511627906976744E-3</c:v>
                </c:pt>
                <c:pt idx="71" formatCode="0.00000">
                  <c:v>5.2325581395348836E-3</c:v>
                </c:pt>
                <c:pt idx="72" formatCode="0.00000">
                  <c:v>5.8139534883720929E-3</c:v>
                </c:pt>
                <c:pt idx="73" formatCode="0.00000">
                  <c:v>6.3953488372093031E-3</c:v>
                </c:pt>
                <c:pt idx="74" formatCode="0.00000">
                  <c:v>6.9767441860465115E-3</c:v>
                </c:pt>
                <c:pt idx="75" formatCode="0.00000">
                  <c:v>7.5581395348837208E-3</c:v>
                </c:pt>
                <c:pt idx="76" formatCode="0.00000">
                  <c:v>8.1395348837209301E-3</c:v>
                </c:pt>
                <c:pt idx="77" formatCode="0.00000">
                  <c:v>9.3023255813953487E-3</c:v>
                </c:pt>
                <c:pt idx="78" formatCode="0.00000">
                  <c:v>1.0465116279069767E-2</c:v>
                </c:pt>
                <c:pt idx="79" formatCode="0.000">
                  <c:v>1.1627906976744186E-2</c:v>
                </c:pt>
                <c:pt idx="80" formatCode="0.000">
                  <c:v>1.2790697674418606E-2</c:v>
                </c:pt>
                <c:pt idx="81" formatCode="0.000">
                  <c:v>1.3953488372093023E-2</c:v>
                </c:pt>
                <c:pt idx="82" formatCode="0.000">
                  <c:v>1.5116279069767442E-2</c:v>
                </c:pt>
                <c:pt idx="83" formatCode="0.000">
                  <c:v>1.627906976744186E-2</c:v>
                </c:pt>
                <c:pt idx="84" formatCode="0.000">
                  <c:v>1.7441860465116279E-2</c:v>
                </c:pt>
                <c:pt idx="85" formatCode="0.000">
                  <c:v>1.8604651162790697E-2</c:v>
                </c:pt>
                <c:pt idx="86" formatCode="0.000">
                  <c:v>1.9767441860465116E-2</c:v>
                </c:pt>
                <c:pt idx="87" formatCode="0.000">
                  <c:v>2.0930232558139535E-2</c:v>
                </c:pt>
                <c:pt idx="88" formatCode="0.000">
                  <c:v>2.3255813953488372E-2</c:v>
                </c:pt>
                <c:pt idx="89" formatCode="0.000">
                  <c:v>2.616279069767442E-2</c:v>
                </c:pt>
                <c:pt idx="90" formatCode="0.000">
                  <c:v>2.9069767441860465E-2</c:v>
                </c:pt>
                <c:pt idx="91" formatCode="0.000">
                  <c:v>3.1976744186046513E-2</c:v>
                </c:pt>
                <c:pt idx="92" formatCode="0.000">
                  <c:v>3.4883720930232558E-2</c:v>
                </c:pt>
                <c:pt idx="93" formatCode="0.000">
                  <c:v>3.7790697674418602E-2</c:v>
                </c:pt>
                <c:pt idx="94" formatCode="0.000">
                  <c:v>4.0697674418604654E-2</c:v>
                </c:pt>
                <c:pt idx="95" formatCode="0.000">
                  <c:v>4.3604651162790699E-2</c:v>
                </c:pt>
                <c:pt idx="96" formatCode="0.000">
                  <c:v>4.6511627906976744E-2</c:v>
                </c:pt>
                <c:pt idx="97" formatCode="0.000">
                  <c:v>5.232558139534884E-2</c:v>
                </c:pt>
                <c:pt idx="98" formatCode="0.000">
                  <c:v>5.8139534883720929E-2</c:v>
                </c:pt>
                <c:pt idx="99" formatCode="0.000">
                  <c:v>6.3953488372093026E-2</c:v>
                </c:pt>
                <c:pt idx="100" formatCode="0.000">
                  <c:v>6.9767441860465115E-2</c:v>
                </c:pt>
                <c:pt idx="101" formatCode="0.000">
                  <c:v>7.5581395348837205E-2</c:v>
                </c:pt>
                <c:pt idx="102" formatCode="0.000">
                  <c:v>8.1395348837209308E-2</c:v>
                </c:pt>
                <c:pt idx="103" formatCode="0.000">
                  <c:v>9.3023255813953487E-2</c:v>
                </c:pt>
                <c:pt idx="104" formatCode="0.000">
                  <c:v>0.10465116279069768</c:v>
                </c:pt>
                <c:pt idx="105" formatCode="0.000">
                  <c:v>0.11627906976744186</c:v>
                </c:pt>
                <c:pt idx="106" formatCode="0.000">
                  <c:v>0.12790697674418605</c:v>
                </c:pt>
                <c:pt idx="107" formatCode="0.000">
                  <c:v>0.13953488372093023</c:v>
                </c:pt>
                <c:pt idx="108" formatCode="0.000">
                  <c:v>0.15116279069767441</c:v>
                </c:pt>
                <c:pt idx="109" formatCode="0.000">
                  <c:v>0.16279069767441862</c:v>
                </c:pt>
                <c:pt idx="110" formatCode="0.000">
                  <c:v>0.1744186046511628</c:v>
                </c:pt>
                <c:pt idx="111" formatCode="0.000">
                  <c:v>0.18604651162790697</c:v>
                </c:pt>
                <c:pt idx="112" formatCode="0.000">
                  <c:v>0.19767441860465115</c:v>
                </c:pt>
                <c:pt idx="113" formatCode="0.000">
                  <c:v>0.20930232558139536</c:v>
                </c:pt>
                <c:pt idx="114" formatCode="0.000">
                  <c:v>0.23255813953488372</c:v>
                </c:pt>
                <c:pt idx="115" formatCode="0.000">
                  <c:v>0.26162790697674421</c:v>
                </c:pt>
                <c:pt idx="116" formatCode="0.000">
                  <c:v>0.29069767441860467</c:v>
                </c:pt>
                <c:pt idx="117" formatCode="0.000">
                  <c:v>0.31976744186046513</c:v>
                </c:pt>
                <c:pt idx="118" formatCode="0.000">
                  <c:v>0.34883720930232559</c:v>
                </c:pt>
                <c:pt idx="119" formatCode="0.000">
                  <c:v>0.37790697674418605</c:v>
                </c:pt>
                <c:pt idx="120" formatCode="0.000">
                  <c:v>0.40697674418604651</c:v>
                </c:pt>
                <c:pt idx="121" formatCode="0.000">
                  <c:v>0.43604651162790697</c:v>
                </c:pt>
                <c:pt idx="122" formatCode="0.000">
                  <c:v>0.46511627906976744</c:v>
                </c:pt>
                <c:pt idx="123" formatCode="0.000">
                  <c:v>0.52325581395348841</c:v>
                </c:pt>
                <c:pt idx="124" formatCode="0.000">
                  <c:v>0.58139534883720934</c:v>
                </c:pt>
                <c:pt idx="125" formatCode="0.000">
                  <c:v>0.63953488372093026</c:v>
                </c:pt>
                <c:pt idx="126" formatCode="0.000">
                  <c:v>0.69767441860465118</c:v>
                </c:pt>
                <c:pt idx="127" formatCode="0.000">
                  <c:v>0.7558139534883721</c:v>
                </c:pt>
                <c:pt idx="128" formatCode="0.000">
                  <c:v>0.81395348837209303</c:v>
                </c:pt>
                <c:pt idx="129" formatCode="0.000">
                  <c:v>0.93023255813953487</c:v>
                </c:pt>
                <c:pt idx="130" formatCode="0.000">
                  <c:v>1.0465116279069768</c:v>
                </c:pt>
                <c:pt idx="131" formatCode="0.000">
                  <c:v>1.1627906976744187</c:v>
                </c:pt>
                <c:pt idx="132" formatCode="0.000">
                  <c:v>1.2790697674418605</c:v>
                </c:pt>
                <c:pt idx="133" formatCode="0.000">
                  <c:v>1.3953488372093024</c:v>
                </c:pt>
                <c:pt idx="134" formatCode="0.000">
                  <c:v>1.5116279069767442</c:v>
                </c:pt>
                <c:pt idx="135" formatCode="0.000">
                  <c:v>1.6279069767441861</c:v>
                </c:pt>
                <c:pt idx="136" formatCode="0.000">
                  <c:v>1.7441860465116279</c:v>
                </c:pt>
                <c:pt idx="137" formatCode="0.000">
                  <c:v>1.8604651162790697</c:v>
                </c:pt>
                <c:pt idx="138" formatCode="0.000">
                  <c:v>1.9767441860465116</c:v>
                </c:pt>
                <c:pt idx="139" formatCode="0.000">
                  <c:v>2.0930232558139537</c:v>
                </c:pt>
                <c:pt idx="140" formatCode="0.000">
                  <c:v>2.3255813953488373</c:v>
                </c:pt>
                <c:pt idx="141" formatCode="0.000">
                  <c:v>2.6162790697674421</c:v>
                </c:pt>
                <c:pt idx="142" formatCode="0.000">
                  <c:v>2.9069767441860463</c:v>
                </c:pt>
                <c:pt idx="143" formatCode="0.000">
                  <c:v>3.1976744186046511</c:v>
                </c:pt>
                <c:pt idx="144" formatCode="0.000">
                  <c:v>3.4883720930232558</c:v>
                </c:pt>
                <c:pt idx="145" formatCode="0.000">
                  <c:v>3.7790697674418605</c:v>
                </c:pt>
                <c:pt idx="146" formatCode="0.000">
                  <c:v>4.0697674418604652</c:v>
                </c:pt>
                <c:pt idx="147" formatCode="0.000">
                  <c:v>4.3604651162790695</c:v>
                </c:pt>
                <c:pt idx="148" formatCode="0.000">
                  <c:v>4.6511627906976747</c:v>
                </c:pt>
                <c:pt idx="149" formatCode="0.000">
                  <c:v>5.2325581395348841</c:v>
                </c:pt>
                <c:pt idx="150" formatCode="0.000">
                  <c:v>5.8139534883720927</c:v>
                </c:pt>
                <c:pt idx="151" formatCode="0.000">
                  <c:v>6.3953488372093021</c:v>
                </c:pt>
                <c:pt idx="152" formatCode="0.000">
                  <c:v>6.9767441860465116</c:v>
                </c:pt>
                <c:pt idx="153" formatCode="0.000">
                  <c:v>7.558139534883721</c:v>
                </c:pt>
                <c:pt idx="154" formatCode="0.000">
                  <c:v>8.1395348837209305</c:v>
                </c:pt>
                <c:pt idx="155" formatCode="0.000">
                  <c:v>9.3023255813953494</c:v>
                </c:pt>
                <c:pt idx="156" formatCode="0.000">
                  <c:v>10.465116279069768</c:v>
                </c:pt>
                <c:pt idx="157" formatCode="0.000">
                  <c:v>11.627906976744185</c:v>
                </c:pt>
                <c:pt idx="158" formatCode="0.000">
                  <c:v>12.790697674418604</c:v>
                </c:pt>
                <c:pt idx="159" formatCode="0.000">
                  <c:v>13.953488372093023</c:v>
                </c:pt>
                <c:pt idx="160" formatCode="0.000">
                  <c:v>15.116279069767442</c:v>
                </c:pt>
                <c:pt idx="161" formatCode="0.000">
                  <c:v>16.279069767441861</c:v>
                </c:pt>
                <c:pt idx="162" formatCode="0.000">
                  <c:v>17.441860465116278</c:v>
                </c:pt>
                <c:pt idx="163" formatCode="0.000">
                  <c:v>18.604651162790699</c:v>
                </c:pt>
                <c:pt idx="164" formatCode="0.000">
                  <c:v>19.767441860465116</c:v>
                </c:pt>
                <c:pt idx="165" formatCode="0.000">
                  <c:v>20.930232558139537</c:v>
                </c:pt>
                <c:pt idx="166" formatCode="0.000">
                  <c:v>23.255813953488371</c:v>
                </c:pt>
                <c:pt idx="167" formatCode="0.000">
                  <c:v>26.162790697674417</c:v>
                </c:pt>
                <c:pt idx="168" formatCode="0.000">
                  <c:v>29.069767441860463</c:v>
                </c:pt>
                <c:pt idx="169" formatCode="0.000">
                  <c:v>31.976744186046513</c:v>
                </c:pt>
                <c:pt idx="170" formatCode="0.000">
                  <c:v>34.883720930232556</c:v>
                </c:pt>
                <c:pt idx="171" formatCode="0.000">
                  <c:v>37.790697674418603</c:v>
                </c:pt>
                <c:pt idx="172" formatCode="0.000">
                  <c:v>40.697674418604649</c:v>
                </c:pt>
                <c:pt idx="173" formatCode="0.000">
                  <c:v>43.604651162790695</c:v>
                </c:pt>
                <c:pt idx="174" formatCode="0.000">
                  <c:v>46.511627906976742</c:v>
                </c:pt>
                <c:pt idx="175" formatCode="0.000">
                  <c:v>52.325581395348834</c:v>
                </c:pt>
                <c:pt idx="176" formatCode="0.000">
                  <c:v>58.139534883720927</c:v>
                </c:pt>
                <c:pt idx="177" formatCode="0.000">
                  <c:v>63.953488372093027</c:v>
                </c:pt>
                <c:pt idx="178" formatCode="0.000">
                  <c:v>69.767441860465112</c:v>
                </c:pt>
                <c:pt idx="179" formatCode="0.000">
                  <c:v>75.581395348837205</c:v>
                </c:pt>
                <c:pt idx="180" formatCode="0.000">
                  <c:v>81.395348837209298</c:v>
                </c:pt>
                <c:pt idx="181" formatCode="0.000">
                  <c:v>93.023255813953483</c:v>
                </c:pt>
                <c:pt idx="182" formatCode="0.000">
                  <c:v>104.65116279069767</c:v>
                </c:pt>
                <c:pt idx="183" formatCode="0.000">
                  <c:v>116.27906976744185</c:v>
                </c:pt>
                <c:pt idx="184" formatCode="0.000">
                  <c:v>127.90697674418605</c:v>
                </c:pt>
                <c:pt idx="185" formatCode="0.000">
                  <c:v>139.53488372093022</c:v>
                </c:pt>
                <c:pt idx="186" formatCode="0.000">
                  <c:v>151.16279069767441</c:v>
                </c:pt>
                <c:pt idx="187" formatCode="0.000">
                  <c:v>162.7906976744186</c:v>
                </c:pt>
                <c:pt idx="188" formatCode="0.000">
                  <c:v>174.41860465116278</c:v>
                </c:pt>
                <c:pt idx="189" formatCode="0.000">
                  <c:v>186.04651162790697</c:v>
                </c:pt>
                <c:pt idx="190" formatCode="0.000">
                  <c:v>197.67441860465115</c:v>
                </c:pt>
                <c:pt idx="191" formatCode="0.000">
                  <c:v>209.30232558139534</c:v>
                </c:pt>
                <c:pt idx="192" formatCode="0.000">
                  <c:v>232.55813953488371</c:v>
                </c:pt>
                <c:pt idx="193" formatCode="0.000">
                  <c:v>261.62790697674421</c:v>
                </c:pt>
                <c:pt idx="194" formatCode="0.000">
                  <c:v>290.69767441860466</c:v>
                </c:pt>
                <c:pt idx="195" formatCode="0.000">
                  <c:v>319.76744186046511</c:v>
                </c:pt>
                <c:pt idx="196" formatCode="0.000">
                  <c:v>348.83720930232556</c:v>
                </c:pt>
                <c:pt idx="197" formatCode="0.000">
                  <c:v>377.90697674418607</c:v>
                </c:pt>
                <c:pt idx="198" formatCode="0.000">
                  <c:v>406.97674418604652</c:v>
                </c:pt>
                <c:pt idx="199" formatCode="0.000">
                  <c:v>436.04651162790697</c:v>
                </c:pt>
                <c:pt idx="200" formatCode="0.000">
                  <c:v>465.11627906976742</c:v>
                </c:pt>
                <c:pt idx="201" formatCode="0.000">
                  <c:v>523.25581395348843</c:v>
                </c:pt>
                <c:pt idx="202" formatCode="0.000">
                  <c:v>581.39534883720933</c:v>
                </c:pt>
                <c:pt idx="203" formatCode="0.000">
                  <c:v>639.53488372093022</c:v>
                </c:pt>
                <c:pt idx="204" formatCode="0.000">
                  <c:v>697.67441860465112</c:v>
                </c:pt>
                <c:pt idx="205" formatCode="0.000">
                  <c:v>755.81395348837214</c:v>
                </c:pt>
                <c:pt idx="206" formatCode="0.000">
                  <c:v>813.95348837209303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srim86Kr_Air!$G$20:$G$228</c:f>
              <c:numCache>
                <c:formatCode>0.000E+00</c:formatCode>
                <c:ptCount val="209"/>
                <c:pt idx="0">
                  <c:v>2.4336000000000002</c:v>
                </c:pt>
                <c:pt idx="1">
                  <c:v>2.5526999999999997</c:v>
                </c:pt>
                <c:pt idx="2">
                  <c:v>2.6635</c:v>
                </c:pt>
                <c:pt idx="3">
                  <c:v>2.7681000000000004</c:v>
                </c:pt>
                <c:pt idx="4">
                  <c:v>2.8662999999999998</c:v>
                </c:pt>
                <c:pt idx="5">
                  <c:v>2.9592999999999998</c:v>
                </c:pt>
                <c:pt idx="6">
                  <c:v>3.0470999999999999</c:v>
                </c:pt>
                <c:pt idx="7">
                  <c:v>3.1307</c:v>
                </c:pt>
                <c:pt idx="8">
                  <c:v>3.2111999999999998</c:v>
                </c:pt>
                <c:pt idx="9">
                  <c:v>3.2875000000000001</c:v>
                </c:pt>
                <c:pt idx="10">
                  <c:v>3.4316</c:v>
                </c:pt>
                <c:pt idx="11">
                  <c:v>3.5966</c:v>
                </c:pt>
                <c:pt idx="12">
                  <c:v>3.7468999999999997</c:v>
                </c:pt>
                <c:pt idx="13">
                  <c:v>3.8856999999999999</c:v>
                </c:pt>
                <c:pt idx="14">
                  <c:v>4.0150000000000006</c:v>
                </c:pt>
                <c:pt idx="15">
                  <c:v>4.1358999999999995</c:v>
                </c:pt>
                <c:pt idx="16">
                  <c:v>4.2484000000000002</c:v>
                </c:pt>
                <c:pt idx="17">
                  <c:v>4.3545999999999996</c:v>
                </c:pt>
                <c:pt idx="18">
                  <c:v>4.4543999999999997</c:v>
                </c:pt>
                <c:pt idx="19">
                  <c:v>4.6383999999999999</c:v>
                </c:pt>
                <c:pt idx="20">
                  <c:v>4.8054000000000006</c:v>
                </c:pt>
                <c:pt idx="21">
                  <c:v>4.9566999999999997</c:v>
                </c:pt>
                <c:pt idx="22">
                  <c:v>5.0961999999999996</c:v>
                </c:pt>
                <c:pt idx="23">
                  <c:v>5.2252000000000001</c:v>
                </c:pt>
                <c:pt idx="24">
                  <c:v>5.3456999999999999</c:v>
                </c:pt>
                <c:pt idx="25">
                  <c:v>5.5612000000000004</c:v>
                </c:pt>
                <c:pt idx="26">
                  <c:v>5.7511999999999999</c:v>
                </c:pt>
                <c:pt idx="27">
                  <c:v>5.9197999999999995</c:v>
                </c:pt>
                <c:pt idx="28">
                  <c:v>6.0724</c:v>
                </c:pt>
                <c:pt idx="29">
                  <c:v>6.21</c:v>
                </c:pt>
                <c:pt idx="30">
                  <c:v>6.3357999999999999</c:v>
                </c:pt>
                <c:pt idx="31">
                  <c:v>6.4508000000000001</c:v>
                </c:pt>
                <c:pt idx="32">
                  <c:v>6.5571000000000002</c:v>
                </c:pt>
                <c:pt idx="33">
                  <c:v>6.6548999999999996</c:v>
                </c:pt>
                <c:pt idx="34">
                  <c:v>6.7461000000000002</c:v>
                </c:pt>
                <c:pt idx="35">
                  <c:v>6.8308</c:v>
                </c:pt>
                <c:pt idx="36">
                  <c:v>6.9827999999999992</c:v>
                </c:pt>
                <c:pt idx="37">
                  <c:v>7.1487999999999996</c:v>
                </c:pt>
                <c:pt idx="38">
                  <c:v>7.2926000000000002</c:v>
                </c:pt>
                <c:pt idx="39">
                  <c:v>7.4167000000000005</c:v>
                </c:pt>
                <c:pt idx="40">
                  <c:v>7.5263</c:v>
                </c:pt>
                <c:pt idx="41">
                  <c:v>7.6224999999999996</c:v>
                </c:pt>
                <c:pt idx="42">
                  <c:v>7.7085999999999997</c:v>
                </c:pt>
                <c:pt idx="43">
                  <c:v>7.7855999999999996</c:v>
                </c:pt>
                <c:pt idx="44">
                  <c:v>7.8547000000000002</c:v>
                </c:pt>
                <c:pt idx="45">
                  <c:v>7.9733000000000001</c:v>
                </c:pt>
                <c:pt idx="46">
                  <c:v>8.07</c:v>
                </c:pt>
                <c:pt idx="47">
                  <c:v>8.1490000000000009</c:v>
                </c:pt>
                <c:pt idx="48">
                  <c:v>8.2149999999999999</c:v>
                </c:pt>
                <c:pt idx="49">
                  <c:v>8.27</c:v>
                </c:pt>
                <c:pt idx="50">
                  <c:v>8.3170000000000002</c:v>
                </c:pt>
                <c:pt idx="51">
                  <c:v>8.3879999999999999</c:v>
                </c:pt>
                <c:pt idx="52">
                  <c:v>8.4359999999999999</c:v>
                </c:pt>
                <c:pt idx="53">
                  <c:v>8.468</c:v>
                </c:pt>
                <c:pt idx="54">
                  <c:v>8.4890000000000008</c:v>
                </c:pt>
                <c:pt idx="55">
                  <c:v>8.5020000000000007</c:v>
                </c:pt>
                <c:pt idx="56">
                  <c:v>8.5069999999999997</c:v>
                </c:pt>
                <c:pt idx="57">
                  <c:v>8.5069999999999997</c:v>
                </c:pt>
                <c:pt idx="58">
                  <c:v>8.5030000000000001</c:v>
                </c:pt>
                <c:pt idx="59">
                  <c:v>8.4960000000000004</c:v>
                </c:pt>
                <c:pt idx="60">
                  <c:v>8.4870000000000001</c:v>
                </c:pt>
                <c:pt idx="61">
                  <c:v>8.298</c:v>
                </c:pt>
                <c:pt idx="62">
                  <c:v>7.9539999999999997</c:v>
                </c:pt>
                <c:pt idx="63">
                  <c:v>7.69</c:v>
                </c:pt>
                <c:pt idx="64">
                  <c:v>7.5330000000000004</c:v>
                </c:pt>
                <c:pt idx="65">
                  <c:v>7.4359999999999999</c:v>
                </c:pt>
                <c:pt idx="66">
                  <c:v>7.375</c:v>
                </c:pt>
                <c:pt idx="67">
                  <c:v>7.3330000000000002</c:v>
                </c:pt>
                <c:pt idx="68">
                  <c:v>7.3020000000000005</c:v>
                </c:pt>
                <c:pt idx="69">
                  <c:v>7.2780000000000005</c:v>
                </c:pt>
                <c:pt idx="70">
                  <c:v>7.2569999999999997</c:v>
                </c:pt>
                <c:pt idx="71">
                  <c:v>7.218</c:v>
                </c:pt>
                <c:pt idx="72">
                  <c:v>7.18</c:v>
                </c:pt>
                <c:pt idx="73">
                  <c:v>7.1420000000000003</c:v>
                </c:pt>
                <c:pt idx="74">
                  <c:v>7.1039999999999992</c:v>
                </c:pt>
                <c:pt idx="75">
                  <c:v>7.0670000000000002</c:v>
                </c:pt>
                <c:pt idx="76">
                  <c:v>7.0330000000000004</c:v>
                </c:pt>
                <c:pt idx="77">
                  <c:v>6.9740000000000002</c:v>
                </c:pt>
                <c:pt idx="78">
                  <c:v>6.931</c:v>
                </c:pt>
                <c:pt idx="79">
                  <c:v>6.9050000000000002</c:v>
                </c:pt>
                <c:pt idx="80">
                  <c:v>6.8959999999999999</c:v>
                </c:pt>
                <c:pt idx="81">
                  <c:v>6.9030000000000005</c:v>
                </c:pt>
                <c:pt idx="82">
                  <c:v>6.923</c:v>
                </c:pt>
                <c:pt idx="83">
                  <c:v>6.9540000000000006</c:v>
                </c:pt>
                <c:pt idx="84">
                  <c:v>6.9950000000000001</c:v>
                </c:pt>
                <c:pt idx="85">
                  <c:v>7.0459999999999994</c:v>
                </c:pt>
                <c:pt idx="86">
                  <c:v>7.1020000000000003</c:v>
                </c:pt>
                <c:pt idx="87">
                  <c:v>7.165</c:v>
                </c:pt>
                <c:pt idx="88">
                  <c:v>7.3040000000000003</c:v>
                </c:pt>
                <c:pt idx="89">
                  <c:v>7.4950000000000001</c:v>
                </c:pt>
                <c:pt idx="90">
                  <c:v>7.7010000000000005</c:v>
                </c:pt>
                <c:pt idx="91">
                  <c:v>7.9139999999999997</c:v>
                </c:pt>
                <c:pt idx="92">
                  <c:v>8.1340000000000003</c:v>
                </c:pt>
                <c:pt idx="93">
                  <c:v>8.36</c:v>
                </c:pt>
                <c:pt idx="94">
                  <c:v>8.5889999999999986</c:v>
                </c:pt>
                <c:pt idx="95">
                  <c:v>8.8239999999999998</c:v>
                </c:pt>
                <c:pt idx="96">
                  <c:v>9.0630000000000006</c:v>
                </c:pt>
                <c:pt idx="97">
                  <c:v>9.5540000000000003</c:v>
                </c:pt>
                <c:pt idx="98">
                  <c:v>10.064</c:v>
                </c:pt>
                <c:pt idx="99">
                  <c:v>10.593</c:v>
                </c:pt>
                <c:pt idx="100">
                  <c:v>11.142999999999999</c:v>
                </c:pt>
                <c:pt idx="101">
                  <c:v>11.714</c:v>
                </c:pt>
                <c:pt idx="102">
                  <c:v>12.305000000000001</c:v>
                </c:pt>
                <c:pt idx="103">
                  <c:v>13.534599999999999</c:v>
                </c:pt>
                <c:pt idx="104">
                  <c:v>14.822800000000001</c:v>
                </c:pt>
                <c:pt idx="105">
                  <c:v>16.154700000000002</c:v>
                </c:pt>
                <c:pt idx="106">
                  <c:v>17.516999999999999</c:v>
                </c:pt>
                <c:pt idx="107">
                  <c:v>18.897400000000001</c:v>
                </c:pt>
                <c:pt idx="108">
                  <c:v>20.274299999999997</c:v>
                </c:pt>
                <c:pt idx="109">
                  <c:v>21.636400000000002</c:v>
                </c:pt>
                <c:pt idx="110">
                  <c:v>22.972800000000003</c:v>
                </c:pt>
                <c:pt idx="111">
                  <c:v>24.2728</c:v>
                </c:pt>
                <c:pt idx="112">
                  <c:v>25.535799999999998</c:v>
                </c:pt>
                <c:pt idx="113">
                  <c:v>26.7514</c:v>
                </c:pt>
                <c:pt idx="114">
                  <c:v>29.029</c:v>
                </c:pt>
                <c:pt idx="115">
                  <c:v>31.565100000000001</c:v>
                </c:pt>
                <c:pt idx="116">
                  <c:v>33.788999999999994</c:v>
                </c:pt>
                <c:pt idx="117">
                  <c:v>35.698599999999999</c:v>
                </c:pt>
                <c:pt idx="118">
                  <c:v>37.3626</c:v>
                </c:pt>
                <c:pt idx="119">
                  <c:v>38.790200000000006</c:v>
                </c:pt>
                <c:pt idx="120">
                  <c:v>40.040599999999998</c:v>
                </c:pt>
                <c:pt idx="121">
                  <c:v>41.1233</c:v>
                </c:pt>
                <c:pt idx="122">
                  <c:v>42.067999999999998</c:v>
                </c:pt>
                <c:pt idx="123">
                  <c:v>43.6218</c:v>
                </c:pt>
                <c:pt idx="124">
                  <c:v>44.830300000000001</c:v>
                </c:pt>
                <c:pt idx="125">
                  <c:v>45.772299999999994</c:v>
                </c:pt>
                <c:pt idx="126">
                  <c:v>46.517000000000003</c:v>
                </c:pt>
                <c:pt idx="127">
                  <c:v>47.083800000000004</c:v>
                </c:pt>
                <c:pt idx="128">
                  <c:v>47.532299999999999</c:v>
                </c:pt>
                <c:pt idx="129">
                  <c:v>48.123200000000004</c:v>
                </c:pt>
                <c:pt idx="130">
                  <c:v>48.418000000000006</c:v>
                </c:pt>
                <c:pt idx="131">
                  <c:v>48.525500000000001</c:v>
                </c:pt>
                <c:pt idx="132">
                  <c:v>48.495100000000001</c:v>
                </c:pt>
                <c:pt idx="133">
                  <c:v>48.386300000000006</c:v>
                </c:pt>
                <c:pt idx="134">
                  <c:v>48.2087</c:v>
                </c:pt>
                <c:pt idx="135">
                  <c:v>47.992100000000001</c:v>
                </c:pt>
                <c:pt idx="136">
                  <c:v>47.756339999999994</c:v>
                </c:pt>
                <c:pt idx="137">
                  <c:v>47.491209999999995</c:v>
                </c:pt>
                <c:pt idx="138">
                  <c:v>47.226640000000003</c:v>
                </c:pt>
                <c:pt idx="139">
                  <c:v>47.232529999999997</c:v>
                </c:pt>
                <c:pt idx="140">
                  <c:v>46.945439999999998</c:v>
                </c:pt>
                <c:pt idx="141">
                  <c:v>46.438219999999994</c:v>
                </c:pt>
                <c:pt idx="142">
                  <c:v>46.062330000000003</c:v>
                </c:pt>
                <c:pt idx="143">
                  <c:v>45.697429999999997</c:v>
                </c:pt>
                <c:pt idx="144">
                  <c:v>45.333280000000002</c:v>
                </c:pt>
                <c:pt idx="145">
                  <c:v>44.969729999999998</c:v>
                </c:pt>
                <c:pt idx="146">
                  <c:v>44.606639999999999</c:v>
                </c:pt>
                <c:pt idx="147">
                  <c:v>44.243940000000002</c:v>
                </c:pt>
                <c:pt idx="148">
                  <c:v>43.871549999999999</c:v>
                </c:pt>
                <c:pt idx="149">
                  <c:v>43.087509999999995</c:v>
                </c:pt>
                <c:pt idx="150">
                  <c:v>42.27422</c:v>
                </c:pt>
                <c:pt idx="151">
                  <c:v>41.431489999999997</c:v>
                </c:pt>
                <c:pt idx="152">
                  <c:v>40.559190000000001</c:v>
                </c:pt>
                <c:pt idx="153">
                  <c:v>39.66722</c:v>
                </c:pt>
                <c:pt idx="154">
                  <c:v>38.765500000000003</c:v>
                </c:pt>
                <c:pt idx="155">
                  <c:v>36.942680000000003</c:v>
                </c:pt>
                <c:pt idx="156">
                  <c:v>35.140449999999994</c:v>
                </c:pt>
                <c:pt idx="157">
                  <c:v>33.408639999999998</c:v>
                </c:pt>
                <c:pt idx="158">
                  <c:v>31.747130000000002</c:v>
                </c:pt>
                <c:pt idx="159">
                  <c:v>30.195869999999999</c:v>
                </c:pt>
                <c:pt idx="160">
                  <c:v>28.744779999999999</c:v>
                </c:pt>
                <c:pt idx="161">
                  <c:v>27.403839999999999</c:v>
                </c:pt>
                <c:pt idx="162">
                  <c:v>26.173020000000001</c:v>
                </c:pt>
                <c:pt idx="163">
                  <c:v>25.052289999999999</c:v>
                </c:pt>
                <c:pt idx="164">
                  <c:v>24.041650000000001</c:v>
                </c:pt>
                <c:pt idx="165">
                  <c:v>23.12107</c:v>
                </c:pt>
                <c:pt idx="166">
                  <c:v>21.560079999999999</c:v>
                </c:pt>
                <c:pt idx="167">
                  <c:v>20.089075999999999</c:v>
                </c:pt>
                <c:pt idx="168">
                  <c:v>19.078261000000001</c:v>
                </c:pt>
                <c:pt idx="169">
                  <c:v>18.047585999999999</c:v>
                </c:pt>
                <c:pt idx="170">
                  <c:v>17.017017000000003</c:v>
                </c:pt>
                <c:pt idx="171">
                  <c:v>16.106531</c:v>
                </c:pt>
                <c:pt idx="172">
                  <c:v>15.306111000000001</c:v>
                </c:pt>
                <c:pt idx="173">
                  <c:v>14.585744</c:v>
                </c:pt>
                <c:pt idx="174">
                  <c:v>13.945421</c:v>
                </c:pt>
                <c:pt idx="175">
                  <c:v>12.834876</c:v>
                </c:pt>
                <c:pt idx="176">
                  <c:v>11.914434</c:v>
                </c:pt>
                <c:pt idx="177">
                  <c:v>11.144069</c:v>
                </c:pt>
                <c:pt idx="178">
                  <c:v>10.473762000000001</c:v>
                </c:pt>
                <c:pt idx="179">
                  <c:v>9.9004989999999999</c:v>
                </c:pt>
                <c:pt idx="180">
                  <c:v>9.3962730000000008</c:v>
                </c:pt>
                <c:pt idx="181">
                  <c:v>8.5579000000000001</c:v>
                </c:pt>
                <c:pt idx="182">
                  <c:v>7.8856060000000001</c:v>
                </c:pt>
                <c:pt idx="183">
                  <c:v>7.3223690000000001</c:v>
                </c:pt>
                <c:pt idx="184">
                  <c:v>6.8541730000000003</c:v>
                </c:pt>
                <c:pt idx="185">
                  <c:v>6.4570069999999999</c:v>
                </c:pt>
                <c:pt idx="186">
                  <c:v>6.1178659999999994</c:v>
                </c:pt>
                <c:pt idx="187">
                  <c:v>5.8237449999999997</c:v>
                </c:pt>
                <c:pt idx="188">
                  <c:v>5.5666380000000002</c:v>
                </c:pt>
                <c:pt idx="189">
                  <c:v>5.3395450000000002</c:v>
                </c:pt>
                <c:pt idx="190">
                  <c:v>5.1374620000000002</c:v>
                </c:pt>
                <c:pt idx="191">
                  <c:v>4.9573870000000007</c:v>
                </c:pt>
                <c:pt idx="192">
                  <c:v>4.6492599999999999</c:v>
                </c:pt>
                <c:pt idx="193">
                  <c:v>4.3381319999999999</c:v>
                </c:pt>
                <c:pt idx="194">
                  <c:v>4.0870280000000001</c:v>
                </c:pt>
                <c:pt idx="195">
                  <c:v>3.8819418999999997</c:v>
                </c:pt>
                <c:pt idx="196">
                  <c:v>3.7098697</c:v>
                </c:pt>
                <c:pt idx="197">
                  <c:v>3.5648081999999999</c:v>
                </c:pt>
                <c:pt idx="198">
                  <c:v>3.4407551000000001</c:v>
                </c:pt>
                <c:pt idx="199">
                  <c:v>3.3337088000000001</c:v>
                </c:pt>
                <c:pt idx="200">
                  <c:v>3.2406680000000003</c:v>
                </c:pt>
                <c:pt idx="201">
                  <c:v>3.0855994999999998</c:v>
                </c:pt>
                <c:pt idx="202">
                  <c:v>2.9645440999999999</c:v>
                </c:pt>
                <c:pt idx="203">
                  <c:v>2.8674985</c:v>
                </c:pt>
                <c:pt idx="204">
                  <c:v>2.7874601000000001</c:v>
                </c:pt>
                <c:pt idx="205">
                  <c:v>2.7224273999999999</c:v>
                </c:pt>
                <c:pt idx="206">
                  <c:v>2.6673991999999997</c:v>
                </c:pt>
                <c:pt idx="207">
                  <c:v>2.5823529000000001</c:v>
                </c:pt>
                <c:pt idx="208">
                  <c:v>2.5453301000000002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415-47EC-B12B-BA0D5C2AC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869624"/>
        <c:axId val="492867272"/>
      </c:scatterChart>
      <c:valAx>
        <c:axId val="49286962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92867272"/>
        <c:crosses val="autoZero"/>
        <c:crossBetween val="midCat"/>
        <c:majorUnit val="10"/>
      </c:valAx>
      <c:valAx>
        <c:axId val="49286727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11896841546492082"/>
              <c:y val="0.2179880506389694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9286962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0487869296343"/>
          <c:y val="0.57658837492686699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26</xdr:col>
      <xdr:colOff>56356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26</xdr:col>
      <xdr:colOff>56356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Y228"/>
  <sheetViews>
    <sheetView tabSelected="1" zoomScale="70" zoomScaleNormal="70" workbookViewId="0">
      <selection activeCell="W11" sqref="W11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4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5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5"/>
      <c r="S2" s="127"/>
      <c r="T2" s="25"/>
      <c r="U2" s="45"/>
      <c r="V2" s="128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135</v>
      </c>
      <c r="F3" s="186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5"/>
      <c r="V3" s="121"/>
      <c r="W3" s="122"/>
      <c r="X3" s="25"/>
      <c r="Y3" s="25"/>
    </row>
    <row r="4" spans="1:25">
      <c r="A4" s="4">
        <v>4</v>
      </c>
      <c r="B4" s="12" t="s">
        <v>21</v>
      </c>
      <c r="C4" s="20">
        <v>36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5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24</v>
      </c>
      <c r="C5" s="20">
        <v>86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132</v>
      </c>
      <c r="P5" s="1" t="str">
        <f ca="1">RIGHT(CELL("filename",A1),LEN(CELL("filename",A1))-FIND("]",CELL("filename",A1)))</f>
        <v>srim86Kr_Si</v>
      </c>
      <c r="R5" s="45"/>
      <c r="S5" s="23"/>
      <c r="T5" s="123"/>
      <c r="U5" s="120"/>
      <c r="V5" s="98"/>
      <c r="W5" s="25"/>
      <c r="X5" s="25"/>
      <c r="Y5" s="25"/>
    </row>
    <row r="6" spans="1:25">
      <c r="A6" s="4">
        <v>6</v>
      </c>
      <c r="B6" s="12" t="s">
        <v>30</v>
      </c>
      <c r="C6" s="26" t="s">
        <v>68</v>
      </c>
      <c r="D6" s="21" t="s">
        <v>32</v>
      </c>
      <c r="F6" s="27" t="s">
        <v>7</v>
      </c>
      <c r="G6" s="28">
        <v>14</v>
      </c>
      <c r="H6" s="28">
        <v>100</v>
      </c>
      <c r="I6" s="29">
        <v>100</v>
      </c>
      <c r="J6" s="4">
        <v>1</v>
      </c>
      <c r="K6" s="30">
        <v>23.210999999999999</v>
      </c>
      <c r="L6" s="22" t="s">
        <v>33</v>
      </c>
      <c r="M6" s="9"/>
      <c r="N6" s="9"/>
      <c r="O6" s="15" t="s">
        <v>131</v>
      </c>
      <c r="P6" s="130" t="s">
        <v>133</v>
      </c>
      <c r="R6" s="45"/>
      <c r="S6" s="23"/>
      <c r="T6" s="57"/>
      <c r="U6" s="120"/>
      <c r="V6" s="98"/>
      <c r="W6" s="25"/>
      <c r="X6" s="25"/>
      <c r="Y6" s="25"/>
    </row>
    <row r="7" spans="1:25">
      <c r="A7" s="1">
        <v>7</v>
      </c>
      <c r="B7" s="31"/>
      <c r="C7" s="26" t="s">
        <v>69</v>
      </c>
      <c r="F7" s="32"/>
      <c r="G7" s="33"/>
      <c r="H7" s="33"/>
      <c r="I7" s="34"/>
      <c r="J7" s="4">
        <v>2</v>
      </c>
      <c r="K7" s="35">
        <v>232.11</v>
      </c>
      <c r="L7" s="22" t="s">
        <v>35</v>
      </c>
      <c r="M7" s="9"/>
      <c r="N7" s="9"/>
      <c r="O7" s="9"/>
      <c r="R7" s="45"/>
      <c r="S7" s="23"/>
      <c r="T7" s="25"/>
      <c r="U7" s="120"/>
      <c r="V7" s="98"/>
      <c r="W7" s="25"/>
      <c r="X7" s="36"/>
      <c r="Y7" s="25"/>
    </row>
    <row r="8" spans="1:25">
      <c r="A8" s="1">
        <v>8</v>
      </c>
      <c r="B8" s="12" t="s">
        <v>36</v>
      </c>
      <c r="C8" s="37">
        <v>2.3212000000000002</v>
      </c>
      <c r="D8" s="38" t="s">
        <v>9</v>
      </c>
      <c r="F8" s="32"/>
      <c r="G8" s="33"/>
      <c r="H8" s="33"/>
      <c r="I8" s="34"/>
      <c r="J8" s="4">
        <v>3</v>
      </c>
      <c r="K8" s="35">
        <v>232.11</v>
      </c>
      <c r="L8" s="22" t="s">
        <v>37</v>
      </c>
      <c r="M8" s="9"/>
      <c r="N8" s="9"/>
      <c r="O8" s="9"/>
      <c r="R8" s="45"/>
      <c r="S8" s="23"/>
      <c r="T8" s="25"/>
      <c r="U8" s="120"/>
      <c r="V8" s="99"/>
      <c r="W8" s="25"/>
      <c r="X8" s="39"/>
      <c r="Y8" s="124"/>
    </row>
    <row r="9" spans="1:25">
      <c r="A9" s="1">
        <v>9</v>
      </c>
      <c r="B9" s="31"/>
      <c r="C9" s="37">
        <v>4.9770000000000002E+22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5"/>
      <c r="S9" s="40"/>
      <c r="T9" s="125"/>
      <c r="U9" s="120"/>
      <c r="V9" s="99"/>
      <c r="W9" s="25"/>
      <c r="X9" s="39"/>
      <c r="Y9" s="124"/>
    </row>
    <row r="10" spans="1:25">
      <c r="A10" s="1">
        <v>10</v>
      </c>
      <c r="B10" s="12" t="s">
        <v>39</v>
      </c>
      <c r="C10" s="41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5"/>
      <c r="S10" s="40"/>
      <c r="T10" s="57"/>
      <c r="U10" s="120"/>
      <c r="V10" s="99"/>
      <c r="W10" s="25"/>
      <c r="X10" s="39"/>
      <c r="Y10" s="124"/>
    </row>
    <row r="11" spans="1:25">
      <c r="A11" s="1">
        <v>11</v>
      </c>
      <c r="C11" s="42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5"/>
      <c r="S11" s="46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3">
        <v>20</v>
      </c>
      <c r="D12" s="44">
        <f>$C$5/100</f>
        <v>0.86</v>
      </c>
      <c r="E12" s="21" t="s">
        <v>80</v>
      </c>
      <c r="F12" s="32"/>
      <c r="G12" s="33"/>
      <c r="H12" s="33"/>
      <c r="I12" s="34"/>
      <c r="J12" s="4">
        <v>7</v>
      </c>
      <c r="K12" s="35">
        <v>46.637</v>
      </c>
      <c r="L12" s="22" t="s">
        <v>45</v>
      </c>
      <c r="M12" s="9"/>
      <c r="R12" s="45"/>
      <c r="S12" s="46"/>
      <c r="T12" s="25"/>
      <c r="U12" s="25"/>
      <c r="V12" s="98"/>
      <c r="W12" s="98"/>
      <c r="X12" s="98"/>
      <c r="Y12" s="25"/>
    </row>
    <row r="13" spans="1:25">
      <c r="A13" s="1">
        <v>13</v>
      </c>
      <c r="B13" s="5" t="s">
        <v>46</v>
      </c>
      <c r="C13" s="47">
        <v>228</v>
      </c>
      <c r="D13" s="44">
        <f>$C$5*1000000</f>
        <v>86000000</v>
      </c>
      <c r="E13" s="21" t="s">
        <v>70</v>
      </c>
      <c r="F13" s="48"/>
      <c r="G13" s="49"/>
      <c r="H13" s="49"/>
      <c r="I13" s="50"/>
      <c r="J13" s="4">
        <v>8</v>
      </c>
      <c r="K13" s="51">
        <v>5.9305999999999998E-2</v>
      </c>
      <c r="L13" s="22" t="s">
        <v>47</v>
      </c>
      <c r="R13" s="45"/>
      <c r="S13" s="46"/>
      <c r="T13" s="25"/>
      <c r="U13" s="45"/>
      <c r="V13" s="98"/>
      <c r="W13" s="98"/>
      <c r="X13" s="99"/>
      <c r="Y13" s="25"/>
    </row>
    <row r="14" spans="1:25" ht="13.5">
      <c r="A14" s="1">
        <v>14</v>
      </c>
      <c r="B14" s="5" t="s">
        <v>207</v>
      </c>
      <c r="C14" s="80"/>
      <c r="D14" s="21" t="s">
        <v>247</v>
      </c>
      <c r="E14" s="25"/>
      <c r="F14" s="25"/>
      <c r="G14" s="25"/>
      <c r="H14" s="84">
        <f>SUM(H6:H13)</f>
        <v>100</v>
      </c>
      <c r="I14" s="84">
        <f>SUM(I6:I13)</f>
        <v>100</v>
      </c>
      <c r="J14" s="4">
        <v>0</v>
      </c>
      <c r="K14" s="52" t="s">
        <v>48</v>
      </c>
      <c r="L14" s="53"/>
      <c r="N14" s="42"/>
      <c r="O14" s="42"/>
      <c r="P14" s="42"/>
      <c r="R14" s="45"/>
      <c r="S14" s="46"/>
      <c r="T14" s="25"/>
      <c r="U14" s="45"/>
      <c r="V14" s="96"/>
      <c r="W14" s="96"/>
      <c r="X14" s="126"/>
      <c r="Y14" s="25"/>
    </row>
    <row r="15" spans="1:25" ht="13.5">
      <c r="A15" s="1">
        <v>15</v>
      </c>
      <c r="B15" s="5" t="s">
        <v>248</v>
      </c>
      <c r="C15" s="81"/>
      <c r="D15" s="79" t="s">
        <v>249</v>
      </c>
      <c r="E15" s="100"/>
      <c r="F15" s="100"/>
      <c r="G15" s="100"/>
      <c r="H15" s="57"/>
      <c r="I15" s="57"/>
      <c r="J15" s="101"/>
      <c r="K15" s="58"/>
      <c r="L15" s="59"/>
      <c r="M15" s="101"/>
      <c r="N15" s="21"/>
      <c r="O15" s="21"/>
      <c r="P15" s="101"/>
      <c r="R15" s="45"/>
      <c r="S15" s="46"/>
      <c r="T15" s="25"/>
      <c r="U15" s="25"/>
      <c r="V15" s="97"/>
      <c r="W15" s="97"/>
      <c r="X15" s="39"/>
      <c r="Y15" s="25"/>
    </row>
    <row r="16" spans="1:25">
      <c r="A16" s="1">
        <v>16</v>
      </c>
      <c r="B16" s="21"/>
      <c r="C16" s="55"/>
      <c r="D16" s="56"/>
      <c r="F16" s="60" t="s">
        <v>49</v>
      </c>
      <c r="G16" s="100"/>
      <c r="H16" s="61"/>
      <c r="I16" s="57"/>
      <c r="J16" s="102"/>
      <c r="K16" s="58"/>
      <c r="L16" s="59"/>
      <c r="M16" s="21"/>
      <c r="N16" s="21"/>
      <c r="O16" s="21"/>
      <c r="P16" s="21"/>
      <c r="R16" s="45"/>
      <c r="S16" s="46"/>
      <c r="T16" s="25"/>
      <c r="U16" s="25"/>
      <c r="V16" s="97"/>
      <c r="W16" s="97"/>
      <c r="X16" s="39"/>
      <c r="Y16" s="25"/>
    </row>
    <row r="17" spans="1:16">
      <c r="A17" s="1">
        <v>17</v>
      </c>
      <c r="B17" s="62" t="s">
        <v>50</v>
      </c>
      <c r="C17" s="11"/>
      <c r="D17" s="10"/>
      <c r="E17" s="62" t="s">
        <v>51</v>
      </c>
      <c r="F17" s="63" t="s">
        <v>52</v>
      </c>
      <c r="G17" s="64" t="s">
        <v>53</v>
      </c>
      <c r="H17" s="62" t="s">
        <v>54</v>
      </c>
      <c r="I17" s="11"/>
      <c r="J17" s="10"/>
      <c r="K17" s="62" t="s">
        <v>55</v>
      </c>
      <c r="L17" s="65"/>
      <c r="M17" s="66"/>
      <c r="N17" s="62" t="s">
        <v>56</v>
      </c>
      <c r="O17" s="11"/>
      <c r="P17" s="10"/>
    </row>
    <row r="18" spans="1:16">
      <c r="A18" s="1">
        <v>18</v>
      </c>
      <c r="B18" s="67" t="s">
        <v>57</v>
      </c>
      <c r="C18" s="25"/>
      <c r="D18" s="119" t="s">
        <v>58</v>
      </c>
      <c r="E18" s="183" t="s">
        <v>59</v>
      </c>
      <c r="F18" s="184"/>
      <c r="G18" s="185"/>
      <c r="H18" s="67" t="s">
        <v>60</v>
      </c>
      <c r="I18" s="25"/>
      <c r="J18" s="119" t="s">
        <v>61</v>
      </c>
      <c r="K18" s="67" t="s">
        <v>62</v>
      </c>
      <c r="L18" s="68"/>
      <c r="M18" s="119" t="s">
        <v>61</v>
      </c>
      <c r="N18" s="67" t="s">
        <v>62</v>
      </c>
      <c r="O18" s="25"/>
      <c r="P18" s="119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899.99900000000002</v>
      </c>
      <c r="C20" s="104" t="s">
        <v>78</v>
      </c>
      <c r="D20" s="94">
        <f>B20/1000000/$C$5</f>
        <v>1.0465104651162792E-5</v>
      </c>
      <c r="E20" s="105">
        <v>0.1216</v>
      </c>
      <c r="F20" s="106">
        <v>1.744</v>
      </c>
      <c r="G20" s="107">
        <f>E20+F20</f>
        <v>1.8655999999999999</v>
      </c>
      <c r="H20" s="103">
        <v>34</v>
      </c>
      <c r="I20" s="104" t="s">
        <v>64</v>
      </c>
      <c r="J20" s="75">
        <f>H20/1000/10</f>
        <v>3.4000000000000002E-3</v>
      </c>
      <c r="K20" s="103">
        <v>14</v>
      </c>
      <c r="L20" s="104" t="s">
        <v>64</v>
      </c>
      <c r="M20" s="75">
        <f t="shared" ref="M20:M83" si="0">K20/1000/10</f>
        <v>1.4E-3</v>
      </c>
      <c r="N20" s="103">
        <v>10</v>
      </c>
      <c r="O20" s="104" t="s">
        <v>64</v>
      </c>
      <c r="P20" s="75">
        <f t="shared" ref="P20:P83" si="1">N20/1000/10</f>
        <v>1E-3</v>
      </c>
    </row>
    <row r="21" spans="1:16">
      <c r="B21" s="108">
        <v>999.99900000000002</v>
      </c>
      <c r="C21" s="109" t="s">
        <v>78</v>
      </c>
      <c r="D21" s="95">
        <f>B21/1000000/$C$5</f>
        <v>1.1627895348837211E-5</v>
      </c>
      <c r="E21" s="110">
        <v>0.12820000000000001</v>
      </c>
      <c r="F21" s="111">
        <v>1.8320000000000001</v>
      </c>
      <c r="G21" s="107">
        <f t="shared" ref="G21:G84" si="2">E21+F21</f>
        <v>1.9602000000000002</v>
      </c>
      <c r="H21" s="108">
        <v>35</v>
      </c>
      <c r="I21" s="109" t="s">
        <v>64</v>
      </c>
      <c r="J21" s="69">
        <f t="shared" ref="J21:J84" si="3">H21/1000/10</f>
        <v>3.5000000000000005E-3</v>
      </c>
      <c r="K21" s="108">
        <v>15</v>
      </c>
      <c r="L21" s="109" t="s">
        <v>64</v>
      </c>
      <c r="M21" s="69">
        <f t="shared" si="0"/>
        <v>1.5E-3</v>
      </c>
      <c r="N21" s="108">
        <v>11</v>
      </c>
      <c r="O21" s="109" t="s">
        <v>64</v>
      </c>
      <c r="P21" s="69">
        <f t="shared" si="1"/>
        <v>1.0999999999999998E-3</v>
      </c>
    </row>
    <row r="22" spans="1:16">
      <c r="B22" s="108">
        <v>1.1000000000000001</v>
      </c>
      <c r="C22" s="112" t="s">
        <v>63</v>
      </c>
      <c r="D22" s="93">
        <f t="shared" ref="D22:D85" si="4">B22/1000/$C$5</f>
        <v>1.2790697674418606E-5</v>
      </c>
      <c r="E22" s="110">
        <v>0.13439999999999999</v>
      </c>
      <c r="F22" s="111">
        <v>1.913</v>
      </c>
      <c r="G22" s="107">
        <f t="shared" si="2"/>
        <v>2.0474000000000001</v>
      </c>
      <c r="H22" s="108">
        <v>37</v>
      </c>
      <c r="I22" s="109" t="s">
        <v>64</v>
      </c>
      <c r="J22" s="69">
        <f t="shared" si="3"/>
        <v>3.6999999999999997E-3</v>
      </c>
      <c r="K22" s="108">
        <v>15</v>
      </c>
      <c r="L22" s="109" t="s">
        <v>64</v>
      </c>
      <c r="M22" s="69">
        <f t="shared" si="0"/>
        <v>1.5E-3</v>
      </c>
      <c r="N22" s="108">
        <v>11</v>
      </c>
      <c r="O22" s="109" t="s">
        <v>64</v>
      </c>
      <c r="P22" s="69">
        <f t="shared" si="1"/>
        <v>1.0999999999999998E-3</v>
      </c>
    </row>
    <row r="23" spans="1:16">
      <c r="B23" s="108">
        <v>1.2</v>
      </c>
      <c r="C23" s="109" t="s">
        <v>63</v>
      </c>
      <c r="D23" s="93">
        <f t="shared" si="4"/>
        <v>1.3953488372093022E-5</v>
      </c>
      <c r="E23" s="110">
        <v>0.1404</v>
      </c>
      <c r="F23" s="111">
        <v>1.99</v>
      </c>
      <c r="G23" s="107">
        <f t="shared" si="2"/>
        <v>2.1303999999999998</v>
      </c>
      <c r="H23" s="108">
        <v>38</v>
      </c>
      <c r="I23" s="109" t="s">
        <v>64</v>
      </c>
      <c r="J23" s="69">
        <f t="shared" si="3"/>
        <v>3.8E-3</v>
      </c>
      <c r="K23" s="108">
        <v>16</v>
      </c>
      <c r="L23" s="109" t="s">
        <v>64</v>
      </c>
      <c r="M23" s="69">
        <f t="shared" si="0"/>
        <v>1.6000000000000001E-3</v>
      </c>
      <c r="N23" s="108">
        <v>12</v>
      </c>
      <c r="O23" s="109" t="s">
        <v>64</v>
      </c>
      <c r="P23" s="69">
        <f t="shared" si="1"/>
        <v>1.2000000000000001E-3</v>
      </c>
    </row>
    <row r="24" spans="1:16">
      <c r="B24" s="108">
        <v>1.3</v>
      </c>
      <c r="C24" s="109" t="s">
        <v>63</v>
      </c>
      <c r="D24" s="93">
        <f t="shared" si="4"/>
        <v>1.5116279069767441E-5</v>
      </c>
      <c r="E24" s="110">
        <v>0.14610000000000001</v>
      </c>
      <c r="F24" s="111">
        <v>2.0619999999999998</v>
      </c>
      <c r="G24" s="107">
        <f t="shared" si="2"/>
        <v>2.2081</v>
      </c>
      <c r="H24" s="108">
        <v>40</v>
      </c>
      <c r="I24" s="109" t="s">
        <v>64</v>
      </c>
      <c r="J24" s="69">
        <f t="shared" si="3"/>
        <v>4.0000000000000001E-3</v>
      </c>
      <c r="K24" s="108">
        <v>17</v>
      </c>
      <c r="L24" s="109" t="s">
        <v>64</v>
      </c>
      <c r="M24" s="69">
        <f t="shared" si="0"/>
        <v>1.7000000000000001E-3</v>
      </c>
      <c r="N24" s="108">
        <v>12</v>
      </c>
      <c r="O24" s="109" t="s">
        <v>64</v>
      </c>
      <c r="P24" s="69">
        <f t="shared" si="1"/>
        <v>1.2000000000000001E-3</v>
      </c>
    </row>
    <row r="25" spans="1:16">
      <c r="B25" s="108">
        <v>1.4</v>
      </c>
      <c r="C25" s="109" t="s">
        <v>63</v>
      </c>
      <c r="D25" s="93">
        <f t="shared" si="4"/>
        <v>1.6279069767441859E-5</v>
      </c>
      <c r="E25" s="110">
        <v>0.15160000000000001</v>
      </c>
      <c r="F25" s="111">
        <v>2.13</v>
      </c>
      <c r="G25" s="107">
        <f t="shared" si="2"/>
        <v>2.2816000000000001</v>
      </c>
      <c r="H25" s="108">
        <v>41</v>
      </c>
      <c r="I25" s="109" t="s">
        <v>64</v>
      </c>
      <c r="J25" s="69">
        <f t="shared" si="3"/>
        <v>4.1000000000000003E-3</v>
      </c>
      <c r="K25" s="108">
        <v>17</v>
      </c>
      <c r="L25" s="109" t="s">
        <v>64</v>
      </c>
      <c r="M25" s="69">
        <f t="shared" si="0"/>
        <v>1.7000000000000001E-3</v>
      </c>
      <c r="N25" s="108">
        <v>12</v>
      </c>
      <c r="O25" s="109" t="s">
        <v>64</v>
      </c>
      <c r="P25" s="69">
        <f t="shared" si="1"/>
        <v>1.2000000000000001E-3</v>
      </c>
    </row>
    <row r="26" spans="1:16">
      <c r="B26" s="108">
        <v>1.5</v>
      </c>
      <c r="C26" s="109" t="s">
        <v>63</v>
      </c>
      <c r="D26" s="93">
        <f t="shared" si="4"/>
        <v>1.7441860465116278E-5</v>
      </c>
      <c r="E26" s="110">
        <v>0.157</v>
      </c>
      <c r="F26" s="111">
        <v>2.1949999999999998</v>
      </c>
      <c r="G26" s="107">
        <f t="shared" si="2"/>
        <v>2.3519999999999999</v>
      </c>
      <c r="H26" s="108">
        <v>43</v>
      </c>
      <c r="I26" s="109" t="s">
        <v>64</v>
      </c>
      <c r="J26" s="69">
        <f t="shared" si="3"/>
        <v>4.3E-3</v>
      </c>
      <c r="K26" s="108">
        <v>18</v>
      </c>
      <c r="L26" s="109" t="s">
        <v>64</v>
      </c>
      <c r="M26" s="69">
        <f t="shared" si="0"/>
        <v>1.8E-3</v>
      </c>
      <c r="N26" s="108">
        <v>13</v>
      </c>
      <c r="O26" s="109" t="s">
        <v>64</v>
      </c>
      <c r="P26" s="69">
        <f t="shared" si="1"/>
        <v>1.2999999999999999E-3</v>
      </c>
    </row>
    <row r="27" spans="1:16">
      <c r="B27" s="108">
        <v>1.6</v>
      </c>
      <c r="C27" s="109" t="s">
        <v>63</v>
      </c>
      <c r="D27" s="93">
        <f t="shared" si="4"/>
        <v>1.8604651162790697E-5</v>
      </c>
      <c r="E27" s="110">
        <v>0.16209999999999999</v>
      </c>
      <c r="F27" s="111">
        <v>2.2570000000000001</v>
      </c>
      <c r="G27" s="107">
        <f t="shared" si="2"/>
        <v>2.4191000000000003</v>
      </c>
      <c r="H27" s="108">
        <v>44</v>
      </c>
      <c r="I27" s="109" t="s">
        <v>64</v>
      </c>
      <c r="J27" s="69">
        <f t="shared" si="3"/>
        <v>4.3999999999999994E-3</v>
      </c>
      <c r="K27" s="108">
        <v>18</v>
      </c>
      <c r="L27" s="109" t="s">
        <v>64</v>
      </c>
      <c r="M27" s="69">
        <f t="shared" si="0"/>
        <v>1.8E-3</v>
      </c>
      <c r="N27" s="108">
        <v>13</v>
      </c>
      <c r="O27" s="109" t="s">
        <v>64</v>
      </c>
      <c r="P27" s="69">
        <f t="shared" si="1"/>
        <v>1.2999999999999999E-3</v>
      </c>
    </row>
    <row r="28" spans="1:16">
      <c r="B28" s="108">
        <v>1.7</v>
      </c>
      <c r="C28" s="109" t="s">
        <v>63</v>
      </c>
      <c r="D28" s="93">
        <f t="shared" si="4"/>
        <v>1.9767441860465116E-5</v>
      </c>
      <c r="E28" s="110">
        <v>0.1671</v>
      </c>
      <c r="F28" s="111">
        <v>2.3149999999999999</v>
      </c>
      <c r="G28" s="107">
        <f t="shared" si="2"/>
        <v>2.4821</v>
      </c>
      <c r="H28" s="108">
        <v>46</v>
      </c>
      <c r="I28" s="109" t="s">
        <v>64</v>
      </c>
      <c r="J28" s="69">
        <f t="shared" si="3"/>
        <v>4.5999999999999999E-3</v>
      </c>
      <c r="K28" s="108">
        <v>19</v>
      </c>
      <c r="L28" s="109" t="s">
        <v>64</v>
      </c>
      <c r="M28" s="69">
        <f t="shared" si="0"/>
        <v>1.9E-3</v>
      </c>
      <c r="N28" s="108">
        <v>14</v>
      </c>
      <c r="O28" s="109" t="s">
        <v>64</v>
      </c>
      <c r="P28" s="69">
        <f t="shared" si="1"/>
        <v>1.4E-3</v>
      </c>
    </row>
    <row r="29" spans="1:16">
      <c r="B29" s="108">
        <v>1.8</v>
      </c>
      <c r="C29" s="109" t="s">
        <v>63</v>
      </c>
      <c r="D29" s="93">
        <f t="shared" si="4"/>
        <v>2.0930232558139536E-5</v>
      </c>
      <c r="E29" s="110">
        <v>0.17199999999999999</v>
      </c>
      <c r="F29" s="111">
        <v>2.3719999999999999</v>
      </c>
      <c r="G29" s="107">
        <f t="shared" si="2"/>
        <v>2.544</v>
      </c>
      <c r="H29" s="108">
        <v>47</v>
      </c>
      <c r="I29" s="109" t="s">
        <v>64</v>
      </c>
      <c r="J29" s="69">
        <f t="shared" si="3"/>
        <v>4.7000000000000002E-3</v>
      </c>
      <c r="K29" s="108">
        <v>19</v>
      </c>
      <c r="L29" s="109" t="s">
        <v>64</v>
      </c>
      <c r="M29" s="69">
        <f t="shared" si="0"/>
        <v>1.9E-3</v>
      </c>
      <c r="N29" s="108">
        <v>14</v>
      </c>
      <c r="O29" s="109" t="s">
        <v>64</v>
      </c>
      <c r="P29" s="69">
        <f t="shared" si="1"/>
        <v>1.4E-3</v>
      </c>
    </row>
    <row r="30" spans="1:16">
      <c r="B30" s="108">
        <v>2</v>
      </c>
      <c r="C30" s="109" t="s">
        <v>63</v>
      </c>
      <c r="D30" s="93">
        <f t="shared" si="4"/>
        <v>2.3255813953488374E-5</v>
      </c>
      <c r="E30" s="110">
        <v>0.18129999999999999</v>
      </c>
      <c r="F30" s="111">
        <v>2.4780000000000002</v>
      </c>
      <c r="G30" s="107">
        <f t="shared" si="2"/>
        <v>2.6593</v>
      </c>
      <c r="H30" s="108">
        <v>49</v>
      </c>
      <c r="I30" s="109" t="s">
        <v>64</v>
      </c>
      <c r="J30" s="69">
        <f t="shared" si="3"/>
        <v>4.8999999999999998E-3</v>
      </c>
      <c r="K30" s="108">
        <v>20</v>
      </c>
      <c r="L30" s="109" t="s">
        <v>64</v>
      </c>
      <c r="M30" s="69">
        <f t="shared" si="0"/>
        <v>2E-3</v>
      </c>
      <c r="N30" s="108">
        <v>15</v>
      </c>
      <c r="O30" s="109" t="s">
        <v>64</v>
      </c>
      <c r="P30" s="69">
        <f t="shared" si="1"/>
        <v>1.5E-3</v>
      </c>
    </row>
    <row r="31" spans="1:16">
      <c r="B31" s="108">
        <v>2.25</v>
      </c>
      <c r="C31" s="109" t="s">
        <v>63</v>
      </c>
      <c r="D31" s="93">
        <f t="shared" si="4"/>
        <v>2.6162790697674417E-5</v>
      </c>
      <c r="E31" s="110">
        <v>0.1923</v>
      </c>
      <c r="F31" s="111">
        <v>2.5990000000000002</v>
      </c>
      <c r="G31" s="107">
        <f t="shared" si="2"/>
        <v>2.7913000000000001</v>
      </c>
      <c r="H31" s="108">
        <v>52</v>
      </c>
      <c r="I31" s="109" t="s">
        <v>64</v>
      </c>
      <c r="J31" s="69">
        <f t="shared" si="3"/>
        <v>5.1999999999999998E-3</v>
      </c>
      <c r="K31" s="108">
        <v>21</v>
      </c>
      <c r="L31" s="109" t="s">
        <v>64</v>
      </c>
      <c r="M31" s="69">
        <f t="shared" si="0"/>
        <v>2.1000000000000003E-3</v>
      </c>
      <c r="N31" s="108">
        <v>15</v>
      </c>
      <c r="O31" s="109" t="s">
        <v>64</v>
      </c>
      <c r="P31" s="69">
        <f t="shared" si="1"/>
        <v>1.5E-3</v>
      </c>
    </row>
    <row r="32" spans="1:16">
      <c r="B32" s="108">
        <v>2.5</v>
      </c>
      <c r="C32" s="109" t="s">
        <v>63</v>
      </c>
      <c r="D32" s="93">
        <f t="shared" si="4"/>
        <v>2.9069767441860467E-5</v>
      </c>
      <c r="E32" s="110">
        <v>0.2026</v>
      </c>
      <c r="F32" s="111">
        <v>2.7109999999999999</v>
      </c>
      <c r="G32" s="107">
        <f t="shared" si="2"/>
        <v>2.9135999999999997</v>
      </c>
      <c r="H32" s="108">
        <v>55</v>
      </c>
      <c r="I32" s="109" t="s">
        <v>64</v>
      </c>
      <c r="J32" s="69">
        <f t="shared" si="3"/>
        <v>5.4999999999999997E-3</v>
      </c>
      <c r="K32" s="108">
        <v>22</v>
      </c>
      <c r="L32" s="109" t="s">
        <v>64</v>
      </c>
      <c r="M32" s="69">
        <f t="shared" si="0"/>
        <v>2.1999999999999997E-3</v>
      </c>
      <c r="N32" s="108">
        <v>16</v>
      </c>
      <c r="O32" s="109" t="s">
        <v>64</v>
      </c>
      <c r="P32" s="69">
        <f t="shared" si="1"/>
        <v>1.6000000000000001E-3</v>
      </c>
    </row>
    <row r="33" spans="2:16">
      <c r="B33" s="108">
        <v>2.75</v>
      </c>
      <c r="C33" s="109" t="s">
        <v>63</v>
      </c>
      <c r="D33" s="93">
        <f t="shared" si="4"/>
        <v>3.1976744186046513E-5</v>
      </c>
      <c r="E33" s="110">
        <v>0.21249999999999999</v>
      </c>
      <c r="F33" s="111">
        <v>2.8130000000000002</v>
      </c>
      <c r="G33" s="107">
        <f t="shared" si="2"/>
        <v>3.0255000000000001</v>
      </c>
      <c r="H33" s="108">
        <v>58</v>
      </c>
      <c r="I33" s="109" t="s">
        <v>64</v>
      </c>
      <c r="J33" s="69">
        <f t="shared" si="3"/>
        <v>5.8000000000000005E-3</v>
      </c>
      <c r="K33" s="108">
        <v>23</v>
      </c>
      <c r="L33" s="109" t="s">
        <v>64</v>
      </c>
      <c r="M33" s="69">
        <f t="shared" si="0"/>
        <v>2.3E-3</v>
      </c>
      <c r="N33" s="108">
        <v>17</v>
      </c>
      <c r="O33" s="109" t="s">
        <v>64</v>
      </c>
      <c r="P33" s="69">
        <f t="shared" si="1"/>
        <v>1.7000000000000001E-3</v>
      </c>
    </row>
    <row r="34" spans="2:16">
      <c r="B34" s="108">
        <v>3</v>
      </c>
      <c r="C34" s="109" t="s">
        <v>63</v>
      </c>
      <c r="D34" s="93">
        <f t="shared" si="4"/>
        <v>3.4883720930232556E-5</v>
      </c>
      <c r="E34" s="110">
        <v>0.222</v>
      </c>
      <c r="F34" s="111">
        <v>2.9089999999999998</v>
      </c>
      <c r="G34" s="107">
        <f t="shared" si="2"/>
        <v>3.1309999999999998</v>
      </c>
      <c r="H34" s="108">
        <v>61</v>
      </c>
      <c r="I34" s="109" t="s">
        <v>64</v>
      </c>
      <c r="J34" s="69">
        <f t="shared" si="3"/>
        <v>6.0999999999999995E-3</v>
      </c>
      <c r="K34" s="108">
        <v>24</v>
      </c>
      <c r="L34" s="109" t="s">
        <v>64</v>
      </c>
      <c r="M34" s="69">
        <f t="shared" si="0"/>
        <v>2.4000000000000002E-3</v>
      </c>
      <c r="N34" s="108">
        <v>18</v>
      </c>
      <c r="O34" s="109" t="s">
        <v>64</v>
      </c>
      <c r="P34" s="69">
        <f t="shared" si="1"/>
        <v>1.8E-3</v>
      </c>
    </row>
    <row r="35" spans="2:16">
      <c r="B35" s="108">
        <v>3.25</v>
      </c>
      <c r="C35" s="109" t="s">
        <v>63</v>
      </c>
      <c r="D35" s="93">
        <f t="shared" si="4"/>
        <v>3.7790697674418606E-5</v>
      </c>
      <c r="E35" s="110">
        <v>0.2311</v>
      </c>
      <c r="F35" s="111">
        <v>2.9980000000000002</v>
      </c>
      <c r="G35" s="107">
        <f t="shared" si="2"/>
        <v>3.2291000000000003</v>
      </c>
      <c r="H35" s="108">
        <v>64</v>
      </c>
      <c r="I35" s="109" t="s">
        <v>64</v>
      </c>
      <c r="J35" s="69">
        <f t="shared" si="3"/>
        <v>6.4000000000000003E-3</v>
      </c>
      <c r="K35" s="108">
        <v>25</v>
      </c>
      <c r="L35" s="109" t="s">
        <v>64</v>
      </c>
      <c r="M35" s="69">
        <f t="shared" si="0"/>
        <v>2.5000000000000001E-3</v>
      </c>
      <c r="N35" s="108">
        <v>18</v>
      </c>
      <c r="O35" s="109" t="s">
        <v>64</v>
      </c>
      <c r="P35" s="69">
        <f t="shared" si="1"/>
        <v>1.8E-3</v>
      </c>
    </row>
    <row r="36" spans="2:16">
      <c r="B36" s="108">
        <v>3.5</v>
      </c>
      <c r="C36" s="109" t="s">
        <v>63</v>
      </c>
      <c r="D36" s="93">
        <f t="shared" si="4"/>
        <v>4.0697674418604649E-5</v>
      </c>
      <c r="E36" s="110">
        <v>0.23980000000000001</v>
      </c>
      <c r="F36" s="111">
        <v>3.081</v>
      </c>
      <c r="G36" s="107">
        <f t="shared" si="2"/>
        <v>3.3208000000000002</v>
      </c>
      <c r="H36" s="108">
        <v>66</v>
      </c>
      <c r="I36" s="109" t="s">
        <v>64</v>
      </c>
      <c r="J36" s="69">
        <f t="shared" si="3"/>
        <v>6.6E-3</v>
      </c>
      <c r="K36" s="108">
        <v>26</v>
      </c>
      <c r="L36" s="109" t="s">
        <v>64</v>
      </c>
      <c r="M36" s="69">
        <f t="shared" si="0"/>
        <v>2.5999999999999999E-3</v>
      </c>
      <c r="N36" s="108">
        <v>19</v>
      </c>
      <c r="O36" s="109" t="s">
        <v>64</v>
      </c>
      <c r="P36" s="69">
        <f t="shared" si="1"/>
        <v>1.9E-3</v>
      </c>
    </row>
    <row r="37" spans="2:16">
      <c r="B37" s="108">
        <v>3.75</v>
      </c>
      <c r="C37" s="109" t="s">
        <v>63</v>
      </c>
      <c r="D37" s="93">
        <f t="shared" si="4"/>
        <v>4.3604651162790698E-5</v>
      </c>
      <c r="E37" s="110">
        <v>0.2482</v>
      </c>
      <c r="F37" s="111">
        <v>3.1589999999999998</v>
      </c>
      <c r="G37" s="107">
        <f t="shared" si="2"/>
        <v>3.4072</v>
      </c>
      <c r="H37" s="108">
        <v>69</v>
      </c>
      <c r="I37" s="109" t="s">
        <v>64</v>
      </c>
      <c r="J37" s="69">
        <f t="shared" si="3"/>
        <v>6.9000000000000008E-3</v>
      </c>
      <c r="K37" s="108">
        <v>27</v>
      </c>
      <c r="L37" s="109" t="s">
        <v>64</v>
      </c>
      <c r="M37" s="69">
        <f t="shared" si="0"/>
        <v>2.7000000000000001E-3</v>
      </c>
      <c r="N37" s="108">
        <v>20</v>
      </c>
      <c r="O37" s="109" t="s">
        <v>64</v>
      </c>
      <c r="P37" s="69">
        <f t="shared" si="1"/>
        <v>2E-3</v>
      </c>
    </row>
    <row r="38" spans="2:16">
      <c r="B38" s="108">
        <v>4</v>
      </c>
      <c r="C38" s="109" t="s">
        <v>63</v>
      </c>
      <c r="D38" s="93">
        <f t="shared" si="4"/>
        <v>4.6511627906976748E-5</v>
      </c>
      <c r="E38" s="110">
        <v>0.25629999999999997</v>
      </c>
      <c r="F38" s="111">
        <v>3.2330000000000001</v>
      </c>
      <c r="G38" s="107">
        <f t="shared" si="2"/>
        <v>3.4893000000000001</v>
      </c>
      <c r="H38" s="108">
        <v>71</v>
      </c>
      <c r="I38" s="109" t="s">
        <v>64</v>
      </c>
      <c r="J38" s="69">
        <f t="shared" si="3"/>
        <v>7.0999999999999995E-3</v>
      </c>
      <c r="K38" s="108">
        <v>27</v>
      </c>
      <c r="L38" s="109" t="s">
        <v>64</v>
      </c>
      <c r="M38" s="69">
        <f t="shared" si="0"/>
        <v>2.7000000000000001E-3</v>
      </c>
      <c r="N38" s="108">
        <v>20</v>
      </c>
      <c r="O38" s="109" t="s">
        <v>64</v>
      </c>
      <c r="P38" s="69">
        <f t="shared" si="1"/>
        <v>2E-3</v>
      </c>
    </row>
    <row r="39" spans="2:16">
      <c r="B39" s="108">
        <v>4.5</v>
      </c>
      <c r="C39" s="109" t="s">
        <v>63</v>
      </c>
      <c r="D39" s="93">
        <f t="shared" si="4"/>
        <v>5.2325581395348834E-5</v>
      </c>
      <c r="E39" s="110">
        <v>0.27189999999999998</v>
      </c>
      <c r="F39" s="111">
        <v>3.3690000000000002</v>
      </c>
      <c r="G39" s="107">
        <f t="shared" si="2"/>
        <v>3.6409000000000002</v>
      </c>
      <c r="H39" s="108">
        <v>76</v>
      </c>
      <c r="I39" s="109" t="s">
        <v>64</v>
      </c>
      <c r="J39" s="69">
        <f t="shared" si="3"/>
        <v>7.6E-3</v>
      </c>
      <c r="K39" s="108">
        <v>29</v>
      </c>
      <c r="L39" s="109" t="s">
        <v>64</v>
      </c>
      <c r="M39" s="69">
        <f t="shared" si="0"/>
        <v>2.9000000000000002E-3</v>
      </c>
      <c r="N39" s="108">
        <v>22</v>
      </c>
      <c r="O39" s="109" t="s">
        <v>64</v>
      </c>
      <c r="P39" s="69">
        <f t="shared" si="1"/>
        <v>2.1999999999999997E-3</v>
      </c>
    </row>
    <row r="40" spans="2:16">
      <c r="B40" s="108">
        <v>5</v>
      </c>
      <c r="C40" s="109" t="s">
        <v>63</v>
      </c>
      <c r="D40" s="93">
        <f t="shared" si="4"/>
        <v>5.8139534883720933E-5</v>
      </c>
      <c r="E40" s="110">
        <v>0.28660000000000002</v>
      </c>
      <c r="F40" s="111">
        <v>3.492</v>
      </c>
      <c r="G40" s="107">
        <f t="shared" si="2"/>
        <v>3.7786</v>
      </c>
      <c r="H40" s="108">
        <v>80</v>
      </c>
      <c r="I40" s="109" t="s">
        <v>64</v>
      </c>
      <c r="J40" s="69">
        <f t="shared" si="3"/>
        <v>8.0000000000000002E-3</v>
      </c>
      <c r="K40" s="108">
        <v>30</v>
      </c>
      <c r="L40" s="109" t="s">
        <v>64</v>
      </c>
      <c r="M40" s="69">
        <f t="shared" si="0"/>
        <v>3.0000000000000001E-3</v>
      </c>
      <c r="N40" s="108">
        <v>23</v>
      </c>
      <c r="O40" s="109" t="s">
        <v>64</v>
      </c>
      <c r="P40" s="69">
        <f t="shared" si="1"/>
        <v>2.3E-3</v>
      </c>
    </row>
    <row r="41" spans="2:16">
      <c r="B41" s="108">
        <v>5.5</v>
      </c>
      <c r="C41" s="109" t="s">
        <v>63</v>
      </c>
      <c r="D41" s="93">
        <f t="shared" si="4"/>
        <v>6.3953488372093026E-5</v>
      </c>
      <c r="E41" s="110">
        <v>0.30059999999999998</v>
      </c>
      <c r="F41" s="111">
        <v>3.6040000000000001</v>
      </c>
      <c r="G41" s="107">
        <f t="shared" si="2"/>
        <v>3.9046000000000003</v>
      </c>
      <c r="H41" s="108">
        <v>85</v>
      </c>
      <c r="I41" s="109" t="s">
        <v>64</v>
      </c>
      <c r="J41" s="69">
        <f t="shared" si="3"/>
        <v>8.5000000000000006E-3</v>
      </c>
      <c r="K41" s="108">
        <v>32</v>
      </c>
      <c r="L41" s="109" t="s">
        <v>64</v>
      </c>
      <c r="M41" s="69">
        <f t="shared" si="0"/>
        <v>3.2000000000000002E-3</v>
      </c>
      <c r="N41" s="108">
        <v>24</v>
      </c>
      <c r="O41" s="109" t="s">
        <v>64</v>
      </c>
      <c r="P41" s="69">
        <f t="shared" si="1"/>
        <v>2.4000000000000002E-3</v>
      </c>
    </row>
    <row r="42" spans="2:16">
      <c r="B42" s="108">
        <v>6</v>
      </c>
      <c r="C42" s="109" t="s">
        <v>63</v>
      </c>
      <c r="D42" s="93">
        <f t="shared" si="4"/>
        <v>6.9767441860465112E-5</v>
      </c>
      <c r="E42" s="110">
        <v>0.31390000000000001</v>
      </c>
      <c r="F42" s="111">
        <v>3.7069999999999999</v>
      </c>
      <c r="G42" s="107">
        <f t="shared" si="2"/>
        <v>4.0209000000000001</v>
      </c>
      <c r="H42" s="108">
        <v>89</v>
      </c>
      <c r="I42" s="109" t="s">
        <v>64</v>
      </c>
      <c r="J42" s="69">
        <f t="shared" si="3"/>
        <v>8.8999999999999999E-3</v>
      </c>
      <c r="K42" s="108">
        <v>33</v>
      </c>
      <c r="L42" s="109" t="s">
        <v>64</v>
      </c>
      <c r="M42" s="69">
        <f t="shared" si="0"/>
        <v>3.3E-3</v>
      </c>
      <c r="N42" s="108">
        <v>25</v>
      </c>
      <c r="O42" s="109" t="s">
        <v>64</v>
      </c>
      <c r="P42" s="69">
        <f t="shared" si="1"/>
        <v>2.5000000000000001E-3</v>
      </c>
    </row>
    <row r="43" spans="2:16">
      <c r="B43" s="108">
        <v>6.5</v>
      </c>
      <c r="C43" s="109" t="s">
        <v>63</v>
      </c>
      <c r="D43" s="93">
        <f t="shared" si="4"/>
        <v>7.5581395348837212E-5</v>
      </c>
      <c r="E43" s="110">
        <v>0.32679999999999998</v>
      </c>
      <c r="F43" s="111">
        <v>3.802</v>
      </c>
      <c r="G43" s="107">
        <f t="shared" si="2"/>
        <v>4.1288</v>
      </c>
      <c r="H43" s="108">
        <v>93</v>
      </c>
      <c r="I43" s="109" t="s">
        <v>64</v>
      </c>
      <c r="J43" s="69">
        <f t="shared" si="3"/>
        <v>9.2999999999999992E-3</v>
      </c>
      <c r="K43" s="108">
        <v>35</v>
      </c>
      <c r="L43" s="109" t="s">
        <v>64</v>
      </c>
      <c r="M43" s="69">
        <f t="shared" si="0"/>
        <v>3.5000000000000005E-3</v>
      </c>
      <c r="N43" s="108">
        <v>26</v>
      </c>
      <c r="O43" s="109" t="s">
        <v>64</v>
      </c>
      <c r="P43" s="69">
        <f t="shared" si="1"/>
        <v>2.5999999999999999E-3</v>
      </c>
    </row>
    <row r="44" spans="2:16">
      <c r="B44" s="108">
        <v>7</v>
      </c>
      <c r="C44" s="109" t="s">
        <v>63</v>
      </c>
      <c r="D44" s="93">
        <f t="shared" si="4"/>
        <v>8.1395348837209297E-5</v>
      </c>
      <c r="E44" s="110">
        <v>0.33910000000000001</v>
      </c>
      <c r="F44" s="111">
        <v>3.89</v>
      </c>
      <c r="G44" s="107">
        <f t="shared" si="2"/>
        <v>4.2290999999999999</v>
      </c>
      <c r="H44" s="108">
        <v>98</v>
      </c>
      <c r="I44" s="109" t="s">
        <v>64</v>
      </c>
      <c r="J44" s="69">
        <f t="shared" si="3"/>
        <v>9.7999999999999997E-3</v>
      </c>
      <c r="K44" s="108">
        <v>36</v>
      </c>
      <c r="L44" s="109" t="s">
        <v>64</v>
      </c>
      <c r="M44" s="69">
        <f t="shared" si="0"/>
        <v>3.5999999999999999E-3</v>
      </c>
      <c r="N44" s="108">
        <v>27</v>
      </c>
      <c r="O44" s="109" t="s">
        <v>64</v>
      </c>
      <c r="P44" s="69">
        <f t="shared" si="1"/>
        <v>2.7000000000000001E-3</v>
      </c>
    </row>
    <row r="45" spans="2:16">
      <c r="B45" s="108">
        <v>8</v>
      </c>
      <c r="C45" s="109" t="s">
        <v>63</v>
      </c>
      <c r="D45" s="93">
        <f t="shared" si="4"/>
        <v>9.3023255813953496E-5</v>
      </c>
      <c r="E45" s="110">
        <v>0.36249999999999999</v>
      </c>
      <c r="F45" s="111">
        <v>4.0490000000000004</v>
      </c>
      <c r="G45" s="107">
        <f t="shared" si="2"/>
        <v>4.4115000000000002</v>
      </c>
      <c r="H45" s="108">
        <v>106</v>
      </c>
      <c r="I45" s="109" t="s">
        <v>64</v>
      </c>
      <c r="J45" s="69">
        <f t="shared" si="3"/>
        <v>1.06E-2</v>
      </c>
      <c r="K45" s="108">
        <v>38</v>
      </c>
      <c r="L45" s="109" t="s">
        <v>64</v>
      </c>
      <c r="M45" s="69">
        <f t="shared" si="0"/>
        <v>3.8E-3</v>
      </c>
      <c r="N45" s="108">
        <v>29</v>
      </c>
      <c r="O45" s="109" t="s">
        <v>64</v>
      </c>
      <c r="P45" s="69">
        <f t="shared" si="1"/>
        <v>2.9000000000000002E-3</v>
      </c>
    </row>
    <row r="46" spans="2:16">
      <c r="B46" s="108">
        <v>9</v>
      </c>
      <c r="C46" s="109" t="s">
        <v>63</v>
      </c>
      <c r="D46" s="93">
        <f t="shared" si="4"/>
        <v>1.0465116279069767E-4</v>
      </c>
      <c r="E46" s="110">
        <v>0.38450000000000001</v>
      </c>
      <c r="F46" s="111">
        <v>4.1879999999999997</v>
      </c>
      <c r="G46" s="107">
        <f t="shared" si="2"/>
        <v>4.5724999999999998</v>
      </c>
      <c r="H46" s="108">
        <v>113</v>
      </c>
      <c r="I46" s="109" t="s">
        <v>64</v>
      </c>
      <c r="J46" s="69">
        <f t="shared" si="3"/>
        <v>1.1300000000000001E-2</v>
      </c>
      <c r="K46" s="108">
        <v>41</v>
      </c>
      <c r="L46" s="109" t="s">
        <v>64</v>
      </c>
      <c r="M46" s="69">
        <f t="shared" si="0"/>
        <v>4.1000000000000003E-3</v>
      </c>
      <c r="N46" s="108">
        <v>31</v>
      </c>
      <c r="O46" s="109" t="s">
        <v>64</v>
      </c>
      <c r="P46" s="69">
        <f t="shared" si="1"/>
        <v>3.0999999999999999E-3</v>
      </c>
    </row>
    <row r="47" spans="2:16">
      <c r="B47" s="108">
        <v>10</v>
      </c>
      <c r="C47" s="109" t="s">
        <v>63</v>
      </c>
      <c r="D47" s="93">
        <f t="shared" si="4"/>
        <v>1.1627906976744187E-4</v>
      </c>
      <c r="E47" s="110">
        <v>0.40529999999999999</v>
      </c>
      <c r="F47" s="111">
        <v>4.3109999999999999</v>
      </c>
      <c r="G47" s="107">
        <f t="shared" si="2"/>
        <v>4.7163000000000004</v>
      </c>
      <c r="H47" s="108">
        <v>121</v>
      </c>
      <c r="I47" s="109" t="s">
        <v>64</v>
      </c>
      <c r="J47" s="69">
        <f t="shared" si="3"/>
        <v>1.21E-2</v>
      </c>
      <c r="K47" s="108">
        <v>43</v>
      </c>
      <c r="L47" s="109" t="s">
        <v>64</v>
      </c>
      <c r="M47" s="69">
        <f t="shared" si="0"/>
        <v>4.3E-3</v>
      </c>
      <c r="N47" s="108">
        <v>33</v>
      </c>
      <c r="O47" s="109" t="s">
        <v>64</v>
      </c>
      <c r="P47" s="69">
        <f t="shared" si="1"/>
        <v>3.3E-3</v>
      </c>
    </row>
    <row r="48" spans="2:16">
      <c r="B48" s="108">
        <v>11</v>
      </c>
      <c r="C48" s="109" t="s">
        <v>63</v>
      </c>
      <c r="D48" s="93">
        <f t="shared" si="4"/>
        <v>1.2790697674418605E-4</v>
      </c>
      <c r="E48" s="110">
        <v>0.42509999999999998</v>
      </c>
      <c r="F48" s="111">
        <v>4.4219999999999997</v>
      </c>
      <c r="G48" s="107">
        <f t="shared" si="2"/>
        <v>4.8470999999999993</v>
      </c>
      <c r="H48" s="108">
        <v>128</v>
      </c>
      <c r="I48" s="109" t="s">
        <v>64</v>
      </c>
      <c r="J48" s="69">
        <f t="shared" si="3"/>
        <v>1.2800000000000001E-2</v>
      </c>
      <c r="K48" s="108">
        <v>45</v>
      </c>
      <c r="L48" s="109" t="s">
        <v>64</v>
      </c>
      <c r="M48" s="69">
        <f t="shared" si="0"/>
        <v>4.4999999999999997E-3</v>
      </c>
      <c r="N48" s="108">
        <v>34</v>
      </c>
      <c r="O48" s="109" t="s">
        <v>64</v>
      </c>
      <c r="P48" s="69">
        <f t="shared" si="1"/>
        <v>3.4000000000000002E-3</v>
      </c>
    </row>
    <row r="49" spans="2:16">
      <c r="B49" s="108">
        <v>12</v>
      </c>
      <c r="C49" s="109" t="s">
        <v>63</v>
      </c>
      <c r="D49" s="93">
        <f t="shared" si="4"/>
        <v>1.3953488372093022E-4</v>
      </c>
      <c r="E49" s="110">
        <v>0.44400000000000001</v>
      </c>
      <c r="F49" s="111">
        <v>4.5220000000000002</v>
      </c>
      <c r="G49" s="107">
        <f t="shared" si="2"/>
        <v>4.9660000000000002</v>
      </c>
      <c r="H49" s="108">
        <v>135</v>
      </c>
      <c r="I49" s="109" t="s">
        <v>64</v>
      </c>
      <c r="J49" s="69">
        <f t="shared" si="3"/>
        <v>1.3500000000000002E-2</v>
      </c>
      <c r="K49" s="108">
        <v>47</v>
      </c>
      <c r="L49" s="109" t="s">
        <v>64</v>
      </c>
      <c r="M49" s="69">
        <f t="shared" si="0"/>
        <v>4.7000000000000002E-3</v>
      </c>
      <c r="N49" s="108">
        <v>36</v>
      </c>
      <c r="O49" s="109" t="s">
        <v>64</v>
      </c>
      <c r="P49" s="69">
        <f t="shared" si="1"/>
        <v>3.5999999999999999E-3</v>
      </c>
    </row>
    <row r="50" spans="2:16">
      <c r="B50" s="108">
        <v>13</v>
      </c>
      <c r="C50" s="109" t="s">
        <v>63</v>
      </c>
      <c r="D50" s="93">
        <f t="shared" si="4"/>
        <v>1.5116279069767442E-4</v>
      </c>
      <c r="E50" s="110">
        <v>0.46210000000000001</v>
      </c>
      <c r="F50" s="111">
        <v>4.6130000000000004</v>
      </c>
      <c r="G50" s="107">
        <f t="shared" si="2"/>
        <v>5.0751000000000008</v>
      </c>
      <c r="H50" s="108">
        <v>142</v>
      </c>
      <c r="I50" s="109" t="s">
        <v>64</v>
      </c>
      <c r="J50" s="69">
        <f t="shared" si="3"/>
        <v>1.4199999999999999E-2</v>
      </c>
      <c r="K50" s="108">
        <v>49</v>
      </c>
      <c r="L50" s="109" t="s">
        <v>64</v>
      </c>
      <c r="M50" s="69">
        <f t="shared" si="0"/>
        <v>4.8999999999999998E-3</v>
      </c>
      <c r="N50" s="108">
        <v>38</v>
      </c>
      <c r="O50" s="109" t="s">
        <v>64</v>
      </c>
      <c r="P50" s="69">
        <f t="shared" si="1"/>
        <v>3.8E-3</v>
      </c>
    </row>
    <row r="51" spans="2:16">
      <c r="B51" s="108">
        <v>14</v>
      </c>
      <c r="C51" s="109" t="s">
        <v>63</v>
      </c>
      <c r="D51" s="93">
        <f t="shared" si="4"/>
        <v>1.6279069767441859E-4</v>
      </c>
      <c r="E51" s="110">
        <v>0.47960000000000003</v>
      </c>
      <c r="F51" s="111">
        <v>4.6959999999999997</v>
      </c>
      <c r="G51" s="107">
        <f t="shared" si="2"/>
        <v>5.1755999999999993</v>
      </c>
      <c r="H51" s="108">
        <v>149</v>
      </c>
      <c r="I51" s="109" t="s">
        <v>64</v>
      </c>
      <c r="J51" s="69">
        <f t="shared" si="3"/>
        <v>1.49E-2</v>
      </c>
      <c r="K51" s="108">
        <v>51</v>
      </c>
      <c r="L51" s="109" t="s">
        <v>64</v>
      </c>
      <c r="M51" s="69">
        <f t="shared" si="0"/>
        <v>5.0999999999999995E-3</v>
      </c>
      <c r="N51" s="108">
        <v>39</v>
      </c>
      <c r="O51" s="109" t="s">
        <v>64</v>
      </c>
      <c r="P51" s="69">
        <f t="shared" si="1"/>
        <v>3.8999999999999998E-3</v>
      </c>
    </row>
    <row r="52" spans="2:16">
      <c r="B52" s="108">
        <v>15</v>
      </c>
      <c r="C52" s="109" t="s">
        <v>63</v>
      </c>
      <c r="D52" s="93">
        <f t="shared" si="4"/>
        <v>1.7441860465116279E-4</v>
      </c>
      <c r="E52" s="110">
        <v>0.49640000000000001</v>
      </c>
      <c r="F52" s="111">
        <v>4.7720000000000002</v>
      </c>
      <c r="G52" s="107">
        <f t="shared" si="2"/>
        <v>5.2684000000000006</v>
      </c>
      <c r="H52" s="108">
        <v>156</v>
      </c>
      <c r="I52" s="109" t="s">
        <v>64</v>
      </c>
      <c r="J52" s="69">
        <f t="shared" si="3"/>
        <v>1.5599999999999999E-2</v>
      </c>
      <c r="K52" s="108">
        <v>53</v>
      </c>
      <c r="L52" s="109" t="s">
        <v>64</v>
      </c>
      <c r="M52" s="69">
        <f t="shared" si="0"/>
        <v>5.3E-3</v>
      </c>
      <c r="N52" s="108">
        <v>41</v>
      </c>
      <c r="O52" s="109" t="s">
        <v>64</v>
      </c>
      <c r="P52" s="69">
        <f t="shared" si="1"/>
        <v>4.1000000000000003E-3</v>
      </c>
    </row>
    <row r="53" spans="2:16">
      <c r="B53" s="108">
        <v>16</v>
      </c>
      <c r="C53" s="109" t="s">
        <v>63</v>
      </c>
      <c r="D53" s="93">
        <f t="shared" si="4"/>
        <v>1.8604651162790699E-4</v>
      </c>
      <c r="E53" s="110">
        <v>0.51270000000000004</v>
      </c>
      <c r="F53" s="111">
        <v>4.8419999999999996</v>
      </c>
      <c r="G53" s="107">
        <f t="shared" si="2"/>
        <v>5.3546999999999993</v>
      </c>
      <c r="H53" s="108">
        <v>162</v>
      </c>
      <c r="I53" s="109" t="s">
        <v>64</v>
      </c>
      <c r="J53" s="69">
        <f t="shared" si="3"/>
        <v>1.6199999999999999E-2</v>
      </c>
      <c r="K53" s="108">
        <v>55</v>
      </c>
      <c r="L53" s="109" t="s">
        <v>64</v>
      </c>
      <c r="M53" s="69">
        <f t="shared" si="0"/>
        <v>5.4999999999999997E-3</v>
      </c>
      <c r="N53" s="108">
        <v>42</v>
      </c>
      <c r="O53" s="109" t="s">
        <v>64</v>
      </c>
      <c r="P53" s="69">
        <f t="shared" si="1"/>
        <v>4.2000000000000006E-3</v>
      </c>
    </row>
    <row r="54" spans="2:16">
      <c r="B54" s="108">
        <v>17</v>
      </c>
      <c r="C54" s="109" t="s">
        <v>63</v>
      </c>
      <c r="D54" s="93">
        <f t="shared" si="4"/>
        <v>1.9767441860465116E-4</v>
      </c>
      <c r="E54" s="110">
        <v>0.52839999999999998</v>
      </c>
      <c r="F54" s="111">
        <v>4.907</v>
      </c>
      <c r="G54" s="107">
        <f t="shared" si="2"/>
        <v>5.4353999999999996</v>
      </c>
      <c r="H54" s="108">
        <v>169</v>
      </c>
      <c r="I54" s="109" t="s">
        <v>64</v>
      </c>
      <c r="J54" s="69">
        <f t="shared" si="3"/>
        <v>1.6900000000000002E-2</v>
      </c>
      <c r="K54" s="108">
        <v>57</v>
      </c>
      <c r="L54" s="109" t="s">
        <v>64</v>
      </c>
      <c r="M54" s="69">
        <f t="shared" si="0"/>
        <v>5.7000000000000002E-3</v>
      </c>
      <c r="N54" s="108">
        <v>44</v>
      </c>
      <c r="O54" s="109" t="s">
        <v>64</v>
      </c>
      <c r="P54" s="69">
        <f t="shared" si="1"/>
        <v>4.3999999999999994E-3</v>
      </c>
    </row>
    <row r="55" spans="2:16">
      <c r="B55" s="108">
        <v>18</v>
      </c>
      <c r="C55" s="109" t="s">
        <v>63</v>
      </c>
      <c r="D55" s="93">
        <f t="shared" si="4"/>
        <v>2.0930232558139534E-4</v>
      </c>
      <c r="E55" s="110">
        <v>0.54379999999999995</v>
      </c>
      <c r="F55" s="111">
        <v>4.9669999999999996</v>
      </c>
      <c r="G55" s="107">
        <f t="shared" si="2"/>
        <v>5.5107999999999997</v>
      </c>
      <c r="H55" s="108">
        <v>175</v>
      </c>
      <c r="I55" s="109" t="s">
        <v>64</v>
      </c>
      <c r="J55" s="69">
        <f t="shared" si="3"/>
        <v>1.7499999999999998E-2</v>
      </c>
      <c r="K55" s="108">
        <v>59</v>
      </c>
      <c r="L55" s="109" t="s">
        <v>64</v>
      </c>
      <c r="M55" s="69">
        <f t="shared" si="0"/>
        <v>5.8999999999999999E-3</v>
      </c>
      <c r="N55" s="108">
        <v>45</v>
      </c>
      <c r="O55" s="109" t="s">
        <v>64</v>
      </c>
      <c r="P55" s="69">
        <f t="shared" si="1"/>
        <v>4.4999999999999997E-3</v>
      </c>
    </row>
    <row r="56" spans="2:16">
      <c r="B56" s="108">
        <v>20</v>
      </c>
      <c r="C56" s="109" t="s">
        <v>63</v>
      </c>
      <c r="D56" s="93">
        <f t="shared" si="4"/>
        <v>2.3255813953488373E-4</v>
      </c>
      <c r="E56" s="110">
        <v>0.57320000000000004</v>
      </c>
      <c r="F56" s="111">
        <v>5.0750000000000002</v>
      </c>
      <c r="G56" s="107">
        <f t="shared" si="2"/>
        <v>5.6482000000000001</v>
      </c>
      <c r="H56" s="108">
        <v>188</v>
      </c>
      <c r="I56" s="109" t="s">
        <v>64</v>
      </c>
      <c r="J56" s="69">
        <f t="shared" si="3"/>
        <v>1.8800000000000001E-2</v>
      </c>
      <c r="K56" s="108">
        <v>62</v>
      </c>
      <c r="L56" s="109" t="s">
        <v>64</v>
      </c>
      <c r="M56" s="69">
        <f t="shared" si="0"/>
        <v>6.1999999999999998E-3</v>
      </c>
      <c r="N56" s="108">
        <v>48</v>
      </c>
      <c r="O56" s="109" t="s">
        <v>64</v>
      </c>
      <c r="P56" s="69">
        <f t="shared" si="1"/>
        <v>4.8000000000000004E-3</v>
      </c>
    </row>
    <row r="57" spans="2:16">
      <c r="B57" s="108">
        <v>22.5</v>
      </c>
      <c r="C57" s="109" t="s">
        <v>63</v>
      </c>
      <c r="D57" s="93">
        <f t="shared" si="4"/>
        <v>2.6162790697674415E-4</v>
      </c>
      <c r="E57" s="110">
        <v>0.6079</v>
      </c>
      <c r="F57" s="111">
        <v>5.19</v>
      </c>
      <c r="G57" s="107">
        <f t="shared" si="2"/>
        <v>5.7979000000000003</v>
      </c>
      <c r="H57" s="108">
        <v>204</v>
      </c>
      <c r="I57" s="109" t="s">
        <v>64</v>
      </c>
      <c r="J57" s="69">
        <f t="shared" si="3"/>
        <v>2.0399999999999998E-2</v>
      </c>
      <c r="K57" s="108">
        <v>67</v>
      </c>
      <c r="L57" s="109" t="s">
        <v>64</v>
      </c>
      <c r="M57" s="69">
        <f t="shared" si="0"/>
        <v>6.7000000000000002E-3</v>
      </c>
      <c r="N57" s="108">
        <v>52</v>
      </c>
      <c r="O57" s="109" t="s">
        <v>64</v>
      </c>
      <c r="P57" s="69">
        <f t="shared" si="1"/>
        <v>5.1999999999999998E-3</v>
      </c>
    </row>
    <row r="58" spans="2:16">
      <c r="B58" s="108">
        <v>25</v>
      </c>
      <c r="C58" s="109" t="s">
        <v>63</v>
      </c>
      <c r="D58" s="93">
        <f t="shared" si="4"/>
        <v>2.9069767441860465E-4</v>
      </c>
      <c r="E58" s="110">
        <v>0.64080000000000004</v>
      </c>
      <c r="F58" s="111">
        <v>5.2880000000000003</v>
      </c>
      <c r="G58" s="107">
        <f t="shared" si="2"/>
        <v>5.9288000000000007</v>
      </c>
      <c r="H58" s="108">
        <v>219</v>
      </c>
      <c r="I58" s="109" t="s">
        <v>64</v>
      </c>
      <c r="J58" s="69">
        <f t="shared" si="3"/>
        <v>2.1899999999999999E-2</v>
      </c>
      <c r="K58" s="108">
        <v>71</v>
      </c>
      <c r="L58" s="109" t="s">
        <v>64</v>
      </c>
      <c r="M58" s="69">
        <f t="shared" si="0"/>
        <v>7.0999999999999995E-3</v>
      </c>
      <c r="N58" s="108">
        <v>55</v>
      </c>
      <c r="O58" s="109" t="s">
        <v>64</v>
      </c>
      <c r="P58" s="69">
        <f t="shared" si="1"/>
        <v>5.4999999999999997E-3</v>
      </c>
    </row>
    <row r="59" spans="2:16">
      <c r="B59" s="108">
        <v>27.5</v>
      </c>
      <c r="C59" s="109" t="s">
        <v>63</v>
      </c>
      <c r="D59" s="93">
        <f t="shared" si="4"/>
        <v>3.1976744186046514E-4</v>
      </c>
      <c r="E59" s="110">
        <v>0.67210000000000003</v>
      </c>
      <c r="F59" s="111">
        <v>5.3730000000000002</v>
      </c>
      <c r="G59" s="107">
        <f t="shared" si="2"/>
        <v>6.0451000000000006</v>
      </c>
      <c r="H59" s="108">
        <v>234</v>
      </c>
      <c r="I59" s="109" t="s">
        <v>64</v>
      </c>
      <c r="J59" s="69">
        <f t="shared" si="3"/>
        <v>2.3400000000000001E-2</v>
      </c>
      <c r="K59" s="108">
        <v>75</v>
      </c>
      <c r="L59" s="109" t="s">
        <v>64</v>
      </c>
      <c r="M59" s="69">
        <f t="shared" si="0"/>
        <v>7.4999999999999997E-3</v>
      </c>
      <c r="N59" s="108">
        <v>59</v>
      </c>
      <c r="O59" s="109" t="s">
        <v>64</v>
      </c>
      <c r="P59" s="69">
        <f t="shared" si="1"/>
        <v>5.8999999999999999E-3</v>
      </c>
    </row>
    <row r="60" spans="2:16">
      <c r="B60" s="108">
        <v>30</v>
      </c>
      <c r="C60" s="109" t="s">
        <v>63</v>
      </c>
      <c r="D60" s="93">
        <f t="shared" si="4"/>
        <v>3.4883720930232559E-4</v>
      </c>
      <c r="E60" s="110">
        <v>0.70199999999999996</v>
      </c>
      <c r="F60" s="111">
        <v>5.4459999999999997</v>
      </c>
      <c r="G60" s="107">
        <f t="shared" si="2"/>
        <v>6.1479999999999997</v>
      </c>
      <c r="H60" s="108">
        <v>249</v>
      </c>
      <c r="I60" s="109" t="s">
        <v>64</v>
      </c>
      <c r="J60" s="69">
        <f t="shared" si="3"/>
        <v>2.4899999999999999E-2</v>
      </c>
      <c r="K60" s="108">
        <v>79</v>
      </c>
      <c r="L60" s="109" t="s">
        <v>64</v>
      </c>
      <c r="M60" s="69">
        <f t="shared" si="0"/>
        <v>7.9000000000000008E-3</v>
      </c>
      <c r="N60" s="108">
        <v>62</v>
      </c>
      <c r="O60" s="109" t="s">
        <v>64</v>
      </c>
      <c r="P60" s="69">
        <f t="shared" si="1"/>
        <v>6.1999999999999998E-3</v>
      </c>
    </row>
    <row r="61" spans="2:16">
      <c r="B61" s="108">
        <v>32.5</v>
      </c>
      <c r="C61" s="109" t="s">
        <v>63</v>
      </c>
      <c r="D61" s="93">
        <f t="shared" si="4"/>
        <v>3.7790697674418608E-4</v>
      </c>
      <c r="E61" s="110">
        <v>0.73070000000000002</v>
      </c>
      <c r="F61" s="111">
        <v>5.5090000000000003</v>
      </c>
      <c r="G61" s="107">
        <f t="shared" si="2"/>
        <v>6.2397</v>
      </c>
      <c r="H61" s="108">
        <v>264</v>
      </c>
      <c r="I61" s="109" t="s">
        <v>64</v>
      </c>
      <c r="J61" s="69">
        <f t="shared" si="3"/>
        <v>2.64E-2</v>
      </c>
      <c r="K61" s="108">
        <v>83</v>
      </c>
      <c r="L61" s="109" t="s">
        <v>64</v>
      </c>
      <c r="M61" s="69">
        <f t="shared" si="0"/>
        <v>8.3000000000000001E-3</v>
      </c>
      <c r="N61" s="108">
        <v>65</v>
      </c>
      <c r="O61" s="109" t="s">
        <v>64</v>
      </c>
      <c r="P61" s="69">
        <f t="shared" si="1"/>
        <v>6.5000000000000006E-3</v>
      </c>
    </row>
    <row r="62" spans="2:16">
      <c r="B62" s="108">
        <v>35</v>
      </c>
      <c r="C62" s="109" t="s">
        <v>63</v>
      </c>
      <c r="D62" s="93">
        <f t="shared" si="4"/>
        <v>4.0697674418604653E-4</v>
      </c>
      <c r="E62" s="110">
        <v>0.75819999999999999</v>
      </c>
      <c r="F62" s="111">
        <v>5.5650000000000004</v>
      </c>
      <c r="G62" s="107">
        <f t="shared" si="2"/>
        <v>6.3231999999999999</v>
      </c>
      <c r="H62" s="108">
        <v>278</v>
      </c>
      <c r="I62" s="109" t="s">
        <v>64</v>
      </c>
      <c r="J62" s="69">
        <f t="shared" si="3"/>
        <v>2.7800000000000002E-2</v>
      </c>
      <c r="K62" s="108">
        <v>87</v>
      </c>
      <c r="L62" s="109" t="s">
        <v>64</v>
      </c>
      <c r="M62" s="69">
        <f t="shared" si="0"/>
        <v>8.6999999999999994E-3</v>
      </c>
      <c r="N62" s="108">
        <v>68</v>
      </c>
      <c r="O62" s="109" t="s">
        <v>64</v>
      </c>
      <c r="P62" s="69">
        <f t="shared" si="1"/>
        <v>6.8000000000000005E-3</v>
      </c>
    </row>
    <row r="63" spans="2:16">
      <c r="B63" s="108">
        <v>37.5</v>
      </c>
      <c r="C63" s="109" t="s">
        <v>63</v>
      </c>
      <c r="D63" s="93">
        <f t="shared" si="4"/>
        <v>4.3604651162790697E-4</v>
      </c>
      <c r="E63" s="110">
        <v>0.78490000000000004</v>
      </c>
      <c r="F63" s="111">
        <v>5.6130000000000004</v>
      </c>
      <c r="G63" s="107">
        <f t="shared" si="2"/>
        <v>6.3979000000000008</v>
      </c>
      <c r="H63" s="108">
        <v>292</v>
      </c>
      <c r="I63" s="109" t="s">
        <v>64</v>
      </c>
      <c r="J63" s="69">
        <f t="shared" si="3"/>
        <v>2.9199999999999997E-2</v>
      </c>
      <c r="K63" s="108">
        <v>90</v>
      </c>
      <c r="L63" s="109" t="s">
        <v>64</v>
      </c>
      <c r="M63" s="69">
        <f t="shared" si="0"/>
        <v>8.9999999999999993E-3</v>
      </c>
      <c r="N63" s="108">
        <v>71</v>
      </c>
      <c r="O63" s="109" t="s">
        <v>64</v>
      </c>
      <c r="P63" s="69">
        <f t="shared" si="1"/>
        <v>7.0999999999999995E-3</v>
      </c>
    </row>
    <row r="64" spans="2:16">
      <c r="B64" s="108">
        <v>40</v>
      </c>
      <c r="C64" s="109" t="s">
        <v>63</v>
      </c>
      <c r="D64" s="93">
        <f t="shared" si="4"/>
        <v>4.6511627906976747E-4</v>
      </c>
      <c r="E64" s="110">
        <v>0.81059999999999999</v>
      </c>
      <c r="F64" s="111">
        <v>5.6559999999999997</v>
      </c>
      <c r="G64" s="107">
        <f t="shared" si="2"/>
        <v>6.4665999999999997</v>
      </c>
      <c r="H64" s="108">
        <v>306</v>
      </c>
      <c r="I64" s="109" t="s">
        <v>64</v>
      </c>
      <c r="J64" s="69">
        <f t="shared" si="3"/>
        <v>3.0599999999999999E-2</v>
      </c>
      <c r="K64" s="108">
        <v>94</v>
      </c>
      <c r="L64" s="109" t="s">
        <v>64</v>
      </c>
      <c r="M64" s="69">
        <f t="shared" si="0"/>
        <v>9.4000000000000004E-3</v>
      </c>
      <c r="N64" s="108">
        <v>74</v>
      </c>
      <c r="O64" s="109" t="s">
        <v>64</v>
      </c>
      <c r="P64" s="69">
        <f t="shared" si="1"/>
        <v>7.3999999999999995E-3</v>
      </c>
    </row>
    <row r="65" spans="2:16">
      <c r="B65" s="108">
        <v>45</v>
      </c>
      <c r="C65" s="109" t="s">
        <v>63</v>
      </c>
      <c r="D65" s="93">
        <f t="shared" si="4"/>
        <v>5.232558139534883E-4</v>
      </c>
      <c r="E65" s="110">
        <v>0.85980000000000001</v>
      </c>
      <c r="F65" s="111">
        <v>5.726</v>
      </c>
      <c r="G65" s="107">
        <f t="shared" si="2"/>
        <v>6.5857999999999999</v>
      </c>
      <c r="H65" s="108">
        <v>334</v>
      </c>
      <c r="I65" s="109" t="s">
        <v>64</v>
      </c>
      <c r="J65" s="69">
        <f t="shared" si="3"/>
        <v>3.3399999999999999E-2</v>
      </c>
      <c r="K65" s="108">
        <v>102</v>
      </c>
      <c r="L65" s="109" t="s">
        <v>64</v>
      </c>
      <c r="M65" s="69">
        <f t="shared" si="0"/>
        <v>1.0199999999999999E-2</v>
      </c>
      <c r="N65" s="108">
        <v>80</v>
      </c>
      <c r="O65" s="109" t="s">
        <v>64</v>
      </c>
      <c r="P65" s="69">
        <f t="shared" si="1"/>
        <v>8.0000000000000002E-3</v>
      </c>
    </row>
    <row r="66" spans="2:16">
      <c r="B66" s="108">
        <v>50</v>
      </c>
      <c r="C66" s="109" t="s">
        <v>63</v>
      </c>
      <c r="D66" s="93">
        <f t="shared" si="4"/>
        <v>5.8139534883720929E-4</v>
      </c>
      <c r="E66" s="110">
        <v>0.90629999999999999</v>
      </c>
      <c r="F66" s="111">
        <v>5.78</v>
      </c>
      <c r="G66" s="107">
        <f t="shared" si="2"/>
        <v>6.6863000000000001</v>
      </c>
      <c r="H66" s="108">
        <v>362</v>
      </c>
      <c r="I66" s="109" t="s">
        <v>64</v>
      </c>
      <c r="J66" s="69">
        <f t="shared" si="3"/>
        <v>3.6199999999999996E-2</v>
      </c>
      <c r="K66" s="108">
        <v>109</v>
      </c>
      <c r="L66" s="109" t="s">
        <v>64</v>
      </c>
      <c r="M66" s="69">
        <f t="shared" si="0"/>
        <v>1.09E-2</v>
      </c>
      <c r="N66" s="108">
        <v>86</v>
      </c>
      <c r="O66" s="109" t="s">
        <v>64</v>
      </c>
      <c r="P66" s="69">
        <f t="shared" si="1"/>
        <v>8.6E-3</v>
      </c>
    </row>
    <row r="67" spans="2:16">
      <c r="B67" s="108">
        <v>55</v>
      </c>
      <c r="C67" s="109" t="s">
        <v>63</v>
      </c>
      <c r="D67" s="93">
        <f t="shared" si="4"/>
        <v>6.3953488372093029E-4</v>
      </c>
      <c r="E67" s="110">
        <v>0.95050000000000001</v>
      </c>
      <c r="F67" s="111">
        <v>5.8209999999999997</v>
      </c>
      <c r="G67" s="107">
        <f t="shared" si="2"/>
        <v>6.7714999999999996</v>
      </c>
      <c r="H67" s="108">
        <v>389</v>
      </c>
      <c r="I67" s="109" t="s">
        <v>64</v>
      </c>
      <c r="J67" s="69">
        <f t="shared" si="3"/>
        <v>3.8900000000000004E-2</v>
      </c>
      <c r="K67" s="108">
        <v>116</v>
      </c>
      <c r="L67" s="109" t="s">
        <v>64</v>
      </c>
      <c r="M67" s="69">
        <f t="shared" si="0"/>
        <v>1.1600000000000001E-2</v>
      </c>
      <c r="N67" s="108">
        <v>91</v>
      </c>
      <c r="O67" s="109" t="s">
        <v>64</v>
      </c>
      <c r="P67" s="69">
        <f t="shared" si="1"/>
        <v>9.1000000000000004E-3</v>
      </c>
    </row>
    <row r="68" spans="2:16">
      <c r="B68" s="108">
        <v>60</v>
      </c>
      <c r="C68" s="109" t="s">
        <v>63</v>
      </c>
      <c r="D68" s="93">
        <f t="shared" si="4"/>
        <v>6.9767441860465117E-4</v>
      </c>
      <c r="E68" s="110">
        <v>0.99280000000000002</v>
      </c>
      <c r="F68" s="111">
        <v>5.8520000000000003</v>
      </c>
      <c r="G68" s="107">
        <f t="shared" si="2"/>
        <v>6.8448000000000002</v>
      </c>
      <c r="H68" s="108">
        <v>416</v>
      </c>
      <c r="I68" s="109" t="s">
        <v>64</v>
      </c>
      <c r="J68" s="69">
        <f t="shared" si="3"/>
        <v>4.1599999999999998E-2</v>
      </c>
      <c r="K68" s="108">
        <v>123</v>
      </c>
      <c r="L68" s="109" t="s">
        <v>64</v>
      </c>
      <c r="M68" s="69">
        <f t="shared" si="0"/>
        <v>1.23E-2</v>
      </c>
      <c r="N68" s="108">
        <v>97</v>
      </c>
      <c r="O68" s="109" t="s">
        <v>64</v>
      </c>
      <c r="P68" s="69">
        <f t="shared" si="1"/>
        <v>9.7000000000000003E-3</v>
      </c>
    </row>
    <row r="69" spans="2:16">
      <c r="B69" s="108">
        <v>65</v>
      </c>
      <c r="C69" s="109" t="s">
        <v>63</v>
      </c>
      <c r="D69" s="93">
        <f t="shared" si="4"/>
        <v>7.5581395348837217E-4</v>
      </c>
      <c r="E69" s="110">
        <v>1.0329999999999999</v>
      </c>
      <c r="F69" s="111">
        <v>5.875</v>
      </c>
      <c r="G69" s="107">
        <f t="shared" si="2"/>
        <v>6.9079999999999995</v>
      </c>
      <c r="H69" s="108">
        <v>443</v>
      </c>
      <c r="I69" s="109" t="s">
        <v>64</v>
      </c>
      <c r="J69" s="69">
        <f t="shared" si="3"/>
        <v>4.4299999999999999E-2</v>
      </c>
      <c r="K69" s="108">
        <v>129</v>
      </c>
      <c r="L69" s="109" t="s">
        <v>64</v>
      </c>
      <c r="M69" s="69">
        <f t="shared" si="0"/>
        <v>1.29E-2</v>
      </c>
      <c r="N69" s="108">
        <v>102</v>
      </c>
      <c r="O69" s="109" t="s">
        <v>64</v>
      </c>
      <c r="P69" s="69">
        <f t="shared" si="1"/>
        <v>1.0199999999999999E-2</v>
      </c>
    </row>
    <row r="70" spans="2:16">
      <c r="B70" s="108">
        <v>70</v>
      </c>
      <c r="C70" s="109" t="s">
        <v>63</v>
      </c>
      <c r="D70" s="93">
        <f t="shared" si="4"/>
        <v>8.1395348837209306E-4</v>
      </c>
      <c r="E70" s="110">
        <v>1.0720000000000001</v>
      </c>
      <c r="F70" s="111">
        <v>5.891</v>
      </c>
      <c r="G70" s="107">
        <f t="shared" si="2"/>
        <v>6.9630000000000001</v>
      </c>
      <c r="H70" s="108">
        <v>470</v>
      </c>
      <c r="I70" s="109" t="s">
        <v>64</v>
      </c>
      <c r="J70" s="69">
        <f t="shared" si="3"/>
        <v>4.7E-2</v>
      </c>
      <c r="K70" s="108">
        <v>136</v>
      </c>
      <c r="L70" s="109" t="s">
        <v>64</v>
      </c>
      <c r="M70" s="69">
        <f t="shared" si="0"/>
        <v>1.3600000000000001E-2</v>
      </c>
      <c r="N70" s="108">
        <v>107</v>
      </c>
      <c r="O70" s="109" t="s">
        <v>64</v>
      </c>
      <c r="P70" s="69">
        <f t="shared" si="1"/>
        <v>1.0699999999999999E-2</v>
      </c>
    </row>
    <row r="71" spans="2:16">
      <c r="B71" s="108">
        <v>80</v>
      </c>
      <c r="C71" s="109" t="s">
        <v>63</v>
      </c>
      <c r="D71" s="93">
        <f t="shared" si="4"/>
        <v>9.3023255813953494E-4</v>
      </c>
      <c r="E71" s="110">
        <v>1.1459999999999999</v>
      </c>
      <c r="F71" s="111">
        <v>5.907</v>
      </c>
      <c r="G71" s="107">
        <f t="shared" si="2"/>
        <v>7.0529999999999999</v>
      </c>
      <c r="H71" s="108">
        <v>523</v>
      </c>
      <c r="I71" s="109" t="s">
        <v>64</v>
      </c>
      <c r="J71" s="69">
        <f t="shared" si="3"/>
        <v>5.2299999999999999E-2</v>
      </c>
      <c r="K71" s="108">
        <v>149</v>
      </c>
      <c r="L71" s="109" t="s">
        <v>64</v>
      </c>
      <c r="M71" s="69">
        <f t="shared" si="0"/>
        <v>1.49E-2</v>
      </c>
      <c r="N71" s="108">
        <v>118</v>
      </c>
      <c r="O71" s="109" t="s">
        <v>64</v>
      </c>
      <c r="P71" s="69">
        <f t="shared" si="1"/>
        <v>1.18E-2</v>
      </c>
    </row>
    <row r="72" spans="2:16">
      <c r="B72" s="108">
        <v>90</v>
      </c>
      <c r="C72" s="109" t="s">
        <v>63</v>
      </c>
      <c r="D72" s="93">
        <f t="shared" si="4"/>
        <v>1.0465116279069766E-3</v>
      </c>
      <c r="E72" s="110">
        <v>1.216</v>
      </c>
      <c r="F72" s="111">
        <v>5.907</v>
      </c>
      <c r="G72" s="107">
        <f t="shared" si="2"/>
        <v>7.1230000000000002</v>
      </c>
      <c r="H72" s="108">
        <v>576</v>
      </c>
      <c r="I72" s="109" t="s">
        <v>64</v>
      </c>
      <c r="J72" s="69">
        <f t="shared" si="3"/>
        <v>5.7599999999999998E-2</v>
      </c>
      <c r="K72" s="108">
        <v>162</v>
      </c>
      <c r="L72" s="109" t="s">
        <v>64</v>
      </c>
      <c r="M72" s="69">
        <f t="shared" si="0"/>
        <v>1.6199999999999999E-2</v>
      </c>
      <c r="N72" s="108">
        <v>128</v>
      </c>
      <c r="O72" s="109" t="s">
        <v>64</v>
      </c>
      <c r="P72" s="69">
        <f t="shared" si="1"/>
        <v>1.2800000000000001E-2</v>
      </c>
    </row>
    <row r="73" spans="2:16">
      <c r="B73" s="108">
        <v>100</v>
      </c>
      <c r="C73" s="109" t="s">
        <v>63</v>
      </c>
      <c r="D73" s="93">
        <f t="shared" si="4"/>
        <v>1.1627906976744186E-3</v>
      </c>
      <c r="E73" s="110">
        <v>1.282</v>
      </c>
      <c r="F73" s="111">
        <v>5.8949999999999996</v>
      </c>
      <c r="G73" s="107">
        <f t="shared" si="2"/>
        <v>7.1769999999999996</v>
      </c>
      <c r="H73" s="108">
        <v>628</v>
      </c>
      <c r="I73" s="109" t="s">
        <v>64</v>
      </c>
      <c r="J73" s="69">
        <f t="shared" si="3"/>
        <v>6.2799999999999995E-2</v>
      </c>
      <c r="K73" s="108">
        <v>174</v>
      </c>
      <c r="L73" s="109" t="s">
        <v>64</v>
      </c>
      <c r="M73" s="69">
        <f t="shared" si="0"/>
        <v>1.7399999999999999E-2</v>
      </c>
      <c r="N73" s="108">
        <v>138</v>
      </c>
      <c r="O73" s="109" t="s">
        <v>64</v>
      </c>
      <c r="P73" s="69">
        <f t="shared" si="1"/>
        <v>1.3800000000000002E-2</v>
      </c>
    </row>
    <row r="74" spans="2:16">
      <c r="B74" s="108">
        <v>110</v>
      </c>
      <c r="C74" s="109" t="s">
        <v>63</v>
      </c>
      <c r="D74" s="93">
        <f t="shared" si="4"/>
        <v>1.2790697674418606E-3</v>
      </c>
      <c r="E74" s="110">
        <v>1.3440000000000001</v>
      </c>
      <c r="F74" s="111">
        <v>5.8739999999999997</v>
      </c>
      <c r="G74" s="107">
        <f t="shared" si="2"/>
        <v>7.218</v>
      </c>
      <c r="H74" s="108">
        <v>680</v>
      </c>
      <c r="I74" s="109" t="s">
        <v>64</v>
      </c>
      <c r="J74" s="69">
        <f t="shared" si="3"/>
        <v>6.8000000000000005E-2</v>
      </c>
      <c r="K74" s="108">
        <v>187</v>
      </c>
      <c r="L74" s="109" t="s">
        <v>64</v>
      </c>
      <c r="M74" s="69">
        <f t="shared" si="0"/>
        <v>1.8700000000000001E-2</v>
      </c>
      <c r="N74" s="108">
        <v>148</v>
      </c>
      <c r="O74" s="109" t="s">
        <v>64</v>
      </c>
      <c r="P74" s="69">
        <f t="shared" si="1"/>
        <v>1.4799999999999999E-2</v>
      </c>
    </row>
    <row r="75" spans="2:16">
      <c r="B75" s="108">
        <v>120</v>
      </c>
      <c r="C75" s="109" t="s">
        <v>63</v>
      </c>
      <c r="D75" s="93">
        <f t="shared" si="4"/>
        <v>1.3953488372093023E-3</v>
      </c>
      <c r="E75" s="110">
        <v>1.4039999999999999</v>
      </c>
      <c r="F75" s="111">
        <v>5.8479999999999999</v>
      </c>
      <c r="G75" s="107">
        <f t="shared" si="2"/>
        <v>7.2519999999999998</v>
      </c>
      <c r="H75" s="108">
        <v>732</v>
      </c>
      <c r="I75" s="109" t="s">
        <v>64</v>
      </c>
      <c r="J75" s="69">
        <f t="shared" si="3"/>
        <v>7.3200000000000001E-2</v>
      </c>
      <c r="K75" s="108">
        <v>199</v>
      </c>
      <c r="L75" s="109" t="s">
        <v>64</v>
      </c>
      <c r="M75" s="69">
        <f t="shared" si="0"/>
        <v>1.9900000000000001E-2</v>
      </c>
      <c r="N75" s="108">
        <v>157</v>
      </c>
      <c r="O75" s="109" t="s">
        <v>64</v>
      </c>
      <c r="P75" s="69">
        <f t="shared" si="1"/>
        <v>1.5699999999999999E-2</v>
      </c>
    </row>
    <row r="76" spans="2:16">
      <c r="B76" s="108">
        <v>130</v>
      </c>
      <c r="C76" s="109" t="s">
        <v>63</v>
      </c>
      <c r="D76" s="93">
        <f t="shared" si="4"/>
        <v>1.5116279069767443E-3</v>
      </c>
      <c r="E76" s="110">
        <v>1.4610000000000001</v>
      </c>
      <c r="F76" s="111">
        <v>5.8159999999999998</v>
      </c>
      <c r="G76" s="107">
        <f t="shared" si="2"/>
        <v>7.2770000000000001</v>
      </c>
      <c r="H76" s="108">
        <v>784</v>
      </c>
      <c r="I76" s="109" t="s">
        <v>64</v>
      </c>
      <c r="J76" s="69">
        <f t="shared" si="3"/>
        <v>7.8399999999999997E-2</v>
      </c>
      <c r="K76" s="108">
        <v>211</v>
      </c>
      <c r="L76" s="109" t="s">
        <v>64</v>
      </c>
      <c r="M76" s="69">
        <f t="shared" si="0"/>
        <v>2.1100000000000001E-2</v>
      </c>
      <c r="N76" s="108">
        <v>167</v>
      </c>
      <c r="O76" s="109" t="s">
        <v>64</v>
      </c>
      <c r="P76" s="69">
        <f t="shared" si="1"/>
        <v>1.67E-2</v>
      </c>
    </row>
    <row r="77" spans="2:16">
      <c r="B77" s="108">
        <v>140</v>
      </c>
      <c r="C77" s="109" t="s">
        <v>63</v>
      </c>
      <c r="D77" s="93">
        <f t="shared" si="4"/>
        <v>1.6279069767441861E-3</v>
      </c>
      <c r="E77" s="110">
        <v>1.516</v>
      </c>
      <c r="F77" s="111">
        <v>5.7809999999999997</v>
      </c>
      <c r="G77" s="107">
        <f t="shared" si="2"/>
        <v>7.2969999999999997</v>
      </c>
      <c r="H77" s="108">
        <v>836</v>
      </c>
      <c r="I77" s="109" t="s">
        <v>64</v>
      </c>
      <c r="J77" s="69">
        <f t="shared" si="3"/>
        <v>8.3599999999999994E-2</v>
      </c>
      <c r="K77" s="108">
        <v>223</v>
      </c>
      <c r="L77" s="109" t="s">
        <v>64</v>
      </c>
      <c r="M77" s="69">
        <f t="shared" si="0"/>
        <v>2.23E-2</v>
      </c>
      <c r="N77" s="108">
        <v>176</v>
      </c>
      <c r="O77" s="109" t="s">
        <v>64</v>
      </c>
      <c r="P77" s="69">
        <f t="shared" si="1"/>
        <v>1.7599999999999998E-2</v>
      </c>
    </row>
    <row r="78" spans="2:16">
      <c r="B78" s="108">
        <v>150</v>
      </c>
      <c r="C78" s="109" t="s">
        <v>63</v>
      </c>
      <c r="D78" s="93">
        <f t="shared" si="4"/>
        <v>1.7441860465116279E-3</v>
      </c>
      <c r="E78" s="110">
        <v>1.57</v>
      </c>
      <c r="F78" s="111">
        <v>5.7430000000000003</v>
      </c>
      <c r="G78" s="107">
        <f t="shared" si="2"/>
        <v>7.3130000000000006</v>
      </c>
      <c r="H78" s="108">
        <v>888</v>
      </c>
      <c r="I78" s="109" t="s">
        <v>64</v>
      </c>
      <c r="J78" s="69">
        <f t="shared" si="3"/>
        <v>8.8800000000000004E-2</v>
      </c>
      <c r="K78" s="108">
        <v>235</v>
      </c>
      <c r="L78" s="109" t="s">
        <v>64</v>
      </c>
      <c r="M78" s="69">
        <f t="shared" si="0"/>
        <v>2.35E-2</v>
      </c>
      <c r="N78" s="108">
        <v>186</v>
      </c>
      <c r="O78" s="109" t="s">
        <v>64</v>
      </c>
      <c r="P78" s="69">
        <f t="shared" si="1"/>
        <v>1.8599999999999998E-2</v>
      </c>
    </row>
    <row r="79" spans="2:16">
      <c r="B79" s="108">
        <v>160</v>
      </c>
      <c r="C79" s="109" t="s">
        <v>63</v>
      </c>
      <c r="D79" s="93">
        <f t="shared" si="4"/>
        <v>1.8604651162790699E-3</v>
      </c>
      <c r="E79" s="110">
        <v>1.621</v>
      </c>
      <c r="F79" s="111">
        <v>5.7030000000000003</v>
      </c>
      <c r="G79" s="107">
        <f t="shared" si="2"/>
        <v>7.3239999999999998</v>
      </c>
      <c r="H79" s="108">
        <v>940</v>
      </c>
      <c r="I79" s="109" t="s">
        <v>64</v>
      </c>
      <c r="J79" s="69">
        <f t="shared" si="3"/>
        <v>9.4E-2</v>
      </c>
      <c r="K79" s="108">
        <v>246</v>
      </c>
      <c r="L79" s="109" t="s">
        <v>64</v>
      </c>
      <c r="M79" s="69">
        <f t="shared" si="0"/>
        <v>2.46E-2</v>
      </c>
      <c r="N79" s="108">
        <v>195</v>
      </c>
      <c r="O79" s="109" t="s">
        <v>64</v>
      </c>
      <c r="P79" s="69">
        <f t="shared" si="1"/>
        <v>1.95E-2</v>
      </c>
    </row>
    <row r="80" spans="2:16">
      <c r="B80" s="108">
        <v>170</v>
      </c>
      <c r="C80" s="109" t="s">
        <v>63</v>
      </c>
      <c r="D80" s="93">
        <f t="shared" si="4"/>
        <v>1.9767441860465119E-3</v>
      </c>
      <c r="E80" s="110">
        <v>1.671</v>
      </c>
      <c r="F80" s="111">
        <v>5.6609999999999996</v>
      </c>
      <c r="G80" s="107">
        <f t="shared" si="2"/>
        <v>7.3319999999999999</v>
      </c>
      <c r="H80" s="108">
        <v>992</v>
      </c>
      <c r="I80" s="109" t="s">
        <v>64</v>
      </c>
      <c r="J80" s="69">
        <f t="shared" si="3"/>
        <v>9.9199999999999997E-2</v>
      </c>
      <c r="K80" s="108">
        <v>258</v>
      </c>
      <c r="L80" s="109" t="s">
        <v>64</v>
      </c>
      <c r="M80" s="69">
        <f t="shared" si="0"/>
        <v>2.58E-2</v>
      </c>
      <c r="N80" s="108">
        <v>204</v>
      </c>
      <c r="O80" s="109" t="s">
        <v>64</v>
      </c>
      <c r="P80" s="69">
        <f t="shared" si="1"/>
        <v>2.0399999999999998E-2</v>
      </c>
    </row>
    <row r="81" spans="2:16">
      <c r="B81" s="108">
        <v>180</v>
      </c>
      <c r="C81" s="109" t="s">
        <v>63</v>
      </c>
      <c r="D81" s="93">
        <f t="shared" si="4"/>
        <v>2.0930232558139532E-3</v>
      </c>
      <c r="E81" s="110">
        <v>1.5840000000000001</v>
      </c>
      <c r="F81" s="111">
        <v>5.6189999999999998</v>
      </c>
      <c r="G81" s="107">
        <f t="shared" si="2"/>
        <v>7.2029999999999994</v>
      </c>
      <c r="H81" s="108">
        <v>1045</v>
      </c>
      <c r="I81" s="109" t="s">
        <v>64</v>
      </c>
      <c r="J81" s="69">
        <f t="shared" si="3"/>
        <v>0.1045</v>
      </c>
      <c r="K81" s="108">
        <v>270</v>
      </c>
      <c r="L81" s="109" t="s">
        <v>64</v>
      </c>
      <c r="M81" s="69">
        <f t="shared" si="0"/>
        <v>2.7000000000000003E-2</v>
      </c>
      <c r="N81" s="108">
        <v>213</v>
      </c>
      <c r="O81" s="109" t="s">
        <v>64</v>
      </c>
      <c r="P81" s="69">
        <f t="shared" si="1"/>
        <v>2.1299999999999999E-2</v>
      </c>
    </row>
    <row r="82" spans="2:16">
      <c r="B82" s="108">
        <v>200</v>
      </c>
      <c r="C82" s="109" t="s">
        <v>63</v>
      </c>
      <c r="D82" s="93">
        <f t="shared" si="4"/>
        <v>2.3255813953488372E-3</v>
      </c>
      <c r="E82" s="110">
        <v>1.43</v>
      </c>
      <c r="F82" s="111">
        <v>5.532</v>
      </c>
      <c r="G82" s="107">
        <f t="shared" si="2"/>
        <v>6.9619999999999997</v>
      </c>
      <c r="H82" s="108">
        <v>1153</v>
      </c>
      <c r="I82" s="109" t="s">
        <v>64</v>
      </c>
      <c r="J82" s="69">
        <f t="shared" si="3"/>
        <v>0.1153</v>
      </c>
      <c r="K82" s="108">
        <v>294</v>
      </c>
      <c r="L82" s="109" t="s">
        <v>64</v>
      </c>
      <c r="M82" s="69">
        <f t="shared" si="0"/>
        <v>2.9399999999999999E-2</v>
      </c>
      <c r="N82" s="108">
        <v>231</v>
      </c>
      <c r="O82" s="109" t="s">
        <v>64</v>
      </c>
      <c r="P82" s="69">
        <f t="shared" si="1"/>
        <v>2.3100000000000002E-2</v>
      </c>
    </row>
    <row r="83" spans="2:16">
      <c r="B83" s="108">
        <v>225</v>
      </c>
      <c r="C83" s="109" t="s">
        <v>63</v>
      </c>
      <c r="D83" s="93">
        <f t="shared" si="4"/>
        <v>2.6162790697674418E-3</v>
      </c>
      <c r="E83" s="110">
        <v>1.36</v>
      </c>
      <c r="F83" s="111">
        <v>5.4219999999999997</v>
      </c>
      <c r="G83" s="107">
        <f t="shared" si="2"/>
        <v>6.782</v>
      </c>
      <c r="H83" s="108">
        <v>1293</v>
      </c>
      <c r="I83" s="109" t="s">
        <v>64</v>
      </c>
      <c r="J83" s="69">
        <f t="shared" si="3"/>
        <v>0.1293</v>
      </c>
      <c r="K83" s="108">
        <v>325</v>
      </c>
      <c r="L83" s="109" t="s">
        <v>64</v>
      </c>
      <c r="M83" s="69">
        <f t="shared" si="0"/>
        <v>3.2500000000000001E-2</v>
      </c>
      <c r="N83" s="108">
        <v>254</v>
      </c>
      <c r="O83" s="109" t="s">
        <v>64</v>
      </c>
      <c r="P83" s="69">
        <f t="shared" si="1"/>
        <v>2.5399999999999999E-2</v>
      </c>
    </row>
    <row r="84" spans="2:16">
      <c r="B84" s="108">
        <v>250</v>
      </c>
      <c r="C84" s="109" t="s">
        <v>63</v>
      </c>
      <c r="D84" s="93">
        <f t="shared" si="4"/>
        <v>2.9069767441860465E-3</v>
      </c>
      <c r="E84" s="110">
        <v>1.373</v>
      </c>
      <c r="F84" s="111">
        <v>5.3140000000000001</v>
      </c>
      <c r="G84" s="107">
        <f t="shared" si="2"/>
        <v>6.6870000000000003</v>
      </c>
      <c r="H84" s="108">
        <v>1437</v>
      </c>
      <c r="I84" s="109" t="s">
        <v>64</v>
      </c>
      <c r="J84" s="69">
        <f t="shared" si="3"/>
        <v>0.14369999999999999</v>
      </c>
      <c r="K84" s="108">
        <v>356</v>
      </c>
      <c r="L84" s="109" t="s">
        <v>64</v>
      </c>
      <c r="M84" s="69">
        <f t="shared" ref="M84:M147" si="5">K84/1000/10</f>
        <v>3.56E-2</v>
      </c>
      <c r="N84" s="108">
        <v>277</v>
      </c>
      <c r="O84" s="109" t="s">
        <v>64</v>
      </c>
      <c r="P84" s="69">
        <f t="shared" ref="P84:P147" si="6">N84/1000/10</f>
        <v>2.7700000000000002E-2</v>
      </c>
    </row>
    <row r="85" spans="2:16">
      <c r="B85" s="108">
        <v>275</v>
      </c>
      <c r="C85" s="109" t="s">
        <v>63</v>
      </c>
      <c r="D85" s="93">
        <f t="shared" si="4"/>
        <v>3.1976744186046516E-3</v>
      </c>
      <c r="E85" s="110">
        <v>1.429</v>
      </c>
      <c r="F85" s="111">
        <v>5.2069999999999999</v>
      </c>
      <c r="G85" s="107">
        <f t="shared" ref="G85:G148" si="7">E85+F85</f>
        <v>6.6360000000000001</v>
      </c>
      <c r="H85" s="108">
        <v>1582</v>
      </c>
      <c r="I85" s="109" t="s">
        <v>64</v>
      </c>
      <c r="J85" s="69">
        <f t="shared" ref="J85:J105" si="8">H85/1000/10</f>
        <v>0.15820000000000001</v>
      </c>
      <c r="K85" s="108">
        <v>387</v>
      </c>
      <c r="L85" s="109" t="s">
        <v>64</v>
      </c>
      <c r="M85" s="69">
        <f t="shared" si="5"/>
        <v>3.8699999999999998E-2</v>
      </c>
      <c r="N85" s="108">
        <v>300</v>
      </c>
      <c r="O85" s="109" t="s">
        <v>64</v>
      </c>
      <c r="P85" s="69">
        <f t="shared" si="6"/>
        <v>0.03</v>
      </c>
    </row>
    <row r="86" spans="2:16">
      <c r="B86" s="108">
        <v>300</v>
      </c>
      <c r="C86" s="109" t="s">
        <v>63</v>
      </c>
      <c r="D86" s="93">
        <f t="shared" ref="D86:D98" si="9">B86/1000/$C$5</f>
        <v>3.4883720930232558E-3</v>
      </c>
      <c r="E86" s="110">
        <v>1.508</v>
      </c>
      <c r="F86" s="111">
        <v>5.1029999999999998</v>
      </c>
      <c r="G86" s="107">
        <f t="shared" si="7"/>
        <v>6.6109999999999998</v>
      </c>
      <c r="H86" s="108">
        <v>1728</v>
      </c>
      <c r="I86" s="109" t="s">
        <v>64</v>
      </c>
      <c r="J86" s="69">
        <f t="shared" si="8"/>
        <v>0.17280000000000001</v>
      </c>
      <c r="K86" s="108">
        <v>418</v>
      </c>
      <c r="L86" s="109" t="s">
        <v>64</v>
      </c>
      <c r="M86" s="69">
        <f t="shared" si="5"/>
        <v>4.1799999999999997E-2</v>
      </c>
      <c r="N86" s="108">
        <v>324</v>
      </c>
      <c r="O86" s="109" t="s">
        <v>64</v>
      </c>
      <c r="P86" s="69">
        <f t="shared" si="6"/>
        <v>3.2399999999999998E-2</v>
      </c>
    </row>
    <row r="87" spans="2:16">
      <c r="B87" s="108">
        <v>325</v>
      </c>
      <c r="C87" s="109" t="s">
        <v>63</v>
      </c>
      <c r="D87" s="93">
        <f t="shared" si="9"/>
        <v>3.7790697674418604E-3</v>
      </c>
      <c r="E87" s="110">
        <v>1.5960000000000001</v>
      </c>
      <c r="F87" s="111">
        <v>5.0030000000000001</v>
      </c>
      <c r="G87" s="107">
        <f t="shared" si="7"/>
        <v>6.5990000000000002</v>
      </c>
      <c r="H87" s="108">
        <v>1875</v>
      </c>
      <c r="I87" s="109" t="s">
        <v>64</v>
      </c>
      <c r="J87" s="69">
        <f t="shared" si="8"/>
        <v>0.1875</v>
      </c>
      <c r="K87" s="108">
        <v>449</v>
      </c>
      <c r="L87" s="109" t="s">
        <v>64</v>
      </c>
      <c r="M87" s="69">
        <f t="shared" si="5"/>
        <v>4.4900000000000002E-2</v>
      </c>
      <c r="N87" s="108">
        <v>347</v>
      </c>
      <c r="O87" s="109" t="s">
        <v>64</v>
      </c>
      <c r="P87" s="69">
        <f t="shared" si="6"/>
        <v>3.4699999999999995E-2</v>
      </c>
    </row>
    <row r="88" spans="2:16">
      <c r="B88" s="108">
        <v>350</v>
      </c>
      <c r="C88" s="109" t="s">
        <v>63</v>
      </c>
      <c r="D88" s="93">
        <f t="shared" si="9"/>
        <v>4.0697674418604651E-3</v>
      </c>
      <c r="E88" s="110">
        <v>1.6859999999999999</v>
      </c>
      <c r="F88" s="111">
        <v>4.9059999999999997</v>
      </c>
      <c r="G88" s="107">
        <f t="shared" si="7"/>
        <v>6.5919999999999996</v>
      </c>
      <c r="H88" s="108">
        <v>2023</v>
      </c>
      <c r="I88" s="109" t="s">
        <v>64</v>
      </c>
      <c r="J88" s="69">
        <f t="shared" si="8"/>
        <v>0.20230000000000001</v>
      </c>
      <c r="K88" s="108">
        <v>479</v>
      </c>
      <c r="L88" s="109" t="s">
        <v>64</v>
      </c>
      <c r="M88" s="69">
        <f t="shared" si="5"/>
        <v>4.7899999999999998E-2</v>
      </c>
      <c r="N88" s="108">
        <v>371</v>
      </c>
      <c r="O88" s="109" t="s">
        <v>64</v>
      </c>
      <c r="P88" s="69">
        <f t="shared" si="6"/>
        <v>3.7100000000000001E-2</v>
      </c>
    </row>
    <row r="89" spans="2:16">
      <c r="B89" s="108">
        <v>375</v>
      </c>
      <c r="C89" s="109" t="s">
        <v>63</v>
      </c>
      <c r="D89" s="93">
        <f t="shared" si="9"/>
        <v>4.3604651162790697E-3</v>
      </c>
      <c r="E89" s="110">
        <v>1.7749999999999999</v>
      </c>
      <c r="F89" s="111">
        <v>4.8129999999999997</v>
      </c>
      <c r="G89" s="107">
        <f t="shared" si="7"/>
        <v>6.5879999999999992</v>
      </c>
      <c r="H89" s="108">
        <v>2171</v>
      </c>
      <c r="I89" s="109" t="s">
        <v>64</v>
      </c>
      <c r="J89" s="69">
        <f t="shared" si="8"/>
        <v>0.21709999999999999</v>
      </c>
      <c r="K89" s="108">
        <v>508</v>
      </c>
      <c r="L89" s="109" t="s">
        <v>64</v>
      </c>
      <c r="M89" s="69">
        <f t="shared" si="5"/>
        <v>5.0799999999999998E-2</v>
      </c>
      <c r="N89" s="108">
        <v>395</v>
      </c>
      <c r="O89" s="109" t="s">
        <v>64</v>
      </c>
      <c r="P89" s="69">
        <f t="shared" si="6"/>
        <v>3.95E-2</v>
      </c>
    </row>
    <row r="90" spans="2:16">
      <c r="B90" s="108">
        <v>400</v>
      </c>
      <c r="C90" s="109" t="s">
        <v>63</v>
      </c>
      <c r="D90" s="93">
        <f t="shared" si="9"/>
        <v>4.6511627906976744E-3</v>
      </c>
      <c r="E90" s="110">
        <v>1.859</v>
      </c>
      <c r="F90" s="111">
        <v>4.7240000000000002</v>
      </c>
      <c r="G90" s="107">
        <f t="shared" si="7"/>
        <v>6.5830000000000002</v>
      </c>
      <c r="H90" s="108">
        <v>2319</v>
      </c>
      <c r="I90" s="109" t="s">
        <v>64</v>
      </c>
      <c r="J90" s="69">
        <f t="shared" si="8"/>
        <v>0.2319</v>
      </c>
      <c r="K90" s="108">
        <v>537</v>
      </c>
      <c r="L90" s="109" t="s">
        <v>64</v>
      </c>
      <c r="M90" s="69">
        <f t="shared" si="5"/>
        <v>5.3700000000000005E-2</v>
      </c>
      <c r="N90" s="108">
        <v>418</v>
      </c>
      <c r="O90" s="109" t="s">
        <v>64</v>
      </c>
      <c r="P90" s="69">
        <f t="shared" si="6"/>
        <v>4.1799999999999997E-2</v>
      </c>
    </row>
    <row r="91" spans="2:16">
      <c r="B91" s="108">
        <v>450</v>
      </c>
      <c r="C91" s="109" t="s">
        <v>63</v>
      </c>
      <c r="D91" s="93">
        <f t="shared" si="9"/>
        <v>5.2325581395348836E-3</v>
      </c>
      <c r="E91" s="110">
        <v>2.0129999999999999</v>
      </c>
      <c r="F91" s="111">
        <v>4.5540000000000003</v>
      </c>
      <c r="G91" s="107">
        <f t="shared" si="7"/>
        <v>6.5670000000000002</v>
      </c>
      <c r="H91" s="108">
        <v>2617</v>
      </c>
      <c r="I91" s="109" t="s">
        <v>64</v>
      </c>
      <c r="J91" s="69">
        <f t="shared" si="8"/>
        <v>0.26169999999999999</v>
      </c>
      <c r="K91" s="108">
        <v>594</v>
      </c>
      <c r="L91" s="109" t="s">
        <v>64</v>
      </c>
      <c r="M91" s="69">
        <f t="shared" si="5"/>
        <v>5.9399999999999994E-2</v>
      </c>
      <c r="N91" s="108">
        <v>466</v>
      </c>
      <c r="O91" s="109" t="s">
        <v>64</v>
      </c>
      <c r="P91" s="69">
        <f t="shared" si="6"/>
        <v>4.6600000000000003E-2</v>
      </c>
    </row>
    <row r="92" spans="2:16">
      <c r="B92" s="108">
        <v>500</v>
      </c>
      <c r="C92" s="109" t="s">
        <v>63</v>
      </c>
      <c r="D92" s="93">
        <f t="shared" si="9"/>
        <v>5.8139534883720929E-3</v>
      </c>
      <c r="E92" s="110">
        <v>2.145</v>
      </c>
      <c r="F92" s="111">
        <v>4.3979999999999997</v>
      </c>
      <c r="G92" s="107">
        <f t="shared" si="7"/>
        <v>6.5429999999999993</v>
      </c>
      <c r="H92" s="108">
        <v>2917</v>
      </c>
      <c r="I92" s="109" t="s">
        <v>64</v>
      </c>
      <c r="J92" s="69">
        <f t="shared" si="8"/>
        <v>0.29169999999999996</v>
      </c>
      <c r="K92" s="108">
        <v>650</v>
      </c>
      <c r="L92" s="109" t="s">
        <v>64</v>
      </c>
      <c r="M92" s="69">
        <f t="shared" si="5"/>
        <v>6.5000000000000002E-2</v>
      </c>
      <c r="N92" s="108">
        <v>513</v>
      </c>
      <c r="O92" s="109" t="s">
        <v>64</v>
      </c>
      <c r="P92" s="69">
        <f t="shared" si="6"/>
        <v>5.1299999999999998E-2</v>
      </c>
    </row>
    <row r="93" spans="2:16">
      <c r="B93" s="108">
        <v>550</v>
      </c>
      <c r="C93" s="109" t="s">
        <v>63</v>
      </c>
      <c r="D93" s="93">
        <f t="shared" si="9"/>
        <v>6.3953488372093031E-3</v>
      </c>
      <c r="E93" s="110">
        <v>2.2599999999999998</v>
      </c>
      <c r="F93" s="111">
        <v>4.2530000000000001</v>
      </c>
      <c r="G93" s="107">
        <f t="shared" si="7"/>
        <v>6.5129999999999999</v>
      </c>
      <c r="H93" s="108">
        <v>3219</v>
      </c>
      <c r="I93" s="109" t="s">
        <v>64</v>
      </c>
      <c r="J93" s="69">
        <f t="shared" si="8"/>
        <v>0.32189999999999996</v>
      </c>
      <c r="K93" s="108">
        <v>705</v>
      </c>
      <c r="L93" s="109" t="s">
        <v>64</v>
      </c>
      <c r="M93" s="69">
        <f t="shared" si="5"/>
        <v>7.0499999999999993E-2</v>
      </c>
      <c r="N93" s="108">
        <v>560</v>
      </c>
      <c r="O93" s="109" t="s">
        <v>64</v>
      </c>
      <c r="P93" s="69">
        <f t="shared" si="6"/>
        <v>5.6000000000000008E-2</v>
      </c>
    </row>
    <row r="94" spans="2:16">
      <c r="B94" s="108">
        <v>600</v>
      </c>
      <c r="C94" s="109" t="s">
        <v>63</v>
      </c>
      <c r="D94" s="93">
        <f t="shared" si="9"/>
        <v>6.9767441860465115E-3</v>
      </c>
      <c r="E94" s="110">
        <v>2.3610000000000002</v>
      </c>
      <c r="F94" s="111">
        <v>4.1189999999999998</v>
      </c>
      <c r="G94" s="107">
        <f t="shared" si="7"/>
        <v>6.48</v>
      </c>
      <c r="H94" s="108">
        <v>3523</v>
      </c>
      <c r="I94" s="109" t="s">
        <v>64</v>
      </c>
      <c r="J94" s="69">
        <f t="shared" si="8"/>
        <v>0.3523</v>
      </c>
      <c r="K94" s="108">
        <v>758</v>
      </c>
      <c r="L94" s="109" t="s">
        <v>64</v>
      </c>
      <c r="M94" s="69">
        <f t="shared" si="5"/>
        <v>7.5800000000000006E-2</v>
      </c>
      <c r="N94" s="108">
        <v>607</v>
      </c>
      <c r="O94" s="109" t="s">
        <v>64</v>
      </c>
      <c r="P94" s="69">
        <f t="shared" si="6"/>
        <v>6.0699999999999997E-2</v>
      </c>
    </row>
    <row r="95" spans="2:16">
      <c r="B95" s="108">
        <v>650</v>
      </c>
      <c r="C95" s="109" t="s">
        <v>63</v>
      </c>
      <c r="D95" s="93">
        <f t="shared" si="9"/>
        <v>7.5581395348837208E-3</v>
      </c>
      <c r="E95" s="110">
        <v>2.4510000000000001</v>
      </c>
      <c r="F95" s="111">
        <v>3.9940000000000002</v>
      </c>
      <c r="G95" s="107">
        <f t="shared" si="7"/>
        <v>6.4450000000000003</v>
      </c>
      <c r="H95" s="108">
        <v>3829</v>
      </c>
      <c r="I95" s="109" t="s">
        <v>64</v>
      </c>
      <c r="J95" s="69">
        <f t="shared" si="8"/>
        <v>0.38290000000000002</v>
      </c>
      <c r="K95" s="108">
        <v>811</v>
      </c>
      <c r="L95" s="109" t="s">
        <v>64</v>
      </c>
      <c r="M95" s="69">
        <f t="shared" si="5"/>
        <v>8.1100000000000005E-2</v>
      </c>
      <c r="N95" s="108">
        <v>654</v>
      </c>
      <c r="O95" s="109" t="s">
        <v>64</v>
      </c>
      <c r="P95" s="69">
        <f t="shared" si="6"/>
        <v>6.54E-2</v>
      </c>
    </row>
    <row r="96" spans="2:16">
      <c r="B96" s="108">
        <v>700</v>
      </c>
      <c r="C96" s="109" t="s">
        <v>63</v>
      </c>
      <c r="D96" s="93">
        <f t="shared" si="9"/>
        <v>8.1395348837209301E-3</v>
      </c>
      <c r="E96" s="110">
        <v>2.5350000000000001</v>
      </c>
      <c r="F96" s="111">
        <v>3.8780000000000001</v>
      </c>
      <c r="G96" s="107">
        <f t="shared" si="7"/>
        <v>6.4130000000000003</v>
      </c>
      <c r="H96" s="108">
        <v>4138</v>
      </c>
      <c r="I96" s="109" t="s">
        <v>64</v>
      </c>
      <c r="J96" s="69">
        <f t="shared" si="8"/>
        <v>0.4138</v>
      </c>
      <c r="K96" s="108">
        <v>862</v>
      </c>
      <c r="L96" s="109" t="s">
        <v>64</v>
      </c>
      <c r="M96" s="69">
        <f t="shared" si="5"/>
        <v>8.6199999999999999E-2</v>
      </c>
      <c r="N96" s="108">
        <v>701</v>
      </c>
      <c r="O96" s="109" t="s">
        <v>64</v>
      </c>
      <c r="P96" s="69">
        <f t="shared" si="6"/>
        <v>7.0099999999999996E-2</v>
      </c>
    </row>
    <row r="97" spans="2:16">
      <c r="B97" s="108">
        <v>800</v>
      </c>
      <c r="C97" s="109" t="s">
        <v>63</v>
      </c>
      <c r="D97" s="93">
        <f t="shared" si="9"/>
        <v>9.3023255813953487E-3</v>
      </c>
      <c r="E97" s="110">
        <v>2.6909999999999998</v>
      </c>
      <c r="F97" s="111">
        <v>3.6669999999999998</v>
      </c>
      <c r="G97" s="107">
        <f t="shared" si="7"/>
        <v>6.3579999999999997</v>
      </c>
      <c r="H97" s="108">
        <v>4761</v>
      </c>
      <c r="I97" s="109" t="s">
        <v>64</v>
      </c>
      <c r="J97" s="69">
        <f t="shared" si="8"/>
        <v>0.47610000000000002</v>
      </c>
      <c r="K97" s="108">
        <v>964</v>
      </c>
      <c r="L97" s="109" t="s">
        <v>64</v>
      </c>
      <c r="M97" s="69">
        <f t="shared" si="5"/>
        <v>9.64E-2</v>
      </c>
      <c r="N97" s="108">
        <v>794</v>
      </c>
      <c r="O97" s="109" t="s">
        <v>64</v>
      </c>
      <c r="P97" s="69">
        <f t="shared" si="6"/>
        <v>7.9399999999999998E-2</v>
      </c>
    </row>
    <row r="98" spans="2:16">
      <c r="B98" s="108">
        <v>900</v>
      </c>
      <c r="C98" s="109" t="s">
        <v>63</v>
      </c>
      <c r="D98" s="93">
        <f t="shared" si="9"/>
        <v>1.0465116279069767E-2</v>
      </c>
      <c r="E98" s="110">
        <v>2.8410000000000002</v>
      </c>
      <c r="F98" s="111">
        <v>3.4820000000000002</v>
      </c>
      <c r="G98" s="107">
        <f t="shared" si="7"/>
        <v>6.3230000000000004</v>
      </c>
      <c r="H98" s="108">
        <v>5392</v>
      </c>
      <c r="I98" s="109" t="s">
        <v>64</v>
      </c>
      <c r="J98" s="69">
        <f t="shared" si="8"/>
        <v>0.53920000000000001</v>
      </c>
      <c r="K98" s="108">
        <v>1063</v>
      </c>
      <c r="L98" s="109" t="s">
        <v>64</v>
      </c>
      <c r="M98" s="69">
        <f t="shared" si="5"/>
        <v>0.10629999999999999</v>
      </c>
      <c r="N98" s="108">
        <v>886</v>
      </c>
      <c r="O98" s="109" t="s">
        <v>64</v>
      </c>
      <c r="P98" s="69">
        <f t="shared" si="6"/>
        <v>8.8599999999999998E-2</v>
      </c>
    </row>
    <row r="99" spans="2:16">
      <c r="B99" s="108">
        <v>1</v>
      </c>
      <c r="C99" s="112" t="s">
        <v>65</v>
      </c>
      <c r="D99" s="69">
        <f t="shared" ref="D99:D162" si="10">B99/$C$5</f>
        <v>1.1627906976744186E-2</v>
      </c>
      <c r="E99" s="110">
        <v>2.992</v>
      </c>
      <c r="F99" s="111">
        <v>3.3170000000000002</v>
      </c>
      <c r="G99" s="107">
        <f t="shared" si="7"/>
        <v>6.3090000000000002</v>
      </c>
      <c r="H99" s="108">
        <v>6027</v>
      </c>
      <c r="I99" s="109" t="s">
        <v>64</v>
      </c>
      <c r="J99" s="69">
        <f t="shared" si="8"/>
        <v>0.60270000000000001</v>
      </c>
      <c r="K99" s="108">
        <v>1158</v>
      </c>
      <c r="L99" s="109" t="s">
        <v>64</v>
      </c>
      <c r="M99" s="69">
        <f t="shared" si="5"/>
        <v>0.11579999999999999</v>
      </c>
      <c r="N99" s="108">
        <v>977</v>
      </c>
      <c r="O99" s="109" t="s">
        <v>64</v>
      </c>
      <c r="P99" s="69">
        <f t="shared" si="6"/>
        <v>9.7699999999999995E-2</v>
      </c>
    </row>
    <row r="100" spans="2:16">
      <c r="B100" s="108">
        <v>1.1000000000000001</v>
      </c>
      <c r="C100" s="109" t="s">
        <v>65</v>
      </c>
      <c r="D100" s="69">
        <f t="shared" si="10"/>
        <v>1.2790697674418606E-2</v>
      </c>
      <c r="E100" s="110">
        <v>3.149</v>
      </c>
      <c r="F100" s="111">
        <v>3.17</v>
      </c>
      <c r="G100" s="107">
        <f t="shared" si="7"/>
        <v>6.319</v>
      </c>
      <c r="H100" s="108">
        <v>6663</v>
      </c>
      <c r="I100" s="109" t="s">
        <v>64</v>
      </c>
      <c r="J100" s="69">
        <f t="shared" si="8"/>
        <v>0.6663</v>
      </c>
      <c r="K100" s="108">
        <v>1249</v>
      </c>
      <c r="L100" s="109" t="s">
        <v>64</v>
      </c>
      <c r="M100" s="69">
        <f t="shared" si="5"/>
        <v>0.12490000000000001</v>
      </c>
      <c r="N100" s="108">
        <v>1067</v>
      </c>
      <c r="O100" s="109" t="s">
        <v>64</v>
      </c>
      <c r="P100" s="69">
        <f t="shared" si="6"/>
        <v>0.10669999999999999</v>
      </c>
    </row>
    <row r="101" spans="2:16">
      <c r="B101" s="108">
        <v>1.2</v>
      </c>
      <c r="C101" s="109" t="s">
        <v>65</v>
      </c>
      <c r="D101" s="69">
        <f t="shared" si="10"/>
        <v>1.3953488372093023E-2</v>
      </c>
      <c r="E101" s="110">
        <v>3.31</v>
      </c>
      <c r="F101" s="111">
        <v>3.0379999999999998</v>
      </c>
      <c r="G101" s="107">
        <f t="shared" si="7"/>
        <v>6.3479999999999999</v>
      </c>
      <c r="H101" s="108">
        <v>7299</v>
      </c>
      <c r="I101" s="109" t="s">
        <v>64</v>
      </c>
      <c r="J101" s="69">
        <f t="shared" si="8"/>
        <v>0.72989999999999999</v>
      </c>
      <c r="K101" s="108">
        <v>1337</v>
      </c>
      <c r="L101" s="109" t="s">
        <v>64</v>
      </c>
      <c r="M101" s="69">
        <f t="shared" si="5"/>
        <v>0.13369999999999999</v>
      </c>
      <c r="N101" s="108">
        <v>1156</v>
      </c>
      <c r="O101" s="109" t="s">
        <v>64</v>
      </c>
      <c r="P101" s="69">
        <f t="shared" si="6"/>
        <v>0.11559999999999999</v>
      </c>
    </row>
    <row r="102" spans="2:16">
      <c r="B102" s="108">
        <v>1.3</v>
      </c>
      <c r="C102" s="109" t="s">
        <v>65</v>
      </c>
      <c r="D102" s="69">
        <f t="shared" si="10"/>
        <v>1.5116279069767442E-2</v>
      </c>
      <c r="E102" s="110">
        <v>3.4780000000000002</v>
      </c>
      <c r="F102" s="111">
        <v>2.9169999999999998</v>
      </c>
      <c r="G102" s="107">
        <f t="shared" si="7"/>
        <v>6.3949999999999996</v>
      </c>
      <c r="H102" s="108">
        <v>7933</v>
      </c>
      <c r="I102" s="109" t="s">
        <v>64</v>
      </c>
      <c r="J102" s="69">
        <f t="shared" si="8"/>
        <v>0.79330000000000001</v>
      </c>
      <c r="K102" s="108">
        <v>1421</v>
      </c>
      <c r="L102" s="109" t="s">
        <v>64</v>
      </c>
      <c r="M102" s="69">
        <f t="shared" si="5"/>
        <v>0.1421</v>
      </c>
      <c r="N102" s="108">
        <v>1244</v>
      </c>
      <c r="O102" s="109" t="s">
        <v>64</v>
      </c>
      <c r="P102" s="69">
        <f t="shared" si="6"/>
        <v>0.1244</v>
      </c>
    </row>
    <row r="103" spans="2:16">
      <c r="B103" s="108">
        <v>1.4</v>
      </c>
      <c r="C103" s="109" t="s">
        <v>65</v>
      </c>
      <c r="D103" s="69">
        <f t="shared" si="10"/>
        <v>1.627906976744186E-2</v>
      </c>
      <c r="E103" s="110">
        <v>3.6509999999999998</v>
      </c>
      <c r="F103" s="111">
        <v>2.8079999999999998</v>
      </c>
      <c r="G103" s="107">
        <f t="shared" si="7"/>
        <v>6.4589999999999996</v>
      </c>
      <c r="H103" s="108">
        <v>8563</v>
      </c>
      <c r="I103" s="109" t="s">
        <v>64</v>
      </c>
      <c r="J103" s="69">
        <f t="shared" si="8"/>
        <v>0.85630000000000006</v>
      </c>
      <c r="K103" s="108">
        <v>1502</v>
      </c>
      <c r="L103" s="109" t="s">
        <v>64</v>
      </c>
      <c r="M103" s="69">
        <f t="shared" si="5"/>
        <v>0.1502</v>
      </c>
      <c r="N103" s="108">
        <v>1330</v>
      </c>
      <c r="O103" s="109" t="s">
        <v>64</v>
      </c>
      <c r="P103" s="69">
        <f t="shared" si="6"/>
        <v>0.13300000000000001</v>
      </c>
    </row>
    <row r="104" spans="2:16">
      <c r="B104" s="108">
        <v>1.5</v>
      </c>
      <c r="C104" s="109" t="s">
        <v>65</v>
      </c>
      <c r="D104" s="69">
        <f t="shared" si="10"/>
        <v>1.7441860465116279E-2</v>
      </c>
      <c r="E104" s="110">
        <v>3.8279999999999998</v>
      </c>
      <c r="F104" s="111">
        <v>2.7080000000000002</v>
      </c>
      <c r="G104" s="107">
        <f t="shared" si="7"/>
        <v>6.5359999999999996</v>
      </c>
      <c r="H104" s="108">
        <v>9187</v>
      </c>
      <c r="I104" s="109" t="s">
        <v>64</v>
      </c>
      <c r="J104" s="69">
        <f t="shared" si="8"/>
        <v>0.91869999999999996</v>
      </c>
      <c r="K104" s="108">
        <v>1578</v>
      </c>
      <c r="L104" s="109" t="s">
        <v>64</v>
      </c>
      <c r="M104" s="69">
        <f t="shared" si="5"/>
        <v>0.1578</v>
      </c>
      <c r="N104" s="108">
        <v>1414</v>
      </c>
      <c r="O104" s="109" t="s">
        <v>64</v>
      </c>
      <c r="P104" s="69">
        <f t="shared" si="6"/>
        <v>0.1414</v>
      </c>
    </row>
    <row r="105" spans="2:16">
      <c r="B105" s="108">
        <v>1.6</v>
      </c>
      <c r="C105" s="109" t="s">
        <v>65</v>
      </c>
      <c r="D105" s="69">
        <f t="shared" si="10"/>
        <v>1.8604651162790697E-2</v>
      </c>
      <c r="E105" s="110">
        <v>4.0090000000000003</v>
      </c>
      <c r="F105" s="111">
        <v>2.6160000000000001</v>
      </c>
      <c r="G105" s="107">
        <f t="shared" si="7"/>
        <v>6.625</v>
      </c>
      <c r="H105" s="108">
        <v>9805</v>
      </c>
      <c r="I105" s="109" t="s">
        <v>64</v>
      </c>
      <c r="J105" s="69">
        <f t="shared" si="8"/>
        <v>0.98049999999999993</v>
      </c>
      <c r="K105" s="108">
        <v>1651</v>
      </c>
      <c r="L105" s="109" t="s">
        <v>64</v>
      </c>
      <c r="M105" s="69">
        <f t="shared" si="5"/>
        <v>0.1651</v>
      </c>
      <c r="N105" s="108">
        <v>1496</v>
      </c>
      <c r="O105" s="109" t="s">
        <v>64</v>
      </c>
      <c r="P105" s="69">
        <f t="shared" si="6"/>
        <v>0.14960000000000001</v>
      </c>
    </row>
    <row r="106" spans="2:16">
      <c r="B106" s="108">
        <v>1.7</v>
      </c>
      <c r="C106" s="109" t="s">
        <v>65</v>
      </c>
      <c r="D106" s="69">
        <f t="shared" si="10"/>
        <v>1.9767441860465116E-2</v>
      </c>
      <c r="E106" s="110">
        <v>4.194</v>
      </c>
      <c r="F106" s="111">
        <v>2.5310000000000001</v>
      </c>
      <c r="G106" s="107">
        <f t="shared" si="7"/>
        <v>6.7249999999999996</v>
      </c>
      <c r="H106" s="108">
        <v>1.04</v>
      </c>
      <c r="I106" s="112" t="s">
        <v>66</v>
      </c>
      <c r="J106" s="71">
        <f t="shared" ref="J106:J169" si="11">H106</f>
        <v>1.04</v>
      </c>
      <c r="K106" s="108">
        <v>1721</v>
      </c>
      <c r="L106" s="109" t="s">
        <v>64</v>
      </c>
      <c r="M106" s="69">
        <f t="shared" si="5"/>
        <v>0.1721</v>
      </c>
      <c r="N106" s="108">
        <v>1576</v>
      </c>
      <c r="O106" s="109" t="s">
        <v>64</v>
      </c>
      <c r="P106" s="69">
        <f t="shared" si="6"/>
        <v>0.15760000000000002</v>
      </c>
    </row>
    <row r="107" spans="2:16">
      <c r="B107" s="108">
        <v>1.8</v>
      </c>
      <c r="C107" s="109" t="s">
        <v>65</v>
      </c>
      <c r="D107" s="69">
        <f t="shared" si="10"/>
        <v>2.0930232558139535E-2</v>
      </c>
      <c r="E107" s="110">
        <v>4.38</v>
      </c>
      <c r="F107" s="111">
        <v>2.452</v>
      </c>
      <c r="G107" s="107">
        <f t="shared" si="7"/>
        <v>6.8319999999999999</v>
      </c>
      <c r="H107" s="108">
        <v>1.1000000000000001</v>
      </c>
      <c r="I107" s="109" t="s">
        <v>66</v>
      </c>
      <c r="J107" s="71">
        <f t="shared" si="11"/>
        <v>1.1000000000000001</v>
      </c>
      <c r="K107" s="108">
        <v>1787</v>
      </c>
      <c r="L107" s="109" t="s">
        <v>64</v>
      </c>
      <c r="M107" s="69">
        <f t="shared" si="5"/>
        <v>0.1787</v>
      </c>
      <c r="N107" s="108">
        <v>1654</v>
      </c>
      <c r="O107" s="109" t="s">
        <v>64</v>
      </c>
      <c r="P107" s="69">
        <f t="shared" si="6"/>
        <v>0.16539999999999999</v>
      </c>
    </row>
    <row r="108" spans="2:16">
      <c r="B108" s="108">
        <v>2</v>
      </c>
      <c r="C108" s="109" t="s">
        <v>65</v>
      </c>
      <c r="D108" s="69">
        <f t="shared" si="10"/>
        <v>2.3255813953488372E-2</v>
      </c>
      <c r="E108" s="110">
        <v>4.7560000000000002</v>
      </c>
      <c r="F108" s="111">
        <v>2.31</v>
      </c>
      <c r="G108" s="107">
        <f t="shared" si="7"/>
        <v>7.0660000000000007</v>
      </c>
      <c r="H108" s="108">
        <v>1.22</v>
      </c>
      <c r="I108" s="109" t="s">
        <v>66</v>
      </c>
      <c r="J108" s="71">
        <f t="shared" si="11"/>
        <v>1.22</v>
      </c>
      <c r="K108" s="108">
        <v>1913</v>
      </c>
      <c r="L108" s="109" t="s">
        <v>64</v>
      </c>
      <c r="M108" s="69">
        <f t="shared" si="5"/>
        <v>0.1913</v>
      </c>
      <c r="N108" s="108">
        <v>1804</v>
      </c>
      <c r="O108" s="109" t="s">
        <v>64</v>
      </c>
      <c r="P108" s="69">
        <f t="shared" si="6"/>
        <v>0.1804</v>
      </c>
    </row>
    <row r="109" spans="2:16">
      <c r="B109" s="108">
        <v>2.25</v>
      </c>
      <c r="C109" s="109" t="s">
        <v>65</v>
      </c>
      <c r="D109" s="69">
        <f t="shared" si="10"/>
        <v>2.616279069767442E-2</v>
      </c>
      <c r="E109" s="110">
        <v>5.2270000000000003</v>
      </c>
      <c r="F109" s="111">
        <v>2.1579999999999999</v>
      </c>
      <c r="G109" s="107">
        <f t="shared" si="7"/>
        <v>7.3849999999999998</v>
      </c>
      <c r="H109" s="108">
        <v>1.36</v>
      </c>
      <c r="I109" s="109" t="s">
        <v>66</v>
      </c>
      <c r="J109" s="71">
        <f t="shared" si="11"/>
        <v>1.36</v>
      </c>
      <c r="K109" s="108">
        <v>2056</v>
      </c>
      <c r="L109" s="109" t="s">
        <v>64</v>
      </c>
      <c r="M109" s="69">
        <f t="shared" si="5"/>
        <v>0.2056</v>
      </c>
      <c r="N109" s="108">
        <v>1979</v>
      </c>
      <c r="O109" s="109" t="s">
        <v>64</v>
      </c>
      <c r="P109" s="69">
        <f t="shared" si="6"/>
        <v>0.19790000000000002</v>
      </c>
    </row>
    <row r="110" spans="2:16">
      <c r="B110" s="108">
        <v>2.5</v>
      </c>
      <c r="C110" s="109" t="s">
        <v>65</v>
      </c>
      <c r="D110" s="69">
        <f t="shared" si="10"/>
        <v>2.9069767441860465E-2</v>
      </c>
      <c r="E110" s="110">
        <v>5.6929999999999996</v>
      </c>
      <c r="F110" s="111">
        <v>2.0270000000000001</v>
      </c>
      <c r="G110" s="107">
        <f t="shared" si="7"/>
        <v>7.72</v>
      </c>
      <c r="H110" s="108">
        <v>1.5</v>
      </c>
      <c r="I110" s="109" t="s">
        <v>66</v>
      </c>
      <c r="J110" s="71">
        <f t="shared" si="11"/>
        <v>1.5</v>
      </c>
      <c r="K110" s="108">
        <v>2182</v>
      </c>
      <c r="L110" s="109" t="s">
        <v>64</v>
      </c>
      <c r="M110" s="69">
        <f t="shared" si="5"/>
        <v>0.21820000000000001</v>
      </c>
      <c r="N110" s="108">
        <v>2141</v>
      </c>
      <c r="O110" s="109" t="s">
        <v>64</v>
      </c>
      <c r="P110" s="69">
        <f t="shared" si="6"/>
        <v>0.21410000000000001</v>
      </c>
    </row>
    <row r="111" spans="2:16">
      <c r="B111" s="108">
        <v>2.75</v>
      </c>
      <c r="C111" s="109" t="s">
        <v>65</v>
      </c>
      <c r="D111" s="69">
        <f t="shared" si="10"/>
        <v>3.1976744186046513E-2</v>
      </c>
      <c r="E111" s="110">
        <v>6.1479999999999997</v>
      </c>
      <c r="F111" s="111">
        <v>1.913</v>
      </c>
      <c r="G111" s="107">
        <f t="shared" si="7"/>
        <v>8.0609999999999999</v>
      </c>
      <c r="H111" s="108">
        <v>1.63</v>
      </c>
      <c r="I111" s="109" t="s">
        <v>66</v>
      </c>
      <c r="J111" s="71">
        <f t="shared" si="11"/>
        <v>1.63</v>
      </c>
      <c r="K111" s="108">
        <v>2294</v>
      </c>
      <c r="L111" s="109" t="s">
        <v>64</v>
      </c>
      <c r="M111" s="69">
        <f t="shared" si="5"/>
        <v>0.22939999999999999</v>
      </c>
      <c r="N111" s="108">
        <v>2291</v>
      </c>
      <c r="O111" s="109" t="s">
        <v>64</v>
      </c>
      <c r="P111" s="69">
        <f t="shared" si="6"/>
        <v>0.2291</v>
      </c>
    </row>
    <row r="112" spans="2:16">
      <c r="B112" s="108">
        <v>3</v>
      </c>
      <c r="C112" s="109" t="s">
        <v>65</v>
      </c>
      <c r="D112" s="69">
        <f t="shared" si="10"/>
        <v>3.4883720930232558E-2</v>
      </c>
      <c r="E112" s="110">
        <v>6.5910000000000002</v>
      </c>
      <c r="F112" s="111">
        <v>1.8129999999999999</v>
      </c>
      <c r="G112" s="107">
        <f t="shared" si="7"/>
        <v>8.4039999999999999</v>
      </c>
      <c r="H112" s="108">
        <v>1.75</v>
      </c>
      <c r="I112" s="109" t="s">
        <v>66</v>
      </c>
      <c r="J112" s="71">
        <f t="shared" si="11"/>
        <v>1.75</v>
      </c>
      <c r="K112" s="108">
        <v>2394</v>
      </c>
      <c r="L112" s="109" t="s">
        <v>64</v>
      </c>
      <c r="M112" s="69">
        <f t="shared" si="5"/>
        <v>0.2394</v>
      </c>
      <c r="N112" s="108">
        <v>2429</v>
      </c>
      <c r="O112" s="109" t="s">
        <v>64</v>
      </c>
      <c r="P112" s="69">
        <f t="shared" si="6"/>
        <v>0.24289999999999998</v>
      </c>
    </row>
    <row r="113" spans="1:16">
      <c r="B113" s="108">
        <v>3.25</v>
      </c>
      <c r="C113" s="109" t="s">
        <v>65</v>
      </c>
      <c r="D113" s="69">
        <f t="shared" si="10"/>
        <v>3.7790697674418602E-2</v>
      </c>
      <c r="E113" s="110">
        <v>7.0179999999999998</v>
      </c>
      <c r="F113" s="111">
        <v>1.7250000000000001</v>
      </c>
      <c r="G113" s="107">
        <f t="shared" si="7"/>
        <v>8.7430000000000003</v>
      </c>
      <c r="H113" s="108">
        <v>1.87</v>
      </c>
      <c r="I113" s="109" t="s">
        <v>66</v>
      </c>
      <c r="J113" s="71">
        <f t="shared" si="11"/>
        <v>1.87</v>
      </c>
      <c r="K113" s="108">
        <v>2484</v>
      </c>
      <c r="L113" s="109" t="s">
        <v>64</v>
      </c>
      <c r="M113" s="69">
        <f t="shared" si="5"/>
        <v>0.24840000000000001</v>
      </c>
      <c r="N113" s="108">
        <v>2558</v>
      </c>
      <c r="O113" s="109" t="s">
        <v>64</v>
      </c>
      <c r="P113" s="69">
        <f t="shared" si="6"/>
        <v>0.25579999999999997</v>
      </c>
    </row>
    <row r="114" spans="1:16">
      <c r="B114" s="108">
        <v>3.5</v>
      </c>
      <c r="C114" s="109" t="s">
        <v>65</v>
      </c>
      <c r="D114" s="69">
        <f t="shared" si="10"/>
        <v>4.0697674418604654E-2</v>
      </c>
      <c r="E114" s="110">
        <v>7.43</v>
      </c>
      <c r="F114" s="111">
        <v>1.6459999999999999</v>
      </c>
      <c r="G114" s="107">
        <f t="shared" si="7"/>
        <v>9.0760000000000005</v>
      </c>
      <c r="H114" s="108">
        <v>1.99</v>
      </c>
      <c r="I114" s="109" t="s">
        <v>66</v>
      </c>
      <c r="J114" s="71">
        <f t="shared" si="11"/>
        <v>1.99</v>
      </c>
      <c r="K114" s="108">
        <v>2565</v>
      </c>
      <c r="L114" s="109" t="s">
        <v>64</v>
      </c>
      <c r="M114" s="69">
        <f t="shared" si="5"/>
        <v>0.25650000000000001</v>
      </c>
      <c r="N114" s="108">
        <v>2678</v>
      </c>
      <c r="O114" s="109" t="s">
        <v>64</v>
      </c>
      <c r="P114" s="69">
        <f t="shared" si="6"/>
        <v>0.26779999999999998</v>
      </c>
    </row>
    <row r="115" spans="1:16">
      <c r="B115" s="108">
        <v>3.75</v>
      </c>
      <c r="C115" s="109" t="s">
        <v>65</v>
      </c>
      <c r="D115" s="69">
        <f t="shared" si="10"/>
        <v>4.3604651162790699E-2</v>
      </c>
      <c r="E115" s="110">
        <v>7.8259999999999996</v>
      </c>
      <c r="F115" s="111">
        <v>1.575</v>
      </c>
      <c r="G115" s="107">
        <f t="shared" si="7"/>
        <v>9.4009999999999998</v>
      </c>
      <c r="H115" s="108">
        <v>2.1</v>
      </c>
      <c r="I115" s="109" t="s">
        <v>66</v>
      </c>
      <c r="J115" s="71">
        <f t="shared" si="11"/>
        <v>2.1</v>
      </c>
      <c r="K115" s="108">
        <v>2640</v>
      </c>
      <c r="L115" s="109" t="s">
        <v>64</v>
      </c>
      <c r="M115" s="69">
        <f t="shared" si="5"/>
        <v>0.26400000000000001</v>
      </c>
      <c r="N115" s="108">
        <v>2789</v>
      </c>
      <c r="O115" s="109" t="s">
        <v>64</v>
      </c>
      <c r="P115" s="69">
        <f t="shared" si="6"/>
        <v>0.27890000000000004</v>
      </c>
    </row>
    <row r="116" spans="1:16">
      <c r="B116" s="108">
        <v>4</v>
      </c>
      <c r="C116" s="109" t="s">
        <v>65</v>
      </c>
      <c r="D116" s="69">
        <f t="shared" si="10"/>
        <v>4.6511627906976744E-2</v>
      </c>
      <c r="E116" s="110">
        <v>8.2070000000000007</v>
      </c>
      <c r="F116" s="111">
        <v>1.51</v>
      </c>
      <c r="G116" s="107">
        <f t="shared" si="7"/>
        <v>9.7170000000000005</v>
      </c>
      <c r="H116" s="108">
        <v>2.21</v>
      </c>
      <c r="I116" s="109" t="s">
        <v>66</v>
      </c>
      <c r="J116" s="71">
        <f t="shared" si="11"/>
        <v>2.21</v>
      </c>
      <c r="K116" s="108">
        <v>2708</v>
      </c>
      <c r="L116" s="109" t="s">
        <v>64</v>
      </c>
      <c r="M116" s="69">
        <f t="shared" si="5"/>
        <v>0.27080000000000004</v>
      </c>
      <c r="N116" s="108">
        <v>2894</v>
      </c>
      <c r="O116" s="109" t="s">
        <v>64</v>
      </c>
      <c r="P116" s="69">
        <f t="shared" si="6"/>
        <v>0.28939999999999999</v>
      </c>
    </row>
    <row r="117" spans="1:16">
      <c r="B117" s="108">
        <v>4.5</v>
      </c>
      <c r="C117" s="109" t="s">
        <v>65</v>
      </c>
      <c r="D117" s="69">
        <f t="shared" si="10"/>
        <v>5.232558139534884E-2</v>
      </c>
      <c r="E117" s="110">
        <v>8.9250000000000007</v>
      </c>
      <c r="F117" s="111">
        <v>1.3979999999999999</v>
      </c>
      <c r="G117" s="107">
        <f t="shared" si="7"/>
        <v>10.323</v>
      </c>
      <c r="H117" s="108">
        <v>2.42</v>
      </c>
      <c r="I117" s="109" t="s">
        <v>66</v>
      </c>
      <c r="J117" s="71">
        <f t="shared" si="11"/>
        <v>2.42</v>
      </c>
      <c r="K117" s="108">
        <v>2835</v>
      </c>
      <c r="L117" s="109" t="s">
        <v>64</v>
      </c>
      <c r="M117" s="69">
        <f t="shared" si="5"/>
        <v>0.28349999999999997</v>
      </c>
      <c r="N117" s="108">
        <v>3084</v>
      </c>
      <c r="O117" s="109" t="s">
        <v>64</v>
      </c>
      <c r="P117" s="69">
        <f t="shared" si="6"/>
        <v>0.30840000000000001</v>
      </c>
    </row>
    <row r="118" spans="1:16">
      <c r="B118" s="108">
        <v>5</v>
      </c>
      <c r="C118" s="109" t="s">
        <v>65</v>
      </c>
      <c r="D118" s="69">
        <f t="shared" si="10"/>
        <v>5.8139534883720929E-2</v>
      </c>
      <c r="E118" s="110">
        <v>9.5909999999999993</v>
      </c>
      <c r="F118" s="111">
        <v>1.3029999999999999</v>
      </c>
      <c r="G118" s="107">
        <f t="shared" si="7"/>
        <v>10.893999999999998</v>
      </c>
      <c r="H118" s="108">
        <v>2.62</v>
      </c>
      <c r="I118" s="109" t="s">
        <v>66</v>
      </c>
      <c r="J118" s="71">
        <f t="shared" si="11"/>
        <v>2.62</v>
      </c>
      <c r="K118" s="108">
        <v>2944</v>
      </c>
      <c r="L118" s="109" t="s">
        <v>64</v>
      </c>
      <c r="M118" s="69">
        <f t="shared" si="5"/>
        <v>0.2944</v>
      </c>
      <c r="N118" s="108">
        <v>3253</v>
      </c>
      <c r="O118" s="109" t="s">
        <v>64</v>
      </c>
      <c r="P118" s="69">
        <f t="shared" si="6"/>
        <v>0.32530000000000003</v>
      </c>
    </row>
    <row r="119" spans="1:16">
      <c r="B119" s="108">
        <v>5.5</v>
      </c>
      <c r="C119" s="109" t="s">
        <v>65</v>
      </c>
      <c r="D119" s="69">
        <f t="shared" si="10"/>
        <v>6.3953488372093026E-2</v>
      </c>
      <c r="E119" s="110">
        <v>10.210000000000001</v>
      </c>
      <c r="F119" s="111">
        <v>1.2210000000000001</v>
      </c>
      <c r="G119" s="107">
        <f t="shared" si="7"/>
        <v>11.431000000000001</v>
      </c>
      <c r="H119" s="108">
        <v>2.81</v>
      </c>
      <c r="I119" s="109" t="s">
        <v>66</v>
      </c>
      <c r="J119" s="71">
        <f t="shared" si="11"/>
        <v>2.81</v>
      </c>
      <c r="K119" s="108">
        <v>3039</v>
      </c>
      <c r="L119" s="109" t="s">
        <v>64</v>
      </c>
      <c r="M119" s="69">
        <f t="shared" si="5"/>
        <v>0.3039</v>
      </c>
      <c r="N119" s="108">
        <v>3404</v>
      </c>
      <c r="O119" s="109" t="s">
        <v>64</v>
      </c>
      <c r="P119" s="69">
        <f t="shared" si="6"/>
        <v>0.34039999999999998</v>
      </c>
    </row>
    <row r="120" spans="1:16">
      <c r="B120" s="108">
        <v>6</v>
      </c>
      <c r="C120" s="109" t="s">
        <v>65</v>
      </c>
      <c r="D120" s="69">
        <f t="shared" si="10"/>
        <v>6.9767441860465115E-2</v>
      </c>
      <c r="E120" s="110">
        <v>10.8</v>
      </c>
      <c r="F120" s="111">
        <v>1.151</v>
      </c>
      <c r="G120" s="107">
        <f t="shared" si="7"/>
        <v>11.951000000000001</v>
      </c>
      <c r="H120" s="108">
        <v>2.99</v>
      </c>
      <c r="I120" s="109" t="s">
        <v>66</v>
      </c>
      <c r="J120" s="71">
        <f t="shared" si="11"/>
        <v>2.99</v>
      </c>
      <c r="K120" s="108">
        <v>3123</v>
      </c>
      <c r="L120" s="109" t="s">
        <v>64</v>
      </c>
      <c r="M120" s="69">
        <f t="shared" si="5"/>
        <v>0.31230000000000002</v>
      </c>
      <c r="N120" s="108">
        <v>3542</v>
      </c>
      <c r="O120" s="109" t="s">
        <v>64</v>
      </c>
      <c r="P120" s="69">
        <f t="shared" si="6"/>
        <v>0.35419999999999996</v>
      </c>
    </row>
    <row r="121" spans="1:16">
      <c r="B121" s="108">
        <v>6.5</v>
      </c>
      <c r="C121" s="109" t="s">
        <v>65</v>
      </c>
      <c r="D121" s="69">
        <f t="shared" si="10"/>
        <v>7.5581395348837205E-2</v>
      </c>
      <c r="E121" s="110">
        <v>11.35</v>
      </c>
      <c r="F121" s="111">
        <v>1.089</v>
      </c>
      <c r="G121" s="107">
        <f t="shared" si="7"/>
        <v>12.439</v>
      </c>
      <c r="H121" s="108">
        <v>3.16</v>
      </c>
      <c r="I121" s="109" t="s">
        <v>66</v>
      </c>
      <c r="J121" s="71">
        <f t="shared" si="11"/>
        <v>3.16</v>
      </c>
      <c r="K121" s="108">
        <v>3198</v>
      </c>
      <c r="L121" s="109" t="s">
        <v>64</v>
      </c>
      <c r="M121" s="69">
        <f t="shared" si="5"/>
        <v>0.31979999999999997</v>
      </c>
      <c r="N121" s="108">
        <v>3667</v>
      </c>
      <c r="O121" s="109" t="s">
        <v>64</v>
      </c>
      <c r="P121" s="69">
        <f t="shared" si="6"/>
        <v>0.36669999999999997</v>
      </c>
    </row>
    <row r="122" spans="1:16">
      <c r="B122" s="108">
        <v>7</v>
      </c>
      <c r="C122" s="109" t="s">
        <v>65</v>
      </c>
      <c r="D122" s="69">
        <f t="shared" si="10"/>
        <v>8.1395348837209308E-2</v>
      </c>
      <c r="E122" s="110">
        <v>11.87</v>
      </c>
      <c r="F122" s="111">
        <v>1.034</v>
      </c>
      <c r="G122" s="107">
        <f t="shared" si="7"/>
        <v>12.904</v>
      </c>
      <c r="H122" s="108">
        <v>3.33</v>
      </c>
      <c r="I122" s="109" t="s">
        <v>66</v>
      </c>
      <c r="J122" s="71">
        <f t="shared" si="11"/>
        <v>3.33</v>
      </c>
      <c r="K122" s="108">
        <v>3265</v>
      </c>
      <c r="L122" s="109" t="s">
        <v>64</v>
      </c>
      <c r="M122" s="69">
        <f t="shared" si="5"/>
        <v>0.32650000000000001</v>
      </c>
      <c r="N122" s="108">
        <v>3781</v>
      </c>
      <c r="O122" s="109" t="s">
        <v>64</v>
      </c>
      <c r="P122" s="69">
        <f t="shared" si="6"/>
        <v>0.37809999999999999</v>
      </c>
    </row>
    <row r="123" spans="1:16">
      <c r="B123" s="108">
        <v>8</v>
      </c>
      <c r="C123" s="109" t="s">
        <v>65</v>
      </c>
      <c r="D123" s="69">
        <f t="shared" si="10"/>
        <v>9.3023255813953487E-2</v>
      </c>
      <c r="E123" s="110">
        <v>12.86</v>
      </c>
      <c r="F123" s="111">
        <v>0.94069999999999998</v>
      </c>
      <c r="G123" s="107">
        <f t="shared" si="7"/>
        <v>13.800699999999999</v>
      </c>
      <c r="H123" s="108">
        <v>3.64</v>
      </c>
      <c r="I123" s="109" t="s">
        <v>66</v>
      </c>
      <c r="J123" s="71">
        <f t="shared" si="11"/>
        <v>3.64</v>
      </c>
      <c r="K123" s="108">
        <v>3395</v>
      </c>
      <c r="L123" s="109" t="s">
        <v>64</v>
      </c>
      <c r="M123" s="69">
        <f t="shared" si="5"/>
        <v>0.33950000000000002</v>
      </c>
      <c r="N123" s="108">
        <v>3984</v>
      </c>
      <c r="O123" s="109" t="s">
        <v>64</v>
      </c>
      <c r="P123" s="69">
        <f t="shared" si="6"/>
        <v>0.39839999999999998</v>
      </c>
    </row>
    <row r="124" spans="1:16">
      <c r="B124" s="108">
        <v>9</v>
      </c>
      <c r="C124" s="109" t="s">
        <v>65</v>
      </c>
      <c r="D124" s="69">
        <f t="shared" si="10"/>
        <v>0.10465116279069768</v>
      </c>
      <c r="E124" s="110">
        <v>13.78</v>
      </c>
      <c r="F124" s="111">
        <v>0.86470000000000002</v>
      </c>
      <c r="G124" s="107">
        <f t="shared" si="7"/>
        <v>14.6447</v>
      </c>
      <c r="H124" s="108">
        <v>3.94</v>
      </c>
      <c r="I124" s="109" t="s">
        <v>66</v>
      </c>
      <c r="J124" s="71">
        <f t="shared" si="11"/>
        <v>3.94</v>
      </c>
      <c r="K124" s="108">
        <v>3504</v>
      </c>
      <c r="L124" s="109" t="s">
        <v>64</v>
      </c>
      <c r="M124" s="69">
        <f t="shared" si="5"/>
        <v>0.35039999999999999</v>
      </c>
      <c r="N124" s="108">
        <v>4160</v>
      </c>
      <c r="O124" s="109" t="s">
        <v>64</v>
      </c>
      <c r="P124" s="69">
        <f t="shared" si="6"/>
        <v>0.41600000000000004</v>
      </c>
    </row>
    <row r="125" spans="1:16">
      <c r="B125" s="72">
        <v>10</v>
      </c>
      <c r="C125" s="73" t="s">
        <v>65</v>
      </c>
      <c r="D125" s="69">
        <f t="shared" si="10"/>
        <v>0.11627906976744186</v>
      </c>
      <c r="E125" s="110">
        <v>14.65</v>
      </c>
      <c r="F125" s="111">
        <v>0.80120000000000002</v>
      </c>
      <c r="G125" s="107">
        <f t="shared" si="7"/>
        <v>15.4512</v>
      </c>
      <c r="H125" s="108">
        <v>4.2300000000000004</v>
      </c>
      <c r="I125" s="109" t="s">
        <v>66</v>
      </c>
      <c r="J125" s="71">
        <f t="shared" si="11"/>
        <v>4.2300000000000004</v>
      </c>
      <c r="K125" s="108">
        <v>3598</v>
      </c>
      <c r="L125" s="109" t="s">
        <v>64</v>
      </c>
      <c r="M125" s="69">
        <f t="shared" si="5"/>
        <v>0.35980000000000001</v>
      </c>
      <c r="N125" s="108">
        <v>4315</v>
      </c>
      <c r="O125" s="109" t="s">
        <v>64</v>
      </c>
      <c r="P125" s="69">
        <f t="shared" si="6"/>
        <v>0.43150000000000005</v>
      </c>
    </row>
    <row r="126" spans="1:16">
      <c r="B126" s="72">
        <v>11</v>
      </c>
      <c r="C126" s="73" t="s">
        <v>65</v>
      </c>
      <c r="D126" s="69">
        <f t="shared" si="10"/>
        <v>0.12790697674418605</v>
      </c>
      <c r="E126" s="110">
        <v>15.48</v>
      </c>
      <c r="F126" s="111">
        <v>0.74729999999999996</v>
      </c>
      <c r="G126" s="107">
        <f t="shared" si="7"/>
        <v>16.2273</v>
      </c>
      <c r="H126" s="72">
        <v>4.49</v>
      </c>
      <c r="I126" s="73" t="s">
        <v>66</v>
      </c>
      <c r="J126" s="71">
        <f t="shared" si="11"/>
        <v>4.49</v>
      </c>
      <c r="K126" s="72">
        <v>3679</v>
      </c>
      <c r="L126" s="73" t="s">
        <v>64</v>
      </c>
      <c r="M126" s="69">
        <f t="shared" si="5"/>
        <v>0.3679</v>
      </c>
      <c r="N126" s="72">
        <v>4451</v>
      </c>
      <c r="O126" s="73" t="s">
        <v>64</v>
      </c>
      <c r="P126" s="69">
        <f t="shared" si="6"/>
        <v>0.44509999999999994</v>
      </c>
    </row>
    <row r="127" spans="1:16">
      <c r="B127" s="72">
        <v>12</v>
      </c>
      <c r="C127" s="73" t="s">
        <v>65</v>
      </c>
      <c r="D127" s="69">
        <f t="shared" si="10"/>
        <v>0.13953488372093023</v>
      </c>
      <c r="E127" s="110">
        <v>16.27</v>
      </c>
      <c r="F127" s="111">
        <v>0.70089999999999997</v>
      </c>
      <c r="G127" s="107">
        <f t="shared" si="7"/>
        <v>16.9709</v>
      </c>
      <c r="H127" s="72">
        <v>4.75</v>
      </c>
      <c r="I127" s="73" t="s">
        <v>66</v>
      </c>
      <c r="J127" s="71">
        <f t="shared" si="11"/>
        <v>4.75</v>
      </c>
      <c r="K127" s="72">
        <v>3750</v>
      </c>
      <c r="L127" s="73" t="s">
        <v>64</v>
      </c>
      <c r="M127" s="69">
        <f t="shared" si="5"/>
        <v>0.375</v>
      </c>
      <c r="N127" s="72">
        <v>4574</v>
      </c>
      <c r="O127" s="73" t="s">
        <v>64</v>
      </c>
      <c r="P127" s="69">
        <f t="shared" si="6"/>
        <v>0.45739999999999997</v>
      </c>
    </row>
    <row r="128" spans="1:16">
      <c r="A128" s="113"/>
      <c r="B128" s="108">
        <v>13</v>
      </c>
      <c r="C128" s="109" t="s">
        <v>65</v>
      </c>
      <c r="D128" s="69">
        <f t="shared" si="10"/>
        <v>0.15116279069767441</v>
      </c>
      <c r="E128" s="110">
        <v>17.03</v>
      </c>
      <c r="F128" s="111">
        <v>0.66049999999999998</v>
      </c>
      <c r="G128" s="107">
        <f t="shared" si="7"/>
        <v>17.6905</v>
      </c>
      <c r="H128" s="108">
        <v>5</v>
      </c>
      <c r="I128" s="109" t="s">
        <v>66</v>
      </c>
      <c r="J128" s="71">
        <f t="shared" si="11"/>
        <v>5</v>
      </c>
      <c r="K128" s="72">
        <v>3813</v>
      </c>
      <c r="L128" s="73" t="s">
        <v>64</v>
      </c>
      <c r="M128" s="69">
        <f t="shared" si="5"/>
        <v>0.38130000000000003</v>
      </c>
      <c r="N128" s="72">
        <v>4684</v>
      </c>
      <c r="O128" s="73" t="s">
        <v>64</v>
      </c>
      <c r="P128" s="69">
        <f t="shared" si="6"/>
        <v>0.46840000000000004</v>
      </c>
    </row>
    <row r="129" spans="1:16">
      <c r="A129" s="113"/>
      <c r="B129" s="108">
        <v>14</v>
      </c>
      <c r="C129" s="109" t="s">
        <v>65</v>
      </c>
      <c r="D129" s="69">
        <f t="shared" si="10"/>
        <v>0.16279069767441862</v>
      </c>
      <c r="E129" s="110">
        <v>17.760000000000002</v>
      </c>
      <c r="F129" s="111">
        <v>0.625</v>
      </c>
      <c r="G129" s="107">
        <f t="shared" si="7"/>
        <v>18.385000000000002</v>
      </c>
      <c r="H129" s="108">
        <v>5.23</v>
      </c>
      <c r="I129" s="109" t="s">
        <v>66</v>
      </c>
      <c r="J129" s="71">
        <f t="shared" si="11"/>
        <v>5.23</v>
      </c>
      <c r="K129" s="72">
        <v>3869</v>
      </c>
      <c r="L129" s="73" t="s">
        <v>64</v>
      </c>
      <c r="M129" s="69">
        <f t="shared" si="5"/>
        <v>0.38690000000000002</v>
      </c>
      <c r="N129" s="72">
        <v>4785</v>
      </c>
      <c r="O129" s="73" t="s">
        <v>64</v>
      </c>
      <c r="P129" s="69">
        <f t="shared" si="6"/>
        <v>0.47850000000000004</v>
      </c>
    </row>
    <row r="130" spans="1:16">
      <c r="A130" s="113"/>
      <c r="B130" s="108">
        <v>15</v>
      </c>
      <c r="C130" s="109" t="s">
        <v>65</v>
      </c>
      <c r="D130" s="69">
        <f t="shared" si="10"/>
        <v>0.1744186046511628</v>
      </c>
      <c r="E130" s="110">
        <v>18.46</v>
      </c>
      <c r="F130" s="111">
        <v>0.59340000000000004</v>
      </c>
      <c r="G130" s="107">
        <f t="shared" si="7"/>
        <v>19.0534</v>
      </c>
      <c r="H130" s="108">
        <v>5.46</v>
      </c>
      <c r="I130" s="109" t="s">
        <v>66</v>
      </c>
      <c r="J130" s="71">
        <f t="shared" si="11"/>
        <v>5.46</v>
      </c>
      <c r="K130" s="72">
        <v>3920</v>
      </c>
      <c r="L130" s="73" t="s">
        <v>64</v>
      </c>
      <c r="M130" s="69">
        <f t="shared" si="5"/>
        <v>0.39200000000000002</v>
      </c>
      <c r="N130" s="72">
        <v>4877</v>
      </c>
      <c r="O130" s="73" t="s">
        <v>64</v>
      </c>
      <c r="P130" s="69">
        <f t="shared" si="6"/>
        <v>0.48769999999999997</v>
      </c>
    </row>
    <row r="131" spans="1:16">
      <c r="A131" s="113"/>
      <c r="B131" s="108">
        <v>16</v>
      </c>
      <c r="C131" s="109" t="s">
        <v>65</v>
      </c>
      <c r="D131" s="69">
        <f t="shared" si="10"/>
        <v>0.18604651162790697</v>
      </c>
      <c r="E131" s="110">
        <v>19.13</v>
      </c>
      <c r="F131" s="111">
        <v>0.56520000000000004</v>
      </c>
      <c r="G131" s="107">
        <f t="shared" si="7"/>
        <v>19.6952</v>
      </c>
      <c r="H131" s="108">
        <v>5.68</v>
      </c>
      <c r="I131" s="109" t="s">
        <v>66</v>
      </c>
      <c r="J131" s="71">
        <f t="shared" si="11"/>
        <v>5.68</v>
      </c>
      <c r="K131" s="72">
        <v>3966</v>
      </c>
      <c r="L131" s="73" t="s">
        <v>64</v>
      </c>
      <c r="M131" s="69">
        <f t="shared" si="5"/>
        <v>0.39660000000000001</v>
      </c>
      <c r="N131" s="72">
        <v>4962</v>
      </c>
      <c r="O131" s="73" t="s">
        <v>64</v>
      </c>
      <c r="P131" s="69">
        <f t="shared" si="6"/>
        <v>0.49619999999999997</v>
      </c>
    </row>
    <row r="132" spans="1:16">
      <c r="A132" s="113"/>
      <c r="B132" s="108">
        <v>17</v>
      </c>
      <c r="C132" s="109" t="s">
        <v>65</v>
      </c>
      <c r="D132" s="69">
        <f t="shared" si="10"/>
        <v>0.19767441860465115</v>
      </c>
      <c r="E132" s="110">
        <v>19.78</v>
      </c>
      <c r="F132" s="111">
        <v>0.53979999999999995</v>
      </c>
      <c r="G132" s="107">
        <f t="shared" si="7"/>
        <v>20.319800000000001</v>
      </c>
      <c r="H132" s="108">
        <v>5.9</v>
      </c>
      <c r="I132" s="109" t="s">
        <v>66</v>
      </c>
      <c r="J132" s="71">
        <f t="shared" si="11"/>
        <v>5.9</v>
      </c>
      <c r="K132" s="72">
        <v>4009</v>
      </c>
      <c r="L132" s="73" t="s">
        <v>64</v>
      </c>
      <c r="M132" s="69">
        <f t="shared" si="5"/>
        <v>0.40090000000000003</v>
      </c>
      <c r="N132" s="72">
        <v>5040</v>
      </c>
      <c r="O132" s="73" t="s">
        <v>64</v>
      </c>
      <c r="P132" s="69">
        <f t="shared" si="6"/>
        <v>0.504</v>
      </c>
    </row>
    <row r="133" spans="1:16">
      <c r="A133" s="113"/>
      <c r="B133" s="108">
        <v>18</v>
      </c>
      <c r="C133" s="109" t="s">
        <v>65</v>
      </c>
      <c r="D133" s="69">
        <f t="shared" si="10"/>
        <v>0.20930232558139536</v>
      </c>
      <c r="E133" s="110">
        <v>20.399999999999999</v>
      </c>
      <c r="F133" s="111">
        <v>0.51690000000000003</v>
      </c>
      <c r="G133" s="107">
        <f t="shared" si="7"/>
        <v>20.916899999999998</v>
      </c>
      <c r="H133" s="108">
        <v>6.1</v>
      </c>
      <c r="I133" s="109" t="s">
        <v>66</v>
      </c>
      <c r="J133" s="71">
        <f t="shared" si="11"/>
        <v>6.1</v>
      </c>
      <c r="K133" s="72">
        <v>4048</v>
      </c>
      <c r="L133" s="73" t="s">
        <v>64</v>
      </c>
      <c r="M133" s="69">
        <f t="shared" si="5"/>
        <v>0.40479999999999999</v>
      </c>
      <c r="N133" s="72">
        <v>5113</v>
      </c>
      <c r="O133" s="73" t="s">
        <v>64</v>
      </c>
      <c r="P133" s="69">
        <f t="shared" si="6"/>
        <v>0.51130000000000009</v>
      </c>
    </row>
    <row r="134" spans="1:16">
      <c r="A134" s="113"/>
      <c r="B134" s="108">
        <v>20</v>
      </c>
      <c r="C134" s="109" t="s">
        <v>65</v>
      </c>
      <c r="D134" s="69">
        <f t="shared" si="10"/>
        <v>0.23255813953488372</v>
      </c>
      <c r="E134" s="110">
        <v>21.57</v>
      </c>
      <c r="F134" s="111">
        <v>0.4768</v>
      </c>
      <c r="G134" s="107">
        <f t="shared" si="7"/>
        <v>22.046800000000001</v>
      </c>
      <c r="H134" s="108">
        <v>6.5</v>
      </c>
      <c r="I134" s="109" t="s">
        <v>66</v>
      </c>
      <c r="J134" s="71">
        <f t="shared" si="11"/>
        <v>6.5</v>
      </c>
      <c r="K134" s="72">
        <v>4136</v>
      </c>
      <c r="L134" s="73" t="s">
        <v>64</v>
      </c>
      <c r="M134" s="69">
        <f t="shared" si="5"/>
        <v>0.41360000000000002</v>
      </c>
      <c r="N134" s="72">
        <v>5244</v>
      </c>
      <c r="O134" s="73" t="s">
        <v>64</v>
      </c>
      <c r="P134" s="69">
        <f t="shared" si="6"/>
        <v>0.52439999999999998</v>
      </c>
    </row>
    <row r="135" spans="1:16">
      <c r="A135" s="113"/>
      <c r="B135" s="108">
        <v>22.5</v>
      </c>
      <c r="C135" s="109" t="s">
        <v>65</v>
      </c>
      <c r="D135" s="69">
        <f t="shared" si="10"/>
        <v>0.26162790697674421</v>
      </c>
      <c r="E135" s="110">
        <v>22.91</v>
      </c>
      <c r="F135" s="111">
        <v>0.43540000000000001</v>
      </c>
      <c r="G135" s="107">
        <f t="shared" si="7"/>
        <v>23.345400000000001</v>
      </c>
      <c r="H135" s="108">
        <v>6.97</v>
      </c>
      <c r="I135" s="109" t="s">
        <v>66</v>
      </c>
      <c r="J135" s="71">
        <f t="shared" si="11"/>
        <v>6.97</v>
      </c>
      <c r="K135" s="72">
        <v>4242</v>
      </c>
      <c r="L135" s="73" t="s">
        <v>64</v>
      </c>
      <c r="M135" s="69">
        <f t="shared" si="5"/>
        <v>0.42420000000000002</v>
      </c>
      <c r="N135" s="72">
        <v>5386</v>
      </c>
      <c r="O135" s="73" t="s">
        <v>64</v>
      </c>
      <c r="P135" s="69">
        <f t="shared" si="6"/>
        <v>0.53859999999999997</v>
      </c>
    </row>
    <row r="136" spans="1:16">
      <c r="A136" s="113"/>
      <c r="B136" s="108">
        <v>25</v>
      </c>
      <c r="C136" s="109" t="s">
        <v>65</v>
      </c>
      <c r="D136" s="69">
        <f t="shared" si="10"/>
        <v>0.29069767441860467</v>
      </c>
      <c r="E136" s="110">
        <v>24.11</v>
      </c>
      <c r="F136" s="111">
        <v>0.4012</v>
      </c>
      <c r="G136" s="107">
        <f t="shared" si="7"/>
        <v>24.511199999999999</v>
      </c>
      <c r="H136" s="108">
        <v>7.42</v>
      </c>
      <c r="I136" s="109" t="s">
        <v>66</v>
      </c>
      <c r="J136" s="71">
        <f t="shared" si="11"/>
        <v>7.42</v>
      </c>
      <c r="K136" s="72">
        <v>4332</v>
      </c>
      <c r="L136" s="73" t="s">
        <v>64</v>
      </c>
      <c r="M136" s="69">
        <f t="shared" si="5"/>
        <v>0.43319999999999997</v>
      </c>
      <c r="N136" s="72">
        <v>5510</v>
      </c>
      <c r="O136" s="73" t="s">
        <v>64</v>
      </c>
      <c r="P136" s="69">
        <f t="shared" si="6"/>
        <v>0.55099999999999993</v>
      </c>
    </row>
    <row r="137" spans="1:16">
      <c r="A137" s="113"/>
      <c r="B137" s="108">
        <v>27.5</v>
      </c>
      <c r="C137" s="109" t="s">
        <v>65</v>
      </c>
      <c r="D137" s="69">
        <f t="shared" si="10"/>
        <v>0.31976744186046513</v>
      </c>
      <c r="E137" s="110">
        <v>25.21</v>
      </c>
      <c r="F137" s="111">
        <v>0.37240000000000001</v>
      </c>
      <c r="G137" s="107">
        <f t="shared" si="7"/>
        <v>25.5824</v>
      </c>
      <c r="H137" s="108">
        <v>7.85</v>
      </c>
      <c r="I137" s="109" t="s">
        <v>66</v>
      </c>
      <c r="J137" s="71">
        <f t="shared" si="11"/>
        <v>7.85</v>
      </c>
      <c r="K137" s="72">
        <v>4412</v>
      </c>
      <c r="L137" s="73" t="s">
        <v>64</v>
      </c>
      <c r="M137" s="69">
        <f t="shared" si="5"/>
        <v>0.44119999999999998</v>
      </c>
      <c r="N137" s="72">
        <v>5620</v>
      </c>
      <c r="O137" s="73" t="s">
        <v>64</v>
      </c>
      <c r="P137" s="69">
        <f t="shared" si="6"/>
        <v>0.56200000000000006</v>
      </c>
    </row>
    <row r="138" spans="1:16">
      <c r="A138" s="113"/>
      <c r="B138" s="108">
        <v>30</v>
      </c>
      <c r="C138" s="109" t="s">
        <v>65</v>
      </c>
      <c r="D138" s="69">
        <f t="shared" si="10"/>
        <v>0.34883720930232559</v>
      </c>
      <c r="E138" s="110">
        <v>26.2</v>
      </c>
      <c r="F138" s="111">
        <v>0.34770000000000001</v>
      </c>
      <c r="G138" s="107">
        <f t="shared" si="7"/>
        <v>26.547699999999999</v>
      </c>
      <c r="H138" s="108">
        <v>8.26</v>
      </c>
      <c r="I138" s="109" t="s">
        <v>66</v>
      </c>
      <c r="J138" s="71">
        <f t="shared" si="11"/>
        <v>8.26</v>
      </c>
      <c r="K138" s="72">
        <v>4483</v>
      </c>
      <c r="L138" s="73" t="s">
        <v>64</v>
      </c>
      <c r="M138" s="69">
        <f t="shared" si="5"/>
        <v>0.44829999999999998</v>
      </c>
      <c r="N138" s="72">
        <v>5718</v>
      </c>
      <c r="O138" s="73" t="s">
        <v>64</v>
      </c>
      <c r="P138" s="69">
        <f t="shared" si="6"/>
        <v>0.57179999999999997</v>
      </c>
    </row>
    <row r="139" spans="1:16">
      <c r="A139" s="113"/>
      <c r="B139" s="108">
        <v>32.5</v>
      </c>
      <c r="C139" s="109" t="s">
        <v>65</v>
      </c>
      <c r="D139" s="69">
        <f t="shared" si="10"/>
        <v>0.37790697674418605</v>
      </c>
      <c r="E139" s="110">
        <v>27.1</v>
      </c>
      <c r="F139" s="111">
        <v>0.32640000000000002</v>
      </c>
      <c r="G139" s="107">
        <f t="shared" si="7"/>
        <v>27.426400000000001</v>
      </c>
      <c r="H139" s="108">
        <v>8.66</v>
      </c>
      <c r="I139" s="109" t="s">
        <v>66</v>
      </c>
      <c r="J139" s="71">
        <f t="shared" si="11"/>
        <v>8.66</v>
      </c>
      <c r="K139" s="72">
        <v>4548</v>
      </c>
      <c r="L139" s="73" t="s">
        <v>64</v>
      </c>
      <c r="M139" s="69">
        <f t="shared" si="5"/>
        <v>0.45479999999999998</v>
      </c>
      <c r="N139" s="72">
        <v>5807</v>
      </c>
      <c r="O139" s="73" t="s">
        <v>64</v>
      </c>
      <c r="P139" s="69">
        <f t="shared" si="6"/>
        <v>0.58069999999999999</v>
      </c>
    </row>
    <row r="140" spans="1:16">
      <c r="A140" s="113"/>
      <c r="B140" s="108">
        <v>35</v>
      </c>
      <c r="C140" s="114" t="s">
        <v>65</v>
      </c>
      <c r="D140" s="69">
        <f t="shared" si="10"/>
        <v>0.40697674418604651</v>
      </c>
      <c r="E140" s="110">
        <v>27.93</v>
      </c>
      <c r="F140" s="111">
        <v>0.30780000000000002</v>
      </c>
      <c r="G140" s="107">
        <f t="shared" si="7"/>
        <v>28.2378</v>
      </c>
      <c r="H140" s="108">
        <v>9.0399999999999991</v>
      </c>
      <c r="I140" s="109" t="s">
        <v>66</v>
      </c>
      <c r="J140" s="71">
        <f t="shared" si="11"/>
        <v>9.0399999999999991</v>
      </c>
      <c r="K140" s="72">
        <v>4607</v>
      </c>
      <c r="L140" s="73" t="s">
        <v>64</v>
      </c>
      <c r="M140" s="69">
        <f t="shared" si="5"/>
        <v>0.4607</v>
      </c>
      <c r="N140" s="72">
        <v>5888</v>
      </c>
      <c r="O140" s="73" t="s">
        <v>64</v>
      </c>
      <c r="P140" s="69">
        <f t="shared" si="6"/>
        <v>0.58879999999999999</v>
      </c>
    </row>
    <row r="141" spans="1:16">
      <c r="B141" s="108">
        <v>37.5</v>
      </c>
      <c r="C141" s="73" t="s">
        <v>65</v>
      </c>
      <c r="D141" s="69">
        <f t="shared" si="10"/>
        <v>0.43604651162790697</v>
      </c>
      <c r="E141" s="110">
        <v>28.69</v>
      </c>
      <c r="F141" s="111">
        <v>0.29139999999999999</v>
      </c>
      <c r="G141" s="107">
        <f t="shared" si="7"/>
        <v>28.981400000000001</v>
      </c>
      <c r="H141" s="72">
        <v>9.42</v>
      </c>
      <c r="I141" s="73" t="s">
        <v>66</v>
      </c>
      <c r="J141" s="71">
        <f t="shared" si="11"/>
        <v>9.42</v>
      </c>
      <c r="K141" s="72">
        <v>4661</v>
      </c>
      <c r="L141" s="73" t="s">
        <v>64</v>
      </c>
      <c r="M141" s="69">
        <f t="shared" si="5"/>
        <v>0.46609999999999996</v>
      </c>
      <c r="N141" s="72">
        <v>5963</v>
      </c>
      <c r="O141" s="73" t="s">
        <v>64</v>
      </c>
      <c r="P141" s="69">
        <f t="shared" si="6"/>
        <v>0.59630000000000005</v>
      </c>
    </row>
    <row r="142" spans="1:16">
      <c r="B142" s="108">
        <v>40</v>
      </c>
      <c r="C142" s="73" t="s">
        <v>65</v>
      </c>
      <c r="D142" s="69">
        <f t="shared" si="10"/>
        <v>0.46511627906976744</v>
      </c>
      <c r="E142" s="110">
        <v>29.38</v>
      </c>
      <c r="F142" s="111">
        <v>0.2767</v>
      </c>
      <c r="G142" s="107">
        <f t="shared" si="7"/>
        <v>29.656700000000001</v>
      </c>
      <c r="H142" s="72">
        <v>9.7899999999999991</v>
      </c>
      <c r="I142" s="73" t="s">
        <v>66</v>
      </c>
      <c r="J142" s="71">
        <f t="shared" si="11"/>
        <v>9.7899999999999991</v>
      </c>
      <c r="K142" s="72">
        <v>4712</v>
      </c>
      <c r="L142" s="73" t="s">
        <v>64</v>
      </c>
      <c r="M142" s="69">
        <f t="shared" si="5"/>
        <v>0.47119999999999995</v>
      </c>
      <c r="N142" s="72">
        <v>6033</v>
      </c>
      <c r="O142" s="73" t="s">
        <v>64</v>
      </c>
      <c r="P142" s="69">
        <f t="shared" si="6"/>
        <v>0.60330000000000006</v>
      </c>
    </row>
    <row r="143" spans="1:16">
      <c r="B143" s="108">
        <v>45</v>
      </c>
      <c r="C143" s="73" t="s">
        <v>65</v>
      </c>
      <c r="D143" s="69">
        <f t="shared" si="10"/>
        <v>0.52325581395348841</v>
      </c>
      <c r="E143" s="110">
        <v>30.62</v>
      </c>
      <c r="F143" s="111">
        <v>0.25180000000000002</v>
      </c>
      <c r="G143" s="107">
        <f t="shared" si="7"/>
        <v>30.8718</v>
      </c>
      <c r="H143" s="72">
        <v>10.5</v>
      </c>
      <c r="I143" s="73" t="s">
        <v>66</v>
      </c>
      <c r="J143" s="71">
        <f t="shared" si="11"/>
        <v>10.5</v>
      </c>
      <c r="K143" s="72">
        <v>4855</v>
      </c>
      <c r="L143" s="73" t="s">
        <v>64</v>
      </c>
      <c r="M143" s="69">
        <f t="shared" si="5"/>
        <v>0.48550000000000004</v>
      </c>
      <c r="N143" s="72">
        <v>6158</v>
      </c>
      <c r="O143" s="73" t="s">
        <v>64</v>
      </c>
      <c r="P143" s="69">
        <f t="shared" si="6"/>
        <v>0.61580000000000001</v>
      </c>
    </row>
    <row r="144" spans="1:16">
      <c r="B144" s="108">
        <v>50</v>
      </c>
      <c r="C144" s="73" t="s">
        <v>65</v>
      </c>
      <c r="D144" s="69">
        <f t="shared" si="10"/>
        <v>0.58139534883720934</v>
      </c>
      <c r="E144" s="110">
        <v>31.69</v>
      </c>
      <c r="F144" s="111">
        <v>0.23130000000000001</v>
      </c>
      <c r="G144" s="107">
        <f t="shared" si="7"/>
        <v>31.921300000000002</v>
      </c>
      <c r="H144" s="72">
        <v>11.18</v>
      </c>
      <c r="I144" s="73" t="s">
        <v>66</v>
      </c>
      <c r="J144" s="71">
        <f t="shared" si="11"/>
        <v>11.18</v>
      </c>
      <c r="K144" s="72">
        <v>4983</v>
      </c>
      <c r="L144" s="73" t="s">
        <v>64</v>
      </c>
      <c r="M144" s="69">
        <f t="shared" si="5"/>
        <v>0.49829999999999997</v>
      </c>
      <c r="N144" s="72">
        <v>6268</v>
      </c>
      <c r="O144" s="73" t="s">
        <v>64</v>
      </c>
      <c r="P144" s="69">
        <f t="shared" si="6"/>
        <v>0.62680000000000002</v>
      </c>
    </row>
    <row r="145" spans="2:16">
      <c r="B145" s="108">
        <v>55</v>
      </c>
      <c r="C145" s="73" t="s">
        <v>65</v>
      </c>
      <c r="D145" s="69">
        <f t="shared" si="10"/>
        <v>0.63953488372093026</v>
      </c>
      <c r="E145" s="110">
        <v>32.619999999999997</v>
      </c>
      <c r="F145" s="111">
        <v>0.21410000000000001</v>
      </c>
      <c r="G145" s="107">
        <f t="shared" si="7"/>
        <v>32.834099999999999</v>
      </c>
      <c r="H145" s="72">
        <v>11.84</v>
      </c>
      <c r="I145" s="73" t="s">
        <v>66</v>
      </c>
      <c r="J145" s="71">
        <f t="shared" si="11"/>
        <v>11.84</v>
      </c>
      <c r="K145" s="72">
        <v>5099</v>
      </c>
      <c r="L145" s="73" t="s">
        <v>64</v>
      </c>
      <c r="M145" s="69">
        <f t="shared" si="5"/>
        <v>0.50990000000000002</v>
      </c>
      <c r="N145" s="72">
        <v>6368</v>
      </c>
      <c r="O145" s="73" t="s">
        <v>64</v>
      </c>
      <c r="P145" s="69">
        <f t="shared" si="6"/>
        <v>0.63680000000000003</v>
      </c>
    </row>
    <row r="146" spans="2:16">
      <c r="B146" s="108">
        <v>60</v>
      </c>
      <c r="C146" s="73" t="s">
        <v>65</v>
      </c>
      <c r="D146" s="69">
        <f t="shared" si="10"/>
        <v>0.69767441860465118</v>
      </c>
      <c r="E146" s="110">
        <v>33.44</v>
      </c>
      <c r="F146" s="111">
        <v>0.19950000000000001</v>
      </c>
      <c r="G146" s="107">
        <f t="shared" si="7"/>
        <v>33.639499999999998</v>
      </c>
      <c r="H146" s="72">
        <v>12.49</v>
      </c>
      <c r="I146" s="73" t="s">
        <v>66</v>
      </c>
      <c r="J146" s="71">
        <f t="shared" si="11"/>
        <v>12.49</v>
      </c>
      <c r="K146" s="72">
        <v>5206</v>
      </c>
      <c r="L146" s="73" t="s">
        <v>64</v>
      </c>
      <c r="M146" s="69">
        <f t="shared" si="5"/>
        <v>0.52060000000000006</v>
      </c>
      <c r="N146" s="72">
        <v>6459</v>
      </c>
      <c r="O146" s="73" t="s">
        <v>64</v>
      </c>
      <c r="P146" s="69">
        <f t="shared" si="6"/>
        <v>0.64589999999999992</v>
      </c>
    </row>
    <row r="147" spans="2:16">
      <c r="B147" s="108">
        <v>65</v>
      </c>
      <c r="C147" s="73" t="s">
        <v>65</v>
      </c>
      <c r="D147" s="69">
        <f t="shared" si="10"/>
        <v>0.7558139534883721</v>
      </c>
      <c r="E147" s="110">
        <v>34.17</v>
      </c>
      <c r="F147" s="111">
        <v>0.18679999999999999</v>
      </c>
      <c r="G147" s="107">
        <f t="shared" si="7"/>
        <v>34.3568</v>
      </c>
      <c r="H147" s="72">
        <v>13.12</v>
      </c>
      <c r="I147" s="73" t="s">
        <v>66</v>
      </c>
      <c r="J147" s="71">
        <f t="shared" si="11"/>
        <v>13.12</v>
      </c>
      <c r="K147" s="72">
        <v>5305</v>
      </c>
      <c r="L147" s="73" t="s">
        <v>64</v>
      </c>
      <c r="M147" s="69">
        <f t="shared" si="5"/>
        <v>0.53049999999999997</v>
      </c>
      <c r="N147" s="72">
        <v>6542</v>
      </c>
      <c r="O147" s="73" t="s">
        <v>64</v>
      </c>
      <c r="P147" s="69">
        <f t="shared" si="6"/>
        <v>0.6542</v>
      </c>
    </row>
    <row r="148" spans="2:16">
      <c r="B148" s="108">
        <v>70</v>
      </c>
      <c r="C148" s="73" t="s">
        <v>65</v>
      </c>
      <c r="D148" s="69">
        <f t="shared" si="10"/>
        <v>0.81395348837209303</v>
      </c>
      <c r="E148" s="110">
        <v>34.82</v>
      </c>
      <c r="F148" s="111">
        <v>0.17580000000000001</v>
      </c>
      <c r="G148" s="107">
        <f t="shared" si="7"/>
        <v>34.995800000000003</v>
      </c>
      <c r="H148" s="72">
        <v>13.74</v>
      </c>
      <c r="I148" s="73" t="s">
        <v>66</v>
      </c>
      <c r="J148" s="71">
        <f t="shared" si="11"/>
        <v>13.74</v>
      </c>
      <c r="K148" s="72">
        <v>5398</v>
      </c>
      <c r="L148" s="73" t="s">
        <v>64</v>
      </c>
      <c r="M148" s="69">
        <f t="shared" ref="M148:M162" si="12">K148/1000/10</f>
        <v>0.53979999999999995</v>
      </c>
      <c r="N148" s="72">
        <v>6619</v>
      </c>
      <c r="O148" s="73" t="s">
        <v>64</v>
      </c>
      <c r="P148" s="69">
        <f t="shared" ref="P148:P172" si="13">N148/1000/10</f>
        <v>0.66189999999999993</v>
      </c>
    </row>
    <row r="149" spans="2:16">
      <c r="B149" s="108">
        <v>80</v>
      </c>
      <c r="C149" s="73" t="s">
        <v>65</v>
      </c>
      <c r="D149" s="69">
        <f t="shared" si="10"/>
        <v>0.93023255813953487</v>
      </c>
      <c r="E149" s="110">
        <v>35.94</v>
      </c>
      <c r="F149" s="111">
        <v>0.15759999999999999</v>
      </c>
      <c r="G149" s="107">
        <f t="shared" ref="G149:G212" si="14">E149+F149</f>
        <v>36.0976</v>
      </c>
      <c r="H149" s="72">
        <v>14.95</v>
      </c>
      <c r="I149" s="73" t="s">
        <v>66</v>
      </c>
      <c r="J149" s="71">
        <f t="shared" si="11"/>
        <v>14.95</v>
      </c>
      <c r="K149" s="72">
        <v>5699</v>
      </c>
      <c r="L149" s="73" t="s">
        <v>64</v>
      </c>
      <c r="M149" s="69">
        <f t="shared" si="12"/>
        <v>0.56989999999999996</v>
      </c>
      <c r="N149" s="72">
        <v>6759</v>
      </c>
      <c r="O149" s="73" t="s">
        <v>64</v>
      </c>
      <c r="P149" s="69">
        <f t="shared" si="13"/>
        <v>0.67590000000000006</v>
      </c>
    </row>
    <row r="150" spans="2:16">
      <c r="B150" s="108">
        <v>90</v>
      </c>
      <c r="C150" s="73" t="s">
        <v>65</v>
      </c>
      <c r="D150" s="69">
        <f t="shared" si="10"/>
        <v>1.0465116279069768</v>
      </c>
      <c r="E150" s="110">
        <v>36.86</v>
      </c>
      <c r="F150" s="111">
        <v>0.1429</v>
      </c>
      <c r="G150" s="107">
        <f t="shared" si="14"/>
        <v>37.002899999999997</v>
      </c>
      <c r="H150" s="72">
        <v>16.13</v>
      </c>
      <c r="I150" s="73" t="s">
        <v>66</v>
      </c>
      <c r="J150" s="71">
        <f t="shared" si="11"/>
        <v>16.13</v>
      </c>
      <c r="K150" s="72">
        <v>5967</v>
      </c>
      <c r="L150" s="73" t="s">
        <v>64</v>
      </c>
      <c r="M150" s="69">
        <f t="shared" si="12"/>
        <v>0.59670000000000001</v>
      </c>
      <c r="N150" s="72">
        <v>6884</v>
      </c>
      <c r="O150" s="73" t="s">
        <v>64</v>
      </c>
      <c r="P150" s="69">
        <f t="shared" si="13"/>
        <v>0.68840000000000001</v>
      </c>
    </row>
    <row r="151" spans="2:16">
      <c r="B151" s="108">
        <v>100</v>
      </c>
      <c r="C151" s="73" t="s">
        <v>65</v>
      </c>
      <c r="D151" s="69">
        <f t="shared" si="10"/>
        <v>1.1627906976744187</v>
      </c>
      <c r="E151" s="110">
        <v>37.630000000000003</v>
      </c>
      <c r="F151" s="111">
        <v>0.13100000000000001</v>
      </c>
      <c r="G151" s="107">
        <f t="shared" si="14"/>
        <v>37.761000000000003</v>
      </c>
      <c r="H151" s="72">
        <v>17.28</v>
      </c>
      <c r="I151" s="73" t="s">
        <v>66</v>
      </c>
      <c r="J151" s="71">
        <f t="shared" si="11"/>
        <v>17.28</v>
      </c>
      <c r="K151" s="72">
        <v>6212</v>
      </c>
      <c r="L151" s="73" t="s">
        <v>64</v>
      </c>
      <c r="M151" s="69">
        <f t="shared" si="12"/>
        <v>0.62119999999999997</v>
      </c>
      <c r="N151" s="72">
        <v>6997</v>
      </c>
      <c r="O151" s="73" t="s">
        <v>64</v>
      </c>
      <c r="P151" s="69">
        <f t="shared" si="13"/>
        <v>0.69969999999999999</v>
      </c>
    </row>
    <row r="152" spans="2:16">
      <c r="B152" s="108">
        <v>110</v>
      </c>
      <c r="C152" s="73" t="s">
        <v>65</v>
      </c>
      <c r="D152" s="69">
        <f t="shared" si="10"/>
        <v>1.2790697674418605</v>
      </c>
      <c r="E152" s="110">
        <v>38.28</v>
      </c>
      <c r="F152" s="111">
        <v>0.121</v>
      </c>
      <c r="G152" s="107">
        <f t="shared" si="14"/>
        <v>38.401000000000003</v>
      </c>
      <c r="H152" s="72">
        <v>18.41</v>
      </c>
      <c r="I152" s="73" t="s">
        <v>66</v>
      </c>
      <c r="J152" s="71">
        <f t="shared" si="11"/>
        <v>18.41</v>
      </c>
      <c r="K152" s="72">
        <v>6438</v>
      </c>
      <c r="L152" s="73" t="s">
        <v>64</v>
      </c>
      <c r="M152" s="69">
        <f t="shared" si="12"/>
        <v>0.64379999999999993</v>
      </c>
      <c r="N152" s="72">
        <v>7101</v>
      </c>
      <c r="O152" s="73" t="s">
        <v>64</v>
      </c>
      <c r="P152" s="69">
        <f t="shared" si="13"/>
        <v>0.71009999999999995</v>
      </c>
    </row>
    <row r="153" spans="2:16">
      <c r="B153" s="108">
        <v>120</v>
      </c>
      <c r="C153" s="73" t="s">
        <v>65</v>
      </c>
      <c r="D153" s="69">
        <f t="shared" si="10"/>
        <v>1.3953488372093024</v>
      </c>
      <c r="E153" s="110">
        <v>38.83</v>
      </c>
      <c r="F153" s="111">
        <v>0.1125</v>
      </c>
      <c r="G153" s="107">
        <f t="shared" si="14"/>
        <v>38.942499999999995</v>
      </c>
      <c r="H153" s="72">
        <v>19.53</v>
      </c>
      <c r="I153" s="73" t="s">
        <v>66</v>
      </c>
      <c r="J153" s="71">
        <f t="shared" si="11"/>
        <v>19.53</v>
      </c>
      <c r="K153" s="72">
        <v>6649</v>
      </c>
      <c r="L153" s="73" t="s">
        <v>64</v>
      </c>
      <c r="M153" s="69">
        <f t="shared" si="12"/>
        <v>0.66490000000000005</v>
      </c>
      <c r="N153" s="72">
        <v>7198</v>
      </c>
      <c r="O153" s="73" t="s">
        <v>64</v>
      </c>
      <c r="P153" s="69">
        <f t="shared" si="13"/>
        <v>0.7198</v>
      </c>
    </row>
    <row r="154" spans="2:16">
      <c r="B154" s="108">
        <v>130</v>
      </c>
      <c r="C154" s="73" t="s">
        <v>65</v>
      </c>
      <c r="D154" s="69">
        <f t="shared" si="10"/>
        <v>1.5116279069767442</v>
      </c>
      <c r="E154" s="110">
        <v>39.299999999999997</v>
      </c>
      <c r="F154" s="111">
        <v>0.1052</v>
      </c>
      <c r="G154" s="107">
        <f t="shared" si="14"/>
        <v>39.405200000000001</v>
      </c>
      <c r="H154" s="72">
        <v>20.63</v>
      </c>
      <c r="I154" s="73" t="s">
        <v>66</v>
      </c>
      <c r="J154" s="71">
        <f t="shared" si="11"/>
        <v>20.63</v>
      </c>
      <c r="K154" s="72">
        <v>6847</v>
      </c>
      <c r="L154" s="73" t="s">
        <v>64</v>
      </c>
      <c r="M154" s="69">
        <f t="shared" si="12"/>
        <v>0.68470000000000009</v>
      </c>
      <c r="N154" s="72">
        <v>7288</v>
      </c>
      <c r="O154" s="73" t="s">
        <v>64</v>
      </c>
      <c r="P154" s="69">
        <f t="shared" si="13"/>
        <v>0.7288</v>
      </c>
    </row>
    <row r="155" spans="2:16">
      <c r="B155" s="108">
        <v>140</v>
      </c>
      <c r="C155" s="73" t="s">
        <v>65</v>
      </c>
      <c r="D155" s="69">
        <f t="shared" si="10"/>
        <v>1.6279069767441861</v>
      </c>
      <c r="E155" s="110">
        <v>39.71</v>
      </c>
      <c r="F155" s="111">
        <v>9.887E-2</v>
      </c>
      <c r="G155" s="107">
        <f t="shared" si="14"/>
        <v>39.808869999999999</v>
      </c>
      <c r="H155" s="72">
        <v>21.71</v>
      </c>
      <c r="I155" s="73" t="s">
        <v>66</v>
      </c>
      <c r="J155" s="71">
        <f t="shared" si="11"/>
        <v>21.71</v>
      </c>
      <c r="K155" s="72">
        <v>7036</v>
      </c>
      <c r="L155" s="73" t="s">
        <v>64</v>
      </c>
      <c r="M155" s="69">
        <f t="shared" si="12"/>
        <v>0.7036</v>
      </c>
      <c r="N155" s="72">
        <v>7374</v>
      </c>
      <c r="O155" s="73" t="s">
        <v>64</v>
      </c>
      <c r="P155" s="69">
        <f t="shared" si="13"/>
        <v>0.73739999999999994</v>
      </c>
    </row>
    <row r="156" spans="2:16">
      <c r="B156" s="108">
        <v>150</v>
      </c>
      <c r="C156" s="73" t="s">
        <v>65</v>
      </c>
      <c r="D156" s="69">
        <f t="shared" si="10"/>
        <v>1.7441860465116279</v>
      </c>
      <c r="E156" s="110">
        <v>40.06</v>
      </c>
      <c r="F156" s="111">
        <v>9.3299999999999994E-2</v>
      </c>
      <c r="G156" s="107">
        <f t="shared" si="14"/>
        <v>40.153300000000002</v>
      </c>
      <c r="H156" s="72">
        <v>22.79</v>
      </c>
      <c r="I156" s="73" t="s">
        <v>66</v>
      </c>
      <c r="J156" s="71">
        <f t="shared" si="11"/>
        <v>22.79</v>
      </c>
      <c r="K156" s="72">
        <v>7215</v>
      </c>
      <c r="L156" s="73" t="s">
        <v>64</v>
      </c>
      <c r="M156" s="69">
        <f t="shared" si="12"/>
        <v>0.72150000000000003</v>
      </c>
      <c r="N156" s="72">
        <v>7455</v>
      </c>
      <c r="O156" s="73" t="s">
        <v>64</v>
      </c>
      <c r="P156" s="69">
        <f t="shared" si="13"/>
        <v>0.74550000000000005</v>
      </c>
    </row>
    <row r="157" spans="2:16">
      <c r="B157" s="108">
        <v>160</v>
      </c>
      <c r="C157" s="73" t="s">
        <v>65</v>
      </c>
      <c r="D157" s="69">
        <f t="shared" si="10"/>
        <v>1.8604651162790697</v>
      </c>
      <c r="E157" s="110">
        <v>40.36</v>
      </c>
      <c r="F157" s="111">
        <v>8.8359999999999994E-2</v>
      </c>
      <c r="G157" s="107">
        <f t="shared" si="14"/>
        <v>40.448360000000001</v>
      </c>
      <c r="H157" s="72">
        <v>23.86</v>
      </c>
      <c r="I157" s="73" t="s">
        <v>66</v>
      </c>
      <c r="J157" s="71">
        <f t="shared" si="11"/>
        <v>23.86</v>
      </c>
      <c r="K157" s="72">
        <v>7387</v>
      </c>
      <c r="L157" s="73" t="s">
        <v>64</v>
      </c>
      <c r="M157" s="69">
        <f t="shared" si="12"/>
        <v>0.73869999999999991</v>
      </c>
      <c r="N157" s="72">
        <v>7532</v>
      </c>
      <c r="O157" s="73" t="s">
        <v>64</v>
      </c>
      <c r="P157" s="69">
        <f t="shared" si="13"/>
        <v>0.75319999999999998</v>
      </c>
    </row>
    <row r="158" spans="2:16">
      <c r="B158" s="108">
        <v>170</v>
      </c>
      <c r="C158" s="73" t="s">
        <v>65</v>
      </c>
      <c r="D158" s="69">
        <f t="shared" si="10"/>
        <v>1.9767441860465116</v>
      </c>
      <c r="E158" s="110">
        <v>40.619999999999997</v>
      </c>
      <c r="F158" s="111">
        <v>8.3949999999999997E-2</v>
      </c>
      <c r="G158" s="107">
        <f t="shared" si="14"/>
        <v>40.703949999999999</v>
      </c>
      <c r="H158" s="72">
        <v>24.92</v>
      </c>
      <c r="I158" s="73" t="s">
        <v>66</v>
      </c>
      <c r="J158" s="71">
        <f t="shared" si="11"/>
        <v>24.92</v>
      </c>
      <c r="K158" s="72">
        <v>7553</v>
      </c>
      <c r="L158" s="73" t="s">
        <v>64</v>
      </c>
      <c r="M158" s="69">
        <f t="shared" si="12"/>
        <v>0.75529999999999997</v>
      </c>
      <c r="N158" s="72">
        <v>7606</v>
      </c>
      <c r="O158" s="73" t="s">
        <v>64</v>
      </c>
      <c r="P158" s="69">
        <f t="shared" si="13"/>
        <v>0.76059999999999994</v>
      </c>
    </row>
    <row r="159" spans="2:16">
      <c r="B159" s="108">
        <v>180</v>
      </c>
      <c r="C159" s="73" t="s">
        <v>65</v>
      </c>
      <c r="D159" s="69">
        <f t="shared" si="10"/>
        <v>2.0930232558139537</v>
      </c>
      <c r="E159" s="110">
        <v>40.86</v>
      </c>
      <c r="F159" s="111">
        <v>7.9990000000000006E-2</v>
      </c>
      <c r="G159" s="107">
        <f t="shared" si="14"/>
        <v>40.939990000000002</v>
      </c>
      <c r="H159" s="72">
        <v>25.97</v>
      </c>
      <c r="I159" s="73" t="s">
        <v>66</v>
      </c>
      <c r="J159" s="71">
        <f t="shared" si="11"/>
        <v>25.97</v>
      </c>
      <c r="K159" s="72">
        <v>7713</v>
      </c>
      <c r="L159" s="73" t="s">
        <v>64</v>
      </c>
      <c r="M159" s="69">
        <f t="shared" si="12"/>
        <v>0.77129999999999999</v>
      </c>
      <c r="N159" s="72">
        <v>7677</v>
      </c>
      <c r="O159" s="73" t="s">
        <v>64</v>
      </c>
      <c r="P159" s="69">
        <f t="shared" si="13"/>
        <v>0.76769999999999994</v>
      </c>
    </row>
    <row r="160" spans="2:16">
      <c r="B160" s="108">
        <v>200</v>
      </c>
      <c r="C160" s="73" t="s">
        <v>65</v>
      </c>
      <c r="D160" s="69">
        <f t="shared" si="10"/>
        <v>2.3255813953488373</v>
      </c>
      <c r="E160" s="110">
        <v>40.89</v>
      </c>
      <c r="F160" s="111">
        <v>7.3150000000000007E-2</v>
      </c>
      <c r="G160" s="107">
        <f t="shared" si="14"/>
        <v>40.963149999999999</v>
      </c>
      <c r="H160" s="72">
        <v>28.08</v>
      </c>
      <c r="I160" s="73" t="s">
        <v>66</v>
      </c>
      <c r="J160" s="71">
        <f t="shared" si="11"/>
        <v>28.08</v>
      </c>
      <c r="K160" s="72">
        <v>8291</v>
      </c>
      <c r="L160" s="73" t="s">
        <v>64</v>
      </c>
      <c r="M160" s="69">
        <f t="shared" si="12"/>
        <v>0.82910000000000006</v>
      </c>
      <c r="N160" s="72">
        <v>7813</v>
      </c>
      <c r="O160" s="73" t="s">
        <v>64</v>
      </c>
      <c r="P160" s="69">
        <f t="shared" si="13"/>
        <v>0.78129999999999999</v>
      </c>
    </row>
    <row r="161" spans="2:16">
      <c r="B161" s="108">
        <v>225</v>
      </c>
      <c r="C161" s="73" t="s">
        <v>65</v>
      </c>
      <c r="D161" s="69">
        <f t="shared" si="10"/>
        <v>2.6162790697674421</v>
      </c>
      <c r="E161" s="110">
        <v>40.78</v>
      </c>
      <c r="F161" s="111">
        <v>6.6180000000000003E-2</v>
      </c>
      <c r="G161" s="107">
        <f t="shared" si="14"/>
        <v>40.846180000000004</v>
      </c>
      <c r="H161" s="72">
        <v>30.71</v>
      </c>
      <c r="I161" s="73" t="s">
        <v>66</v>
      </c>
      <c r="J161" s="71">
        <f t="shared" si="11"/>
        <v>30.71</v>
      </c>
      <c r="K161" s="72">
        <v>9115</v>
      </c>
      <c r="L161" s="73" t="s">
        <v>64</v>
      </c>
      <c r="M161" s="69">
        <f t="shared" si="12"/>
        <v>0.91149999999999998</v>
      </c>
      <c r="N161" s="72">
        <v>7974</v>
      </c>
      <c r="O161" s="73" t="s">
        <v>64</v>
      </c>
      <c r="P161" s="69">
        <f t="shared" si="13"/>
        <v>0.7974</v>
      </c>
    </row>
    <row r="162" spans="2:16">
      <c r="B162" s="108">
        <v>250</v>
      </c>
      <c r="C162" s="73" t="s">
        <v>65</v>
      </c>
      <c r="D162" s="69">
        <f t="shared" si="10"/>
        <v>2.9069767441860463</v>
      </c>
      <c r="E162" s="110">
        <v>40.69</v>
      </c>
      <c r="F162" s="111">
        <v>6.0490000000000002E-2</v>
      </c>
      <c r="G162" s="107">
        <f t="shared" si="14"/>
        <v>40.750489999999999</v>
      </c>
      <c r="H162" s="72">
        <v>33.35</v>
      </c>
      <c r="I162" s="73" t="s">
        <v>66</v>
      </c>
      <c r="J162" s="71">
        <f t="shared" si="11"/>
        <v>33.35</v>
      </c>
      <c r="K162" s="72">
        <v>9873</v>
      </c>
      <c r="L162" s="73" t="s">
        <v>64</v>
      </c>
      <c r="M162" s="69">
        <f t="shared" si="12"/>
        <v>0.98729999999999996</v>
      </c>
      <c r="N162" s="72">
        <v>8126</v>
      </c>
      <c r="O162" s="73" t="s">
        <v>64</v>
      </c>
      <c r="P162" s="69">
        <f t="shared" si="13"/>
        <v>0.81259999999999999</v>
      </c>
    </row>
    <row r="163" spans="2:16">
      <c r="B163" s="108">
        <v>275</v>
      </c>
      <c r="C163" s="73" t="s">
        <v>65</v>
      </c>
      <c r="D163" s="69">
        <f t="shared" ref="D163:D176" si="15">B163/$C$5</f>
        <v>3.1976744186046511</v>
      </c>
      <c r="E163" s="110">
        <v>40.520000000000003</v>
      </c>
      <c r="F163" s="111">
        <v>5.5759999999999997E-2</v>
      </c>
      <c r="G163" s="107">
        <f t="shared" si="14"/>
        <v>40.575760000000002</v>
      </c>
      <c r="H163" s="72">
        <v>36</v>
      </c>
      <c r="I163" s="73" t="s">
        <v>66</v>
      </c>
      <c r="J163" s="71">
        <f t="shared" si="11"/>
        <v>36</v>
      </c>
      <c r="K163" s="72">
        <v>1.06</v>
      </c>
      <c r="L163" s="115" t="s">
        <v>66</v>
      </c>
      <c r="M163" s="71">
        <f t="shared" ref="M163:M216" si="16">K163</f>
        <v>1.06</v>
      </c>
      <c r="N163" s="72">
        <v>8272</v>
      </c>
      <c r="O163" s="73" t="s">
        <v>64</v>
      </c>
      <c r="P163" s="69">
        <f t="shared" si="13"/>
        <v>0.82720000000000005</v>
      </c>
    </row>
    <row r="164" spans="2:16">
      <c r="B164" s="108">
        <v>300</v>
      </c>
      <c r="C164" s="73" t="s">
        <v>65</v>
      </c>
      <c r="D164" s="69">
        <f t="shared" si="15"/>
        <v>3.4883720930232558</v>
      </c>
      <c r="E164" s="110">
        <v>40.28</v>
      </c>
      <c r="F164" s="111">
        <v>5.1749999999999997E-2</v>
      </c>
      <c r="G164" s="107">
        <f t="shared" si="14"/>
        <v>40.33175</v>
      </c>
      <c r="H164" s="72">
        <v>38.659999999999997</v>
      </c>
      <c r="I164" s="73" t="s">
        <v>66</v>
      </c>
      <c r="J164" s="71">
        <f t="shared" si="11"/>
        <v>38.659999999999997</v>
      </c>
      <c r="K164" s="72">
        <v>1.1299999999999999</v>
      </c>
      <c r="L164" s="73" t="s">
        <v>66</v>
      </c>
      <c r="M164" s="71">
        <f t="shared" si="16"/>
        <v>1.1299999999999999</v>
      </c>
      <c r="N164" s="72">
        <v>8413</v>
      </c>
      <c r="O164" s="73" t="s">
        <v>64</v>
      </c>
      <c r="P164" s="69">
        <f t="shared" si="13"/>
        <v>0.84130000000000005</v>
      </c>
    </row>
    <row r="165" spans="2:16">
      <c r="B165" s="108">
        <v>325</v>
      </c>
      <c r="C165" s="73" t="s">
        <v>65</v>
      </c>
      <c r="D165" s="69">
        <f t="shared" si="15"/>
        <v>3.7790697674418605</v>
      </c>
      <c r="E165" s="110">
        <v>39.99</v>
      </c>
      <c r="F165" s="111">
        <v>4.8309999999999999E-2</v>
      </c>
      <c r="G165" s="107">
        <f t="shared" si="14"/>
        <v>40.038310000000003</v>
      </c>
      <c r="H165" s="72">
        <v>41.34</v>
      </c>
      <c r="I165" s="73" t="s">
        <v>66</v>
      </c>
      <c r="J165" s="71">
        <f t="shared" si="11"/>
        <v>41.34</v>
      </c>
      <c r="K165" s="72">
        <v>1.19</v>
      </c>
      <c r="L165" s="73" t="s">
        <v>66</v>
      </c>
      <c r="M165" s="71">
        <f t="shared" si="16"/>
        <v>1.19</v>
      </c>
      <c r="N165" s="72">
        <v>8550</v>
      </c>
      <c r="O165" s="73" t="s">
        <v>64</v>
      </c>
      <c r="P165" s="69">
        <f t="shared" si="13"/>
        <v>0.85500000000000009</v>
      </c>
    </row>
    <row r="166" spans="2:16">
      <c r="B166" s="108">
        <v>350</v>
      </c>
      <c r="C166" s="73" t="s">
        <v>65</v>
      </c>
      <c r="D166" s="69">
        <f t="shared" si="15"/>
        <v>4.0697674418604652</v>
      </c>
      <c r="E166" s="110">
        <v>39.659999999999997</v>
      </c>
      <c r="F166" s="111">
        <v>4.5330000000000002E-2</v>
      </c>
      <c r="G166" s="107">
        <f t="shared" si="14"/>
        <v>39.705329999999996</v>
      </c>
      <c r="H166" s="72">
        <v>44.04</v>
      </c>
      <c r="I166" s="73" t="s">
        <v>66</v>
      </c>
      <c r="J166" s="71">
        <f t="shared" si="11"/>
        <v>44.04</v>
      </c>
      <c r="K166" s="72">
        <v>1.25</v>
      </c>
      <c r="L166" s="73" t="s">
        <v>66</v>
      </c>
      <c r="M166" s="71">
        <f t="shared" si="16"/>
        <v>1.25</v>
      </c>
      <c r="N166" s="72">
        <v>8684</v>
      </c>
      <c r="O166" s="73" t="s">
        <v>64</v>
      </c>
      <c r="P166" s="69">
        <f t="shared" si="13"/>
        <v>0.86839999999999995</v>
      </c>
    </row>
    <row r="167" spans="2:16">
      <c r="B167" s="108">
        <v>375</v>
      </c>
      <c r="C167" s="73" t="s">
        <v>65</v>
      </c>
      <c r="D167" s="69">
        <f t="shared" si="15"/>
        <v>4.3604651162790695</v>
      </c>
      <c r="E167" s="110">
        <v>39.299999999999997</v>
      </c>
      <c r="F167" s="111">
        <v>4.2709999999999998E-2</v>
      </c>
      <c r="G167" s="107">
        <f t="shared" si="14"/>
        <v>39.342709999999997</v>
      </c>
      <c r="H167" s="72">
        <v>46.76</v>
      </c>
      <c r="I167" s="73" t="s">
        <v>66</v>
      </c>
      <c r="J167" s="71">
        <f t="shared" si="11"/>
        <v>46.76</v>
      </c>
      <c r="K167" s="72">
        <v>1.31</v>
      </c>
      <c r="L167" s="73" t="s">
        <v>66</v>
      </c>
      <c r="M167" s="71">
        <f t="shared" si="16"/>
        <v>1.31</v>
      </c>
      <c r="N167" s="72">
        <v>8816</v>
      </c>
      <c r="O167" s="73" t="s">
        <v>64</v>
      </c>
      <c r="P167" s="69">
        <f t="shared" si="13"/>
        <v>0.88160000000000005</v>
      </c>
    </row>
    <row r="168" spans="2:16">
      <c r="B168" s="108">
        <v>400</v>
      </c>
      <c r="C168" s="73" t="s">
        <v>65</v>
      </c>
      <c r="D168" s="69">
        <f t="shared" si="15"/>
        <v>4.6511627906976747</v>
      </c>
      <c r="E168" s="110">
        <v>38.909999999999997</v>
      </c>
      <c r="F168" s="111">
        <v>4.0399999999999998E-2</v>
      </c>
      <c r="G168" s="107">
        <f t="shared" si="14"/>
        <v>38.950399999999995</v>
      </c>
      <c r="H168" s="72">
        <v>49.51</v>
      </c>
      <c r="I168" s="73" t="s">
        <v>66</v>
      </c>
      <c r="J168" s="71">
        <f t="shared" si="11"/>
        <v>49.51</v>
      </c>
      <c r="K168" s="72">
        <v>1.37</v>
      </c>
      <c r="L168" s="73" t="s">
        <v>66</v>
      </c>
      <c r="M168" s="71">
        <f t="shared" si="16"/>
        <v>1.37</v>
      </c>
      <c r="N168" s="72">
        <v>8946</v>
      </c>
      <c r="O168" s="73" t="s">
        <v>64</v>
      </c>
      <c r="P168" s="69">
        <f t="shared" si="13"/>
        <v>0.89459999999999995</v>
      </c>
    </row>
    <row r="169" spans="2:16">
      <c r="B169" s="108">
        <v>450</v>
      </c>
      <c r="C169" s="73" t="s">
        <v>65</v>
      </c>
      <c r="D169" s="69">
        <f t="shared" si="15"/>
        <v>5.2325581395348841</v>
      </c>
      <c r="E169" s="110">
        <v>38.1</v>
      </c>
      <c r="F169" s="111">
        <v>3.6479999999999999E-2</v>
      </c>
      <c r="G169" s="107">
        <f t="shared" si="14"/>
        <v>38.136479999999999</v>
      </c>
      <c r="H169" s="72">
        <v>55.1</v>
      </c>
      <c r="I169" s="73" t="s">
        <v>66</v>
      </c>
      <c r="J169" s="71">
        <f t="shared" si="11"/>
        <v>55.1</v>
      </c>
      <c r="K169" s="72">
        <v>1.58</v>
      </c>
      <c r="L169" s="73" t="s">
        <v>66</v>
      </c>
      <c r="M169" s="71">
        <f t="shared" si="16"/>
        <v>1.58</v>
      </c>
      <c r="N169" s="72">
        <v>9204</v>
      </c>
      <c r="O169" s="73" t="s">
        <v>64</v>
      </c>
      <c r="P169" s="69">
        <f t="shared" si="13"/>
        <v>0.92040000000000011</v>
      </c>
    </row>
    <row r="170" spans="2:16">
      <c r="B170" s="108">
        <v>500</v>
      </c>
      <c r="C170" s="73" t="s">
        <v>65</v>
      </c>
      <c r="D170" s="69">
        <f t="shared" si="15"/>
        <v>5.8139534883720927</v>
      </c>
      <c r="E170" s="110">
        <v>37.24</v>
      </c>
      <c r="F170" s="111">
        <v>3.3300000000000003E-2</v>
      </c>
      <c r="G170" s="107">
        <f t="shared" si="14"/>
        <v>37.273299999999999</v>
      </c>
      <c r="H170" s="72">
        <v>60.82</v>
      </c>
      <c r="I170" s="73" t="s">
        <v>66</v>
      </c>
      <c r="J170" s="71">
        <f t="shared" ref="J170:J194" si="17">H170</f>
        <v>60.82</v>
      </c>
      <c r="K170" s="72">
        <v>1.78</v>
      </c>
      <c r="L170" s="73" t="s">
        <v>66</v>
      </c>
      <c r="M170" s="71">
        <f t="shared" si="16"/>
        <v>1.78</v>
      </c>
      <c r="N170" s="72">
        <v>9458</v>
      </c>
      <c r="O170" s="73" t="s">
        <v>64</v>
      </c>
      <c r="P170" s="69">
        <f t="shared" si="13"/>
        <v>0.94579999999999997</v>
      </c>
    </row>
    <row r="171" spans="2:16">
      <c r="B171" s="108">
        <v>550</v>
      </c>
      <c r="C171" s="73" t="s">
        <v>65</v>
      </c>
      <c r="D171" s="69">
        <f t="shared" si="15"/>
        <v>6.3953488372093021</v>
      </c>
      <c r="E171" s="110">
        <v>36.369999999999997</v>
      </c>
      <c r="F171" s="111">
        <v>3.065E-2</v>
      </c>
      <c r="G171" s="107">
        <f t="shared" si="14"/>
        <v>36.400649999999999</v>
      </c>
      <c r="H171" s="72">
        <v>66.66</v>
      </c>
      <c r="I171" s="73" t="s">
        <v>66</v>
      </c>
      <c r="J171" s="71">
        <f t="shared" si="17"/>
        <v>66.66</v>
      </c>
      <c r="K171" s="72">
        <v>1.97</v>
      </c>
      <c r="L171" s="73" t="s">
        <v>66</v>
      </c>
      <c r="M171" s="71">
        <f t="shared" si="16"/>
        <v>1.97</v>
      </c>
      <c r="N171" s="72">
        <v>9713</v>
      </c>
      <c r="O171" s="73" t="s">
        <v>64</v>
      </c>
      <c r="P171" s="69">
        <f t="shared" si="13"/>
        <v>0.97129999999999994</v>
      </c>
    </row>
    <row r="172" spans="2:16">
      <c r="B172" s="108">
        <v>600</v>
      </c>
      <c r="C172" s="73" t="s">
        <v>65</v>
      </c>
      <c r="D172" s="69">
        <f t="shared" si="15"/>
        <v>6.9767441860465116</v>
      </c>
      <c r="E172" s="110">
        <v>35.5</v>
      </c>
      <c r="F172" s="111">
        <v>2.8420000000000001E-2</v>
      </c>
      <c r="G172" s="107">
        <f t="shared" si="14"/>
        <v>35.528419999999997</v>
      </c>
      <c r="H172" s="72">
        <v>72.650000000000006</v>
      </c>
      <c r="I172" s="73" t="s">
        <v>66</v>
      </c>
      <c r="J172" s="71">
        <f t="shared" si="17"/>
        <v>72.650000000000006</v>
      </c>
      <c r="K172" s="72">
        <v>2.14</v>
      </c>
      <c r="L172" s="73" t="s">
        <v>66</v>
      </c>
      <c r="M172" s="71">
        <f t="shared" si="16"/>
        <v>2.14</v>
      </c>
      <c r="N172" s="72">
        <v>9968</v>
      </c>
      <c r="O172" s="73" t="s">
        <v>64</v>
      </c>
      <c r="P172" s="69">
        <f t="shared" si="13"/>
        <v>0.99680000000000002</v>
      </c>
    </row>
    <row r="173" spans="2:16">
      <c r="B173" s="108">
        <v>650</v>
      </c>
      <c r="C173" s="73" t="s">
        <v>65</v>
      </c>
      <c r="D173" s="69">
        <f t="shared" si="15"/>
        <v>7.558139534883721</v>
      </c>
      <c r="E173" s="110">
        <v>34.64</v>
      </c>
      <c r="F173" s="111">
        <v>2.6499999999999999E-2</v>
      </c>
      <c r="G173" s="107">
        <f t="shared" si="14"/>
        <v>34.666499999999999</v>
      </c>
      <c r="H173" s="72">
        <v>78.790000000000006</v>
      </c>
      <c r="I173" s="73" t="s">
        <v>66</v>
      </c>
      <c r="J173" s="71">
        <f t="shared" si="17"/>
        <v>78.790000000000006</v>
      </c>
      <c r="K173" s="72">
        <v>2.31</v>
      </c>
      <c r="L173" s="73" t="s">
        <v>66</v>
      </c>
      <c r="M173" s="71">
        <f t="shared" si="16"/>
        <v>2.31</v>
      </c>
      <c r="N173" s="72">
        <v>1.02</v>
      </c>
      <c r="O173" s="115" t="s">
        <v>66</v>
      </c>
      <c r="P173" s="71">
        <f t="shared" ref="P173:P228" si="18">N173</f>
        <v>1.02</v>
      </c>
    </row>
    <row r="174" spans="2:16">
      <c r="B174" s="108">
        <v>700</v>
      </c>
      <c r="C174" s="73" t="s">
        <v>65</v>
      </c>
      <c r="D174" s="69">
        <f t="shared" si="15"/>
        <v>8.1395348837209305</v>
      </c>
      <c r="E174" s="110">
        <v>33.799999999999997</v>
      </c>
      <c r="F174" s="111">
        <v>2.4840000000000001E-2</v>
      </c>
      <c r="G174" s="107">
        <f t="shared" si="14"/>
        <v>33.824839999999995</v>
      </c>
      <c r="H174" s="72">
        <v>85.08</v>
      </c>
      <c r="I174" s="73" t="s">
        <v>66</v>
      </c>
      <c r="J174" s="71">
        <f t="shared" si="17"/>
        <v>85.08</v>
      </c>
      <c r="K174" s="72">
        <v>2.48</v>
      </c>
      <c r="L174" s="73" t="s">
        <v>66</v>
      </c>
      <c r="M174" s="71">
        <f t="shared" si="16"/>
        <v>2.48</v>
      </c>
      <c r="N174" s="72">
        <v>1.05</v>
      </c>
      <c r="O174" s="73" t="s">
        <v>66</v>
      </c>
      <c r="P174" s="71">
        <f t="shared" si="18"/>
        <v>1.05</v>
      </c>
    </row>
    <row r="175" spans="2:16">
      <c r="B175" s="108">
        <v>800</v>
      </c>
      <c r="C175" s="73" t="s">
        <v>65</v>
      </c>
      <c r="D175" s="69">
        <f t="shared" si="15"/>
        <v>9.3023255813953494</v>
      </c>
      <c r="E175" s="110">
        <v>32.18</v>
      </c>
      <c r="F175" s="111">
        <v>2.2100000000000002E-2</v>
      </c>
      <c r="G175" s="107">
        <f t="shared" si="14"/>
        <v>32.202100000000002</v>
      </c>
      <c r="H175" s="72">
        <v>98.14</v>
      </c>
      <c r="I175" s="73" t="s">
        <v>66</v>
      </c>
      <c r="J175" s="71">
        <f t="shared" si="17"/>
        <v>98.14</v>
      </c>
      <c r="K175" s="72">
        <v>3.1</v>
      </c>
      <c r="L175" s="73" t="s">
        <v>66</v>
      </c>
      <c r="M175" s="71">
        <f t="shared" si="16"/>
        <v>3.1</v>
      </c>
      <c r="N175" s="72">
        <v>1.1000000000000001</v>
      </c>
      <c r="O175" s="73" t="s">
        <v>66</v>
      </c>
      <c r="P175" s="71">
        <f t="shared" si="18"/>
        <v>1.1000000000000001</v>
      </c>
    </row>
    <row r="176" spans="2:16">
      <c r="B176" s="108">
        <v>900</v>
      </c>
      <c r="C176" s="73" t="s">
        <v>65</v>
      </c>
      <c r="D176" s="69">
        <f t="shared" si="15"/>
        <v>10.465116279069768</v>
      </c>
      <c r="E176" s="110">
        <v>30.65</v>
      </c>
      <c r="F176" s="111">
        <v>1.993E-2</v>
      </c>
      <c r="G176" s="107">
        <f t="shared" si="14"/>
        <v>30.669929999999997</v>
      </c>
      <c r="H176" s="72">
        <v>111.85</v>
      </c>
      <c r="I176" s="73" t="s">
        <v>66</v>
      </c>
      <c r="J176" s="71">
        <f t="shared" si="17"/>
        <v>111.85</v>
      </c>
      <c r="K176" s="72">
        <v>3.66</v>
      </c>
      <c r="L176" s="73" t="s">
        <v>66</v>
      </c>
      <c r="M176" s="71">
        <f t="shared" si="16"/>
        <v>3.66</v>
      </c>
      <c r="N176" s="72">
        <v>1.1599999999999999</v>
      </c>
      <c r="O176" s="73" t="s">
        <v>66</v>
      </c>
      <c r="P176" s="71">
        <f t="shared" si="18"/>
        <v>1.1599999999999999</v>
      </c>
    </row>
    <row r="177" spans="1:16">
      <c r="A177" s="4"/>
      <c r="B177" s="108">
        <v>1</v>
      </c>
      <c r="C177" s="115" t="s">
        <v>67</v>
      </c>
      <c r="D177" s="69">
        <f>B177*1000/$C$5</f>
        <v>11.627906976744185</v>
      </c>
      <c r="E177" s="110">
        <v>29.23</v>
      </c>
      <c r="F177" s="111">
        <v>1.8169999999999999E-2</v>
      </c>
      <c r="G177" s="107">
        <f t="shared" si="14"/>
        <v>29.248170000000002</v>
      </c>
      <c r="H177" s="72">
        <v>126.24</v>
      </c>
      <c r="I177" s="73" t="s">
        <v>66</v>
      </c>
      <c r="J177" s="71">
        <f t="shared" si="17"/>
        <v>126.24</v>
      </c>
      <c r="K177" s="72">
        <v>4.1900000000000004</v>
      </c>
      <c r="L177" s="73" t="s">
        <v>66</v>
      </c>
      <c r="M177" s="71">
        <f t="shared" si="16"/>
        <v>4.1900000000000004</v>
      </c>
      <c r="N177" s="72">
        <v>1.21</v>
      </c>
      <c r="O177" s="73" t="s">
        <v>66</v>
      </c>
      <c r="P177" s="71">
        <f t="shared" si="18"/>
        <v>1.21</v>
      </c>
    </row>
    <row r="178" spans="1:16">
      <c r="B178" s="72">
        <v>1.1000000000000001</v>
      </c>
      <c r="C178" s="73" t="s">
        <v>67</v>
      </c>
      <c r="D178" s="69">
        <f t="shared" ref="D178:D228" si="19">B178*1000/$C$5</f>
        <v>12.790697674418604</v>
      </c>
      <c r="E178" s="110">
        <v>27.9</v>
      </c>
      <c r="F178" s="111">
        <v>1.6709999999999999E-2</v>
      </c>
      <c r="G178" s="107">
        <f t="shared" si="14"/>
        <v>27.916709999999998</v>
      </c>
      <c r="H178" s="72">
        <v>141.32</v>
      </c>
      <c r="I178" s="73" t="s">
        <v>66</v>
      </c>
      <c r="J178" s="71">
        <f t="shared" si="17"/>
        <v>141.32</v>
      </c>
      <c r="K178" s="72">
        <v>4.7</v>
      </c>
      <c r="L178" s="73" t="s">
        <v>66</v>
      </c>
      <c r="M178" s="71">
        <f t="shared" si="16"/>
        <v>4.7</v>
      </c>
      <c r="N178" s="72">
        <v>1.27</v>
      </c>
      <c r="O178" s="73" t="s">
        <v>66</v>
      </c>
      <c r="P178" s="71">
        <f t="shared" si="18"/>
        <v>1.27</v>
      </c>
    </row>
    <row r="179" spans="1:16">
      <c r="B179" s="108">
        <v>1.2</v>
      </c>
      <c r="C179" s="109" t="s">
        <v>67</v>
      </c>
      <c r="D179" s="69">
        <f t="shared" si="19"/>
        <v>13.953488372093023</v>
      </c>
      <c r="E179" s="110">
        <v>26.68</v>
      </c>
      <c r="F179" s="111">
        <v>1.5480000000000001E-2</v>
      </c>
      <c r="G179" s="107">
        <f t="shared" si="14"/>
        <v>26.69548</v>
      </c>
      <c r="H179" s="72">
        <v>157.11000000000001</v>
      </c>
      <c r="I179" s="73" t="s">
        <v>66</v>
      </c>
      <c r="J179" s="71">
        <f t="shared" si="17"/>
        <v>157.11000000000001</v>
      </c>
      <c r="K179" s="72">
        <v>5.21</v>
      </c>
      <c r="L179" s="73" t="s">
        <v>66</v>
      </c>
      <c r="M179" s="71">
        <f t="shared" si="16"/>
        <v>5.21</v>
      </c>
      <c r="N179" s="72">
        <v>1.34</v>
      </c>
      <c r="O179" s="73" t="s">
        <v>66</v>
      </c>
      <c r="P179" s="71">
        <f t="shared" si="18"/>
        <v>1.34</v>
      </c>
    </row>
    <row r="180" spans="1:16">
      <c r="B180" s="108">
        <v>1.3</v>
      </c>
      <c r="C180" s="109" t="s">
        <v>67</v>
      </c>
      <c r="D180" s="69">
        <f t="shared" si="19"/>
        <v>15.116279069767442</v>
      </c>
      <c r="E180" s="110">
        <v>25.54</v>
      </c>
      <c r="F180" s="111">
        <v>1.4420000000000001E-2</v>
      </c>
      <c r="G180" s="107">
        <f t="shared" si="14"/>
        <v>25.55442</v>
      </c>
      <c r="H180" s="72">
        <v>173.61</v>
      </c>
      <c r="I180" s="73" t="s">
        <v>66</v>
      </c>
      <c r="J180" s="71">
        <f t="shared" si="17"/>
        <v>173.61</v>
      </c>
      <c r="K180" s="72">
        <v>5.71</v>
      </c>
      <c r="L180" s="73" t="s">
        <v>66</v>
      </c>
      <c r="M180" s="71">
        <f t="shared" si="16"/>
        <v>5.71</v>
      </c>
      <c r="N180" s="72">
        <v>1.4</v>
      </c>
      <c r="O180" s="73" t="s">
        <v>66</v>
      </c>
      <c r="P180" s="71">
        <f t="shared" si="18"/>
        <v>1.4</v>
      </c>
    </row>
    <row r="181" spans="1:16">
      <c r="B181" s="108">
        <v>1.4</v>
      </c>
      <c r="C181" s="109" t="s">
        <v>67</v>
      </c>
      <c r="D181" s="69">
        <f t="shared" si="19"/>
        <v>16.279069767441861</v>
      </c>
      <c r="E181" s="110">
        <v>24.48</v>
      </c>
      <c r="F181" s="111">
        <v>1.3509999999999999E-2</v>
      </c>
      <c r="G181" s="107">
        <f t="shared" si="14"/>
        <v>24.493510000000001</v>
      </c>
      <c r="H181" s="72">
        <v>190.83</v>
      </c>
      <c r="I181" s="73" t="s">
        <v>66</v>
      </c>
      <c r="J181" s="71">
        <f t="shared" si="17"/>
        <v>190.83</v>
      </c>
      <c r="K181" s="72">
        <v>6.21</v>
      </c>
      <c r="L181" s="73" t="s">
        <v>66</v>
      </c>
      <c r="M181" s="71">
        <f t="shared" si="16"/>
        <v>6.21</v>
      </c>
      <c r="N181" s="72">
        <v>1.47</v>
      </c>
      <c r="O181" s="73" t="s">
        <v>66</v>
      </c>
      <c r="P181" s="71">
        <f t="shared" si="18"/>
        <v>1.47</v>
      </c>
    </row>
    <row r="182" spans="1:16">
      <c r="B182" s="108">
        <v>1.5</v>
      </c>
      <c r="C182" s="109" t="s">
        <v>67</v>
      </c>
      <c r="D182" s="69">
        <f t="shared" si="19"/>
        <v>17.441860465116278</v>
      </c>
      <c r="E182" s="110">
        <v>23.5</v>
      </c>
      <c r="F182" s="111">
        <v>1.2710000000000001E-2</v>
      </c>
      <c r="G182" s="107">
        <f t="shared" si="14"/>
        <v>23.512709999999998</v>
      </c>
      <c r="H182" s="72">
        <v>208.79</v>
      </c>
      <c r="I182" s="73" t="s">
        <v>66</v>
      </c>
      <c r="J182" s="71">
        <f t="shared" si="17"/>
        <v>208.79</v>
      </c>
      <c r="K182" s="72">
        <v>6.71</v>
      </c>
      <c r="L182" s="73" t="s">
        <v>66</v>
      </c>
      <c r="M182" s="71">
        <f t="shared" si="16"/>
        <v>6.71</v>
      </c>
      <c r="N182" s="72">
        <v>1.54</v>
      </c>
      <c r="O182" s="73" t="s">
        <v>66</v>
      </c>
      <c r="P182" s="71">
        <f t="shared" si="18"/>
        <v>1.54</v>
      </c>
    </row>
    <row r="183" spans="1:16">
      <c r="B183" s="108">
        <v>1.6</v>
      </c>
      <c r="C183" s="109" t="s">
        <v>67</v>
      </c>
      <c r="D183" s="69">
        <f t="shared" si="19"/>
        <v>18.604651162790699</v>
      </c>
      <c r="E183" s="110">
        <v>22.6</v>
      </c>
      <c r="F183" s="111">
        <v>1.2E-2</v>
      </c>
      <c r="G183" s="107">
        <f t="shared" si="14"/>
        <v>22.612000000000002</v>
      </c>
      <c r="H183" s="72">
        <v>227.47</v>
      </c>
      <c r="I183" s="73" t="s">
        <v>66</v>
      </c>
      <c r="J183" s="71">
        <f t="shared" si="17"/>
        <v>227.47</v>
      </c>
      <c r="K183" s="72">
        <v>7.22</v>
      </c>
      <c r="L183" s="73" t="s">
        <v>66</v>
      </c>
      <c r="M183" s="71">
        <f t="shared" si="16"/>
        <v>7.22</v>
      </c>
      <c r="N183" s="72">
        <v>1.62</v>
      </c>
      <c r="O183" s="73" t="s">
        <v>66</v>
      </c>
      <c r="P183" s="71">
        <f t="shared" si="18"/>
        <v>1.62</v>
      </c>
    </row>
    <row r="184" spans="1:16">
      <c r="B184" s="108">
        <v>1.7</v>
      </c>
      <c r="C184" s="109" t="s">
        <v>67</v>
      </c>
      <c r="D184" s="69">
        <f t="shared" si="19"/>
        <v>19.767441860465116</v>
      </c>
      <c r="E184" s="110">
        <v>21.76</v>
      </c>
      <c r="F184" s="111">
        <v>1.137E-2</v>
      </c>
      <c r="G184" s="107">
        <f t="shared" si="14"/>
        <v>21.771370000000001</v>
      </c>
      <c r="H184" s="72">
        <v>246.89</v>
      </c>
      <c r="I184" s="73" t="s">
        <v>66</v>
      </c>
      <c r="J184" s="71">
        <f t="shared" si="17"/>
        <v>246.89</v>
      </c>
      <c r="K184" s="72">
        <v>7.73</v>
      </c>
      <c r="L184" s="73" t="s">
        <v>66</v>
      </c>
      <c r="M184" s="71">
        <f t="shared" si="16"/>
        <v>7.73</v>
      </c>
      <c r="N184" s="72">
        <v>1.69</v>
      </c>
      <c r="O184" s="73" t="s">
        <v>66</v>
      </c>
      <c r="P184" s="71">
        <f t="shared" si="18"/>
        <v>1.69</v>
      </c>
    </row>
    <row r="185" spans="1:16">
      <c r="B185" s="108">
        <v>1.8</v>
      </c>
      <c r="C185" s="109" t="s">
        <v>67</v>
      </c>
      <c r="D185" s="69">
        <f t="shared" si="19"/>
        <v>20.930232558139537</v>
      </c>
      <c r="E185" s="110">
        <v>20.99</v>
      </c>
      <c r="F185" s="111">
        <v>1.081E-2</v>
      </c>
      <c r="G185" s="107">
        <f t="shared" si="14"/>
        <v>21.000809999999998</v>
      </c>
      <c r="H185" s="72">
        <v>267.04000000000002</v>
      </c>
      <c r="I185" s="73" t="s">
        <v>66</v>
      </c>
      <c r="J185" s="71">
        <f t="shared" si="17"/>
        <v>267.04000000000002</v>
      </c>
      <c r="K185" s="72">
        <v>8.24</v>
      </c>
      <c r="L185" s="73" t="s">
        <v>66</v>
      </c>
      <c r="M185" s="71">
        <f t="shared" si="16"/>
        <v>8.24</v>
      </c>
      <c r="N185" s="72">
        <v>1.77</v>
      </c>
      <c r="O185" s="73" t="s">
        <v>66</v>
      </c>
      <c r="P185" s="71">
        <f t="shared" si="18"/>
        <v>1.77</v>
      </c>
    </row>
    <row r="186" spans="1:16">
      <c r="B186" s="108">
        <v>2</v>
      </c>
      <c r="C186" s="109" t="s">
        <v>67</v>
      </c>
      <c r="D186" s="69">
        <f t="shared" si="19"/>
        <v>23.255813953488371</v>
      </c>
      <c r="E186" s="110">
        <v>19.62</v>
      </c>
      <c r="F186" s="111">
        <v>9.8460000000000006E-3</v>
      </c>
      <c r="G186" s="107">
        <f t="shared" si="14"/>
        <v>19.629846000000001</v>
      </c>
      <c r="H186" s="72">
        <v>309.49</v>
      </c>
      <c r="I186" s="73" t="s">
        <v>66</v>
      </c>
      <c r="J186" s="71">
        <f t="shared" si="17"/>
        <v>309.49</v>
      </c>
      <c r="K186" s="72">
        <v>10.199999999999999</v>
      </c>
      <c r="L186" s="73" t="s">
        <v>66</v>
      </c>
      <c r="M186" s="71">
        <f t="shared" si="16"/>
        <v>10.199999999999999</v>
      </c>
      <c r="N186" s="72">
        <v>1.94</v>
      </c>
      <c r="O186" s="73" t="s">
        <v>66</v>
      </c>
      <c r="P186" s="71">
        <f t="shared" si="18"/>
        <v>1.94</v>
      </c>
    </row>
    <row r="187" spans="1:16">
      <c r="B187" s="108">
        <v>2.25</v>
      </c>
      <c r="C187" s="109" t="s">
        <v>67</v>
      </c>
      <c r="D187" s="69">
        <f t="shared" si="19"/>
        <v>26.162790697674417</v>
      </c>
      <c r="E187" s="110">
        <v>18.22</v>
      </c>
      <c r="F187" s="111">
        <v>8.8669999999999999E-3</v>
      </c>
      <c r="G187" s="107">
        <f t="shared" si="14"/>
        <v>18.228866999999997</v>
      </c>
      <c r="H187" s="72">
        <v>366.45</v>
      </c>
      <c r="I187" s="73" t="s">
        <v>66</v>
      </c>
      <c r="J187" s="71">
        <f t="shared" si="17"/>
        <v>366.45</v>
      </c>
      <c r="K187" s="72">
        <v>13.01</v>
      </c>
      <c r="L187" s="73" t="s">
        <v>66</v>
      </c>
      <c r="M187" s="71">
        <f t="shared" si="16"/>
        <v>13.01</v>
      </c>
      <c r="N187" s="72">
        <v>2.17</v>
      </c>
      <c r="O187" s="73" t="s">
        <v>66</v>
      </c>
      <c r="P187" s="71">
        <f t="shared" si="18"/>
        <v>2.17</v>
      </c>
    </row>
    <row r="188" spans="1:16">
      <c r="B188" s="108">
        <v>2.5</v>
      </c>
      <c r="C188" s="109" t="s">
        <v>67</v>
      </c>
      <c r="D188" s="69">
        <f t="shared" si="19"/>
        <v>29.069767441860463</v>
      </c>
      <c r="E188" s="110">
        <v>17.11</v>
      </c>
      <c r="F188" s="111">
        <v>8.0719999999999993E-3</v>
      </c>
      <c r="G188" s="107">
        <f t="shared" si="14"/>
        <v>17.118071999999998</v>
      </c>
      <c r="H188" s="72">
        <v>427.45</v>
      </c>
      <c r="I188" s="73" t="s">
        <v>66</v>
      </c>
      <c r="J188" s="71">
        <f t="shared" si="17"/>
        <v>427.45</v>
      </c>
      <c r="K188" s="72">
        <v>15.62</v>
      </c>
      <c r="L188" s="73" t="s">
        <v>66</v>
      </c>
      <c r="M188" s="71">
        <f t="shared" si="16"/>
        <v>15.62</v>
      </c>
      <c r="N188" s="72">
        <v>2.42</v>
      </c>
      <c r="O188" s="73" t="s">
        <v>66</v>
      </c>
      <c r="P188" s="71">
        <f t="shared" si="18"/>
        <v>2.42</v>
      </c>
    </row>
    <row r="189" spans="1:16">
      <c r="B189" s="108">
        <v>2.75</v>
      </c>
      <c r="C189" s="109" t="s">
        <v>67</v>
      </c>
      <c r="D189" s="69">
        <f t="shared" si="19"/>
        <v>31.976744186046513</v>
      </c>
      <c r="E189" s="110">
        <v>16.13</v>
      </c>
      <c r="F189" s="111">
        <v>7.4139999999999996E-3</v>
      </c>
      <c r="G189" s="107">
        <f t="shared" si="14"/>
        <v>16.137414</v>
      </c>
      <c r="H189" s="72">
        <v>492.28</v>
      </c>
      <c r="I189" s="73" t="s">
        <v>66</v>
      </c>
      <c r="J189" s="71">
        <f t="shared" si="17"/>
        <v>492.28</v>
      </c>
      <c r="K189" s="72">
        <v>18.12</v>
      </c>
      <c r="L189" s="73" t="s">
        <v>66</v>
      </c>
      <c r="M189" s="71">
        <f t="shared" si="16"/>
        <v>18.12</v>
      </c>
      <c r="N189" s="72">
        <v>2.68</v>
      </c>
      <c r="O189" s="73" t="s">
        <v>66</v>
      </c>
      <c r="P189" s="71">
        <f t="shared" si="18"/>
        <v>2.68</v>
      </c>
    </row>
    <row r="190" spans="1:16">
      <c r="B190" s="108">
        <v>3</v>
      </c>
      <c r="C190" s="109" t="s">
        <v>67</v>
      </c>
      <c r="D190" s="69">
        <f t="shared" si="19"/>
        <v>34.883720930232556</v>
      </c>
      <c r="E190" s="110">
        <v>15.23</v>
      </c>
      <c r="F190" s="111">
        <v>6.8599999999999998E-3</v>
      </c>
      <c r="G190" s="107">
        <f t="shared" si="14"/>
        <v>15.23686</v>
      </c>
      <c r="H190" s="72">
        <v>560.99</v>
      </c>
      <c r="I190" s="73" t="s">
        <v>66</v>
      </c>
      <c r="J190" s="71">
        <f t="shared" si="17"/>
        <v>560.99</v>
      </c>
      <c r="K190" s="72">
        <v>20.57</v>
      </c>
      <c r="L190" s="73" t="s">
        <v>66</v>
      </c>
      <c r="M190" s="71">
        <f t="shared" si="16"/>
        <v>20.57</v>
      </c>
      <c r="N190" s="72">
        <v>2.96</v>
      </c>
      <c r="O190" s="73" t="s">
        <v>66</v>
      </c>
      <c r="P190" s="71">
        <f t="shared" si="18"/>
        <v>2.96</v>
      </c>
    </row>
    <row r="191" spans="1:16">
      <c r="B191" s="108">
        <v>3.25</v>
      </c>
      <c r="C191" s="109" t="s">
        <v>67</v>
      </c>
      <c r="D191" s="69">
        <f t="shared" si="19"/>
        <v>37.790697674418603</v>
      </c>
      <c r="E191" s="110">
        <v>14.44</v>
      </c>
      <c r="F191" s="111">
        <v>6.3860000000000002E-3</v>
      </c>
      <c r="G191" s="107">
        <f t="shared" si="14"/>
        <v>14.446385999999999</v>
      </c>
      <c r="H191" s="72">
        <v>633.6</v>
      </c>
      <c r="I191" s="73" t="s">
        <v>66</v>
      </c>
      <c r="J191" s="71">
        <f t="shared" si="17"/>
        <v>633.6</v>
      </c>
      <c r="K191" s="72">
        <v>23</v>
      </c>
      <c r="L191" s="73" t="s">
        <v>66</v>
      </c>
      <c r="M191" s="71">
        <f t="shared" si="16"/>
        <v>23</v>
      </c>
      <c r="N191" s="72">
        <v>3.25</v>
      </c>
      <c r="O191" s="73" t="s">
        <v>66</v>
      </c>
      <c r="P191" s="71">
        <f t="shared" si="18"/>
        <v>3.25</v>
      </c>
    </row>
    <row r="192" spans="1:16">
      <c r="B192" s="108">
        <v>3.5</v>
      </c>
      <c r="C192" s="109" t="s">
        <v>67</v>
      </c>
      <c r="D192" s="69">
        <f t="shared" si="19"/>
        <v>40.697674418604649</v>
      </c>
      <c r="E192" s="110">
        <v>13.74</v>
      </c>
      <c r="F192" s="111">
        <v>5.9760000000000004E-3</v>
      </c>
      <c r="G192" s="107">
        <f t="shared" si="14"/>
        <v>13.745976000000001</v>
      </c>
      <c r="H192" s="72">
        <v>710.05</v>
      </c>
      <c r="I192" s="73" t="s">
        <v>66</v>
      </c>
      <c r="J192" s="71">
        <f t="shared" si="17"/>
        <v>710.05</v>
      </c>
      <c r="K192" s="72">
        <v>25.42</v>
      </c>
      <c r="L192" s="73" t="s">
        <v>66</v>
      </c>
      <c r="M192" s="71">
        <f t="shared" si="16"/>
        <v>25.42</v>
      </c>
      <c r="N192" s="72">
        <v>3.55</v>
      </c>
      <c r="O192" s="73" t="s">
        <v>66</v>
      </c>
      <c r="P192" s="71">
        <f t="shared" si="18"/>
        <v>3.55</v>
      </c>
    </row>
    <row r="193" spans="2:16">
      <c r="B193" s="108">
        <v>3.75</v>
      </c>
      <c r="C193" s="109" t="s">
        <v>67</v>
      </c>
      <c r="D193" s="69">
        <f t="shared" si="19"/>
        <v>43.604651162790695</v>
      </c>
      <c r="E193" s="110">
        <v>13.11</v>
      </c>
      <c r="F193" s="111">
        <v>5.6179999999999997E-3</v>
      </c>
      <c r="G193" s="107">
        <f t="shared" si="14"/>
        <v>13.115618</v>
      </c>
      <c r="H193" s="72">
        <v>790.28</v>
      </c>
      <c r="I193" s="73" t="s">
        <v>66</v>
      </c>
      <c r="J193" s="71">
        <f t="shared" si="17"/>
        <v>790.28</v>
      </c>
      <c r="K193" s="72">
        <v>27.85</v>
      </c>
      <c r="L193" s="73" t="s">
        <v>66</v>
      </c>
      <c r="M193" s="71">
        <f t="shared" si="16"/>
        <v>27.85</v>
      </c>
      <c r="N193" s="72">
        <v>3.87</v>
      </c>
      <c r="O193" s="73" t="s">
        <v>66</v>
      </c>
      <c r="P193" s="71">
        <f t="shared" si="18"/>
        <v>3.87</v>
      </c>
    </row>
    <row r="194" spans="2:16">
      <c r="B194" s="108">
        <v>4</v>
      </c>
      <c r="C194" s="109" t="s">
        <v>67</v>
      </c>
      <c r="D194" s="69">
        <f t="shared" si="19"/>
        <v>46.511627906976742</v>
      </c>
      <c r="E194" s="110">
        <v>12.55</v>
      </c>
      <c r="F194" s="111">
        <v>5.3020000000000003E-3</v>
      </c>
      <c r="G194" s="107">
        <f t="shared" si="14"/>
        <v>12.555302000000001</v>
      </c>
      <c r="H194" s="72">
        <v>874.23</v>
      </c>
      <c r="I194" s="73" t="s">
        <v>66</v>
      </c>
      <c r="J194" s="71">
        <f t="shared" si="17"/>
        <v>874.23</v>
      </c>
      <c r="K194" s="72">
        <v>30.28</v>
      </c>
      <c r="L194" s="73" t="s">
        <v>66</v>
      </c>
      <c r="M194" s="71">
        <f t="shared" si="16"/>
        <v>30.28</v>
      </c>
      <c r="N194" s="72">
        <v>4.21</v>
      </c>
      <c r="O194" s="73" t="s">
        <v>66</v>
      </c>
      <c r="P194" s="71">
        <f t="shared" si="18"/>
        <v>4.21</v>
      </c>
    </row>
    <row r="195" spans="2:16">
      <c r="B195" s="108">
        <v>4.5</v>
      </c>
      <c r="C195" s="109" t="s">
        <v>67</v>
      </c>
      <c r="D195" s="69">
        <f t="shared" si="19"/>
        <v>52.325581395348834</v>
      </c>
      <c r="E195" s="110">
        <v>11.57</v>
      </c>
      <c r="F195" s="111">
        <v>4.7699999999999999E-3</v>
      </c>
      <c r="G195" s="107">
        <f t="shared" si="14"/>
        <v>11.574770000000001</v>
      </c>
      <c r="H195" s="72">
        <v>1.05</v>
      </c>
      <c r="I195" s="115" t="s">
        <v>12</v>
      </c>
      <c r="J195" s="74">
        <f t="shared" ref="J195:J228" si="20">H195*1000</f>
        <v>1050</v>
      </c>
      <c r="K195" s="72">
        <v>39.47</v>
      </c>
      <c r="L195" s="73" t="s">
        <v>66</v>
      </c>
      <c r="M195" s="71">
        <f t="shared" si="16"/>
        <v>39.47</v>
      </c>
      <c r="N195" s="72">
        <v>4.91</v>
      </c>
      <c r="O195" s="73" t="s">
        <v>66</v>
      </c>
      <c r="P195" s="71">
        <f t="shared" si="18"/>
        <v>4.91</v>
      </c>
    </row>
    <row r="196" spans="2:16">
      <c r="B196" s="108">
        <v>5</v>
      </c>
      <c r="C196" s="109" t="s">
        <v>67</v>
      </c>
      <c r="D196" s="69">
        <f t="shared" si="19"/>
        <v>58.139534883720927</v>
      </c>
      <c r="E196" s="110">
        <v>10.76</v>
      </c>
      <c r="F196" s="111">
        <v>4.339E-3</v>
      </c>
      <c r="G196" s="107">
        <f t="shared" si="14"/>
        <v>10.764339</v>
      </c>
      <c r="H196" s="72">
        <v>1.25</v>
      </c>
      <c r="I196" s="73" t="s">
        <v>12</v>
      </c>
      <c r="J196" s="74">
        <f t="shared" si="20"/>
        <v>1250</v>
      </c>
      <c r="K196" s="72">
        <v>48.01</v>
      </c>
      <c r="L196" s="73" t="s">
        <v>66</v>
      </c>
      <c r="M196" s="71">
        <f t="shared" si="16"/>
        <v>48.01</v>
      </c>
      <c r="N196" s="72">
        <v>5.67</v>
      </c>
      <c r="O196" s="73" t="s">
        <v>66</v>
      </c>
      <c r="P196" s="71">
        <f t="shared" si="18"/>
        <v>5.67</v>
      </c>
    </row>
    <row r="197" spans="2:16">
      <c r="B197" s="108">
        <v>5.5</v>
      </c>
      <c r="C197" s="109" t="s">
        <v>67</v>
      </c>
      <c r="D197" s="69">
        <f t="shared" si="19"/>
        <v>63.953488372093027</v>
      </c>
      <c r="E197" s="110">
        <v>10.07</v>
      </c>
      <c r="F197" s="111">
        <v>3.9830000000000004E-3</v>
      </c>
      <c r="G197" s="107">
        <f t="shared" si="14"/>
        <v>10.073983</v>
      </c>
      <c r="H197" s="72">
        <v>1.45</v>
      </c>
      <c r="I197" s="73" t="s">
        <v>12</v>
      </c>
      <c r="J197" s="74">
        <f t="shared" si="20"/>
        <v>1450</v>
      </c>
      <c r="K197" s="72">
        <v>56.24</v>
      </c>
      <c r="L197" s="73" t="s">
        <v>66</v>
      </c>
      <c r="M197" s="71">
        <f t="shared" si="16"/>
        <v>56.24</v>
      </c>
      <c r="N197" s="72">
        <v>6.48</v>
      </c>
      <c r="O197" s="73" t="s">
        <v>66</v>
      </c>
      <c r="P197" s="71">
        <f t="shared" si="18"/>
        <v>6.48</v>
      </c>
    </row>
    <row r="198" spans="2:16">
      <c r="B198" s="108">
        <v>6</v>
      </c>
      <c r="C198" s="109" t="s">
        <v>67</v>
      </c>
      <c r="D198" s="69">
        <f t="shared" si="19"/>
        <v>69.767441860465112</v>
      </c>
      <c r="E198" s="110">
        <v>9.484</v>
      </c>
      <c r="F198" s="111">
        <v>3.6819999999999999E-3</v>
      </c>
      <c r="G198" s="107">
        <f t="shared" si="14"/>
        <v>9.4876819999999995</v>
      </c>
      <c r="H198" s="72">
        <v>1.67</v>
      </c>
      <c r="I198" s="73" t="s">
        <v>12</v>
      </c>
      <c r="J198" s="74">
        <f t="shared" si="20"/>
        <v>1670</v>
      </c>
      <c r="K198" s="72">
        <v>64.319999999999993</v>
      </c>
      <c r="L198" s="73" t="s">
        <v>66</v>
      </c>
      <c r="M198" s="71">
        <f t="shared" si="16"/>
        <v>64.319999999999993</v>
      </c>
      <c r="N198" s="72">
        <v>7.34</v>
      </c>
      <c r="O198" s="73" t="s">
        <v>66</v>
      </c>
      <c r="P198" s="71">
        <f t="shared" si="18"/>
        <v>7.34</v>
      </c>
    </row>
    <row r="199" spans="2:16">
      <c r="B199" s="108">
        <v>6.5</v>
      </c>
      <c r="C199" s="109" t="s">
        <v>67</v>
      </c>
      <c r="D199" s="69">
        <f t="shared" si="19"/>
        <v>75.581395348837205</v>
      </c>
      <c r="E199" s="110">
        <v>8.9719999999999995</v>
      </c>
      <c r="F199" s="111">
        <v>3.4259999999999998E-3</v>
      </c>
      <c r="G199" s="107">
        <f t="shared" si="14"/>
        <v>8.9754259999999988</v>
      </c>
      <c r="H199" s="72">
        <v>1.91</v>
      </c>
      <c r="I199" s="73" t="s">
        <v>12</v>
      </c>
      <c r="J199" s="74">
        <f t="shared" si="20"/>
        <v>1910</v>
      </c>
      <c r="K199" s="72">
        <v>72.319999999999993</v>
      </c>
      <c r="L199" s="73" t="s">
        <v>66</v>
      </c>
      <c r="M199" s="71">
        <f t="shared" si="16"/>
        <v>72.319999999999993</v>
      </c>
      <c r="N199" s="72">
        <v>8.24</v>
      </c>
      <c r="O199" s="73" t="s">
        <v>66</v>
      </c>
      <c r="P199" s="71">
        <f t="shared" si="18"/>
        <v>8.24</v>
      </c>
    </row>
    <row r="200" spans="2:16">
      <c r="B200" s="108">
        <v>7</v>
      </c>
      <c r="C200" s="109" t="s">
        <v>67</v>
      </c>
      <c r="D200" s="69">
        <f t="shared" si="19"/>
        <v>81.395348837209298</v>
      </c>
      <c r="E200" s="110">
        <v>8.5239999999999991</v>
      </c>
      <c r="F200" s="111">
        <v>3.2039999999999998E-3</v>
      </c>
      <c r="G200" s="107">
        <f t="shared" si="14"/>
        <v>8.5272039999999993</v>
      </c>
      <c r="H200" s="72">
        <v>2.15</v>
      </c>
      <c r="I200" s="73" t="s">
        <v>12</v>
      </c>
      <c r="J200" s="74">
        <f t="shared" si="20"/>
        <v>2150</v>
      </c>
      <c r="K200" s="72">
        <v>80.3</v>
      </c>
      <c r="L200" s="73" t="s">
        <v>66</v>
      </c>
      <c r="M200" s="71">
        <f t="shared" si="16"/>
        <v>80.3</v>
      </c>
      <c r="N200" s="72">
        <v>9.18</v>
      </c>
      <c r="O200" s="73" t="s">
        <v>66</v>
      </c>
      <c r="P200" s="71">
        <f t="shared" si="18"/>
        <v>9.18</v>
      </c>
    </row>
    <row r="201" spans="2:16">
      <c r="B201" s="108">
        <v>8</v>
      </c>
      <c r="C201" s="109" t="s">
        <v>67</v>
      </c>
      <c r="D201" s="69">
        <f t="shared" si="19"/>
        <v>93.023255813953483</v>
      </c>
      <c r="E201" s="110">
        <v>7.7759999999999998</v>
      </c>
      <c r="F201" s="111">
        <v>2.8400000000000001E-3</v>
      </c>
      <c r="G201" s="107">
        <f t="shared" si="14"/>
        <v>7.7788399999999998</v>
      </c>
      <c r="H201" s="72">
        <v>2.68</v>
      </c>
      <c r="I201" s="73" t="s">
        <v>12</v>
      </c>
      <c r="J201" s="74">
        <f t="shared" si="20"/>
        <v>2680</v>
      </c>
      <c r="K201" s="72">
        <v>109.82</v>
      </c>
      <c r="L201" s="73" t="s">
        <v>66</v>
      </c>
      <c r="M201" s="71">
        <f t="shared" si="16"/>
        <v>109.82</v>
      </c>
      <c r="N201" s="72">
        <v>11.19</v>
      </c>
      <c r="O201" s="73" t="s">
        <v>66</v>
      </c>
      <c r="P201" s="71">
        <f t="shared" si="18"/>
        <v>11.19</v>
      </c>
    </row>
    <row r="202" spans="2:16">
      <c r="B202" s="108">
        <v>9</v>
      </c>
      <c r="C202" s="109" t="s">
        <v>67</v>
      </c>
      <c r="D202" s="69">
        <f t="shared" si="19"/>
        <v>104.65116279069767</v>
      </c>
      <c r="E202" s="110">
        <v>7.1749999999999998</v>
      </c>
      <c r="F202" s="111">
        <v>2.5530000000000001E-3</v>
      </c>
      <c r="G202" s="107">
        <f t="shared" si="14"/>
        <v>7.1775529999999996</v>
      </c>
      <c r="H202" s="72">
        <v>3.26</v>
      </c>
      <c r="I202" s="73" t="s">
        <v>12</v>
      </c>
      <c r="J202" s="74">
        <f t="shared" si="20"/>
        <v>3260</v>
      </c>
      <c r="K202" s="72">
        <v>136.86000000000001</v>
      </c>
      <c r="L202" s="73" t="s">
        <v>66</v>
      </c>
      <c r="M202" s="71">
        <f t="shared" si="16"/>
        <v>136.86000000000001</v>
      </c>
      <c r="N202" s="72">
        <v>13.36</v>
      </c>
      <c r="O202" s="73" t="s">
        <v>66</v>
      </c>
      <c r="P202" s="71">
        <f t="shared" si="18"/>
        <v>13.36</v>
      </c>
    </row>
    <row r="203" spans="2:16">
      <c r="B203" s="108">
        <v>10</v>
      </c>
      <c r="C203" s="109" t="s">
        <v>67</v>
      </c>
      <c r="D203" s="69">
        <f t="shared" si="19"/>
        <v>116.27906976744185</v>
      </c>
      <c r="E203" s="110">
        <v>6.67</v>
      </c>
      <c r="F203" s="111">
        <v>2.3210000000000001E-3</v>
      </c>
      <c r="G203" s="107">
        <f t="shared" si="14"/>
        <v>6.6723210000000002</v>
      </c>
      <c r="H203" s="72">
        <v>3.88</v>
      </c>
      <c r="I203" s="73" t="s">
        <v>12</v>
      </c>
      <c r="J203" s="74">
        <f t="shared" si="20"/>
        <v>3880</v>
      </c>
      <c r="K203" s="72">
        <v>162.80000000000001</v>
      </c>
      <c r="L203" s="73" t="s">
        <v>66</v>
      </c>
      <c r="M203" s="71">
        <f t="shared" si="16"/>
        <v>162.80000000000001</v>
      </c>
      <c r="N203" s="72">
        <v>15.68</v>
      </c>
      <c r="O203" s="73" t="s">
        <v>66</v>
      </c>
      <c r="P203" s="71">
        <f t="shared" si="18"/>
        <v>15.68</v>
      </c>
    </row>
    <row r="204" spans="2:16">
      <c r="B204" s="108">
        <v>11</v>
      </c>
      <c r="C204" s="109" t="s">
        <v>67</v>
      </c>
      <c r="D204" s="69">
        <f t="shared" si="19"/>
        <v>127.90697674418605</v>
      </c>
      <c r="E204" s="110">
        <v>6.2489999999999997</v>
      </c>
      <c r="F204" s="111">
        <v>2.1289999999999998E-3</v>
      </c>
      <c r="G204" s="107">
        <f t="shared" si="14"/>
        <v>6.2511289999999997</v>
      </c>
      <c r="H204" s="72">
        <v>4.55</v>
      </c>
      <c r="I204" s="73" t="s">
        <v>12</v>
      </c>
      <c r="J204" s="74">
        <f t="shared" si="20"/>
        <v>4550</v>
      </c>
      <c r="K204" s="72">
        <v>188.23</v>
      </c>
      <c r="L204" s="73" t="s">
        <v>66</v>
      </c>
      <c r="M204" s="71">
        <f t="shared" si="16"/>
        <v>188.23</v>
      </c>
      <c r="N204" s="72">
        <v>18.14</v>
      </c>
      <c r="O204" s="73" t="s">
        <v>66</v>
      </c>
      <c r="P204" s="71">
        <f t="shared" si="18"/>
        <v>18.14</v>
      </c>
    </row>
    <row r="205" spans="2:16">
      <c r="B205" s="108">
        <v>12</v>
      </c>
      <c r="C205" s="109" t="s">
        <v>67</v>
      </c>
      <c r="D205" s="69">
        <f t="shared" si="19"/>
        <v>139.53488372093022</v>
      </c>
      <c r="E205" s="110">
        <v>5.8929999999999998</v>
      </c>
      <c r="F205" s="111">
        <v>1.967E-3</v>
      </c>
      <c r="G205" s="107">
        <f t="shared" si="14"/>
        <v>5.8949669999999994</v>
      </c>
      <c r="H205" s="72">
        <v>5.26</v>
      </c>
      <c r="I205" s="73" t="s">
        <v>12</v>
      </c>
      <c r="J205" s="74">
        <f t="shared" si="20"/>
        <v>5260</v>
      </c>
      <c r="K205" s="72">
        <v>213.38</v>
      </c>
      <c r="L205" s="73" t="s">
        <v>66</v>
      </c>
      <c r="M205" s="71">
        <f t="shared" si="16"/>
        <v>213.38</v>
      </c>
      <c r="N205" s="72">
        <v>20.73</v>
      </c>
      <c r="O205" s="73" t="s">
        <v>66</v>
      </c>
      <c r="P205" s="71">
        <f t="shared" si="18"/>
        <v>20.73</v>
      </c>
    </row>
    <row r="206" spans="2:16">
      <c r="B206" s="108">
        <v>13</v>
      </c>
      <c r="C206" s="109" t="s">
        <v>67</v>
      </c>
      <c r="D206" s="69">
        <f t="shared" si="19"/>
        <v>151.16279069767441</v>
      </c>
      <c r="E206" s="110">
        <v>5.5869999999999997</v>
      </c>
      <c r="F206" s="111">
        <v>1.8289999999999999E-3</v>
      </c>
      <c r="G206" s="107">
        <f t="shared" si="14"/>
        <v>5.5888289999999996</v>
      </c>
      <c r="H206" s="72">
        <v>6.01</v>
      </c>
      <c r="I206" s="73" t="s">
        <v>12</v>
      </c>
      <c r="J206" s="74">
        <f t="shared" si="20"/>
        <v>6010</v>
      </c>
      <c r="K206" s="72">
        <v>238.39</v>
      </c>
      <c r="L206" s="73" t="s">
        <v>66</v>
      </c>
      <c r="M206" s="71">
        <f t="shared" si="16"/>
        <v>238.39</v>
      </c>
      <c r="N206" s="72">
        <v>23.45</v>
      </c>
      <c r="O206" s="73" t="s">
        <v>66</v>
      </c>
      <c r="P206" s="71">
        <f t="shared" si="18"/>
        <v>23.45</v>
      </c>
    </row>
    <row r="207" spans="2:16">
      <c r="B207" s="108">
        <v>14</v>
      </c>
      <c r="C207" s="109" t="s">
        <v>67</v>
      </c>
      <c r="D207" s="69">
        <f t="shared" si="19"/>
        <v>162.7906976744186</v>
      </c>
      <c r="E207" s="110">
        <v>5.3220000000000001</v>
      </c>
      <c r="F207" s="111">
        <v>1.7099999999999999E-3</v>
      </c>
      <c r="G207" s="107">
        <f t="shared" si="14"/>
        <v>5.3237100000000002</v>
      </c>
      <c r="H207" s="72">
        <v>6.8</v>
      </c>
      <c r="I207" s="73" t="s">
        <v>12</v>
      </c>
      <c r="J207" s="74">
        <f t="shared" si="20"/>
        <v>6800</v>
      </c>
      <c r="K207" s="72">
        <v>263.33</v>
      </c>
      <c r="L207" s="73" t="s">
        <v>66</v>
      </c>
      <c r="M207" s="71">
        <f t="shared" si="16"/>
        <v>263.33</v>
      </c>
      <c r="N207" s="72">
        <v>26.28</v>
      </c>
      <c r="O207" s="73" t="s">
        <v>66</v>
      </c>
      <c r="P207" s="71">
        <f t="shared" si="18"/>
        <v>26.28</v>
      </c>
    </row>
    <row r="208" spans="2:16">
      <c r="B208" s="108">
        <v>15</v>
      </c>
      <c r="C208" s="109" t="s">
        <v>67</v>
      </c>
      <c r="D208" s="69">
        <f t="shared" si="19"/>
        <v>174.41860465116278</v>
      </c>
      <c r="E208" s="110">
        <v>5.09</v>
      </c>
      <c r="F208" s="111">
        <v>1.606E-3</v>
      </c>
      <c r="G208" s="107">
        <f t="shared" si="14"/>
        <v>5.0916059999999996</v>
      </c>
      <c r="H208" s="72">
        <v>7.63</v>
      </c>
      <c r="I208" s="73" t="s">
        <v>12</v>
      </c>
      <c r="J208" s="74">
        <f t="shared" si="20"/>
        <v>7630</v>
      </c>
      <c r="K208" s="72">
        <v>288.23</v>
      </c>
      <c r="L208" s="73" t="s">
        <v>66</v>
      </c>
      <c r="M208" s="71">
        <f t="shared" si="16"/>
        <v>288.23</v>
      </c>
      <c r="N208" s="72">
        <v>29.24</v>
      </c>
      <c r="O208" s="73" t="s">
        <v>66</v>
      </c>
      <c r="P208" s="71">
        <f t="shared" si="18"/>
        <v>29.24</v>
      </c>
    </row>
    <row r="209" spans="2:16">
      <c r="B209" s="108">
        <v>16</v>
      </c>
      <c r="C209" s="109" t="s">
        <v>67</v>
      </c>
      <c r="D209" s="69">
        <f t="shared" si="19"/>
        <v>186.04651162790697</v>
      </c>
      <c r="E209" s="110">
        <v>4.8849999999999998</v>
      </c>
      <c r="F209" s="111">
        <v>1.5150000000000001E-3</v>
      </c>
      <c r="G209" s="107">
        <f t="shared" si="14"/>
        <v>4.8865150000000002</v>
      </c>
      <c r="H209" s="72">
        <v>8.49</v>
      </c>
      <c r="I209" s="73" t="s">
        <v>12</v>
      </c>
      <c r="J209" s="74">
        <f t="shared" si="20"/>
        <v>8490</v>
      </c>
      <c r="K209" s="72">
        <v>313.12</v>
      </c>
      <c r="L209" s="73" t="s">
        <v>66</v>
      </c>
      <c r="M209" s="71">
        <f t="shared" si="16"/>
        <v>313.12</v>
      </c>
      <c r="N209" s="72">
        <v>32.29</v>
      </c>
      <c r="O209" s="73" t="s">
        <v>66</v>
      </c>
      <c r="P209" s="71">
        <f t="shared" si="18"/>
        <v>32.29</v>
      </c>
    </row>
    <row r="210" spans="2:16">
      <c r="B210" s="108">
        <v>17</v>
      </c>
      <c r="C210" s="109" t="s">
        <v>67</v>
      </c>
      <c r="D210" s="69">
        <f t="shared" si="19"/>
        <v>197.67441860465115</v>
      </c>
      <c r="E210" s="110">
        <v>4.7030000000000003</v>
      </c>
      <c r="F210" s="111">
        <v>1.433E-3</v>
      </c>
      <c r="G210" s="107">
        <f t="shared" si="14"/>
        <v>4.7044329999999999</v>
      </c>
      <c r="H210" s="72">
        <v>9.39</v>
      </c>
      <c r="I210" s="73" t="s">
        <v>12</v>
      </c>
      <c r="J210" s="74">
        <f t="shared" si="20"/>
        <v>9390</v>
      </c>
      <c r="K210" s="72">
        <v>337.99</v>
      </c>
      <c r="L210" s="73" t="s">
        <v>66</v>
      </c>
      <c r="M210" s="71">
        <f t="shared" si="16"/>
        <v>337.99</v>
      </c>
      <c r="N210" s="72">
        <v>35.450000000000003</v>
      </c>
      <c r="O210" s="73" t="s">
        <v>66</v>
      </c>
      <c r="P210" s="71">
        <f t="shared" si="18"/>
        <v>35.450000000000003</v>
      </c>
    </row>
    <row r="211" spans="2:16">
      <c r="B211" s="108">
        <v>18</v>
      </c>
      <c r="C211" s="109" t="s">
        <v>67</v>
      </c>
      <c r="D211" s="69">
        <f t="shared" si="19"/>
        <v>209.30232558139534</v>
      </c>
      <c r="E211" s="110">
        <v>4.54</v>
      </c>
      <c r="F211" s="111">
        <v>1.361E-3</v>
      </c>
      <c r="G211" s="107">
        <f t="shared" si="14"/>
        <v>4.5413610000000002</v>
      </c>
      <c r="H211" s="72">
        <v>10.32</v>
      </c>
      <c r="I211" s="73" t="s">
        <v>12</v>
      </c>
      <c r="J211" s="74">
        <f t="shared" si="20"/>
        <v>10320</v>
      </c>
      <c r="K211" s="72">
        <v>362.86</v>
      </c>
      <c r="L211" s="73" t="s">
        <v>66</v>
      </c>
      <c r="M211" s="71">
        <f t="shared" si="16"/>
        <v>362.86</v>
      </c>
      <c r="N211" s="72">
        <v>38.700000000000003</v>
      </c>
      <c r="O211" s="73" t="s">
        <v>66</v>
      </c>
      <c r="P211" s="71">
        <f t="shared" si="18"/>
        <v>38.700000000000003</v>
      </c>
    </row>
    <row r="212" spans="2:16">
      <c r="B212" s="108">
        <v>20</v>
      </c>
      <c r="C212" s="109" t="s">
        <v>67</v>
      </c>
      <c r="D212" s="69">
        <f t="shared" si="19"/>
        <v>232.55813953488371</v>
      </c>
      <c r="E212" s="110">
        <v>4.2610000000000001</v>
      </c>
      <c r="F212" s="111">
        <v>1.2359999999999999E-3</v>
      </c>
      <c r="G212" s="107">
        <f t="shared" si="14"/>
        <v>4.2622359999999997</v>
      </c>
      <c r="H212" s="72">
        <v>12.28</v>
      </c>
      <c r="I212" s="73" t="s">
        <v>12</v>
      </c>
      <c r="J212" s="74">
        <f t="shared" si="20"/>
        <v>12280</v>
      </c>
      <c r="K212" s="72">
        <v>456.7</v>
      </c>
      <c r="L212" s="73" t="s">
        <v>66</v>
      </c>
      <c r="M212" s="71">
        <f t="shared" si="16"/>
        <v>456.7</v>
      </c>
      <c r="N212" s="72">
        <v>45.48</v>
      </c>
      <c r="O212" s="73" t="s">
        <v>66</v>
      </c>
      <c r="P212" s="71">
        <f t="shared" si="18"/>
        <v>45.48</v>
      </c>
    </row>
    <row r="213" spans="2:16">
      <c r="B213" s="108">
        <v>22.5</v>
      </c>
      <c r="C213" s="109" t="s">
        <v>67</v>
      </c>
      <c r="D213" s="69">
        <f t="shared" si="19"/>
        <v>261.62790697674421</v>
      </c>
      <c r="E213" s="110">
        <v>3.9780000000000002</v>
      </c>
      <c r="F213" s="111">
        <v>1.1100000000000001E-3</v>
      </c>
      <c r="G213" s="107">
        <f t="shared" ref="G213:G228" si="21">E213+F213</f>
        <v>3.9791100000000004</v>
      </c>
      <c r="H213" s="72">
        <v>14.9</v>
      </c>
      <c r="I213" s="73" t="s">
        <v>12</v>
      </c>
      <c r="J213" s="74">
        <f t="shared" si="20"/>
        <v>14900</v>
      </c>
      <c r="K213" s="72">
        <v>587.96</v>
      </c>
      <c r="L213" s="73" t="s">
        <v>66</v>
      </c>
      <c r="M213" s="71">
        <f t="shared" si="16"/>
        <v>587.96</v>
      </c>
      <c r="N213" s="72">
        <v>54.39</v>
      </c>
      <c r="O213" s="73" t="s">
        <v>66</v>
      </c>
      <c r="P213" s="71">
        <f t="shared" si="18"/>
        <v>54.39</v>
      </c>
    </row>
    <row r="214" spans="2:16">
      <c r="B214" s="108">
        <v>25</v>
      </c>
      <c r="C214" s="109" t="s">
        <v>67</v>
      </c>
      <c r="D214" s="69">
        <f t="shared" si="19"/>
        <v>290.69767441860466</v>
      </c>
      <c r="E214" s="110">
        <v>3.7509999999999999</v>
      </c>
      <c r="F214" s="111">
        <v>1.008E-3</v>
      </c>
      <c r="G214" s="107">
        <f t="shared" si="21"/>
        <v>3.752008</v>
      </c>
      <c r="H214" s="72">
        <v>17.690000000000001</v>
      </c>
      <c r="I214" s="73" t="s">
        <v>12</v>
      </c>
      <c r="J214" s="74">
        <f t="shared" si="20"/>
        <v>17690</v>
      </c>
      <c r="K214" s="72">
        <v>708.11</v>
      </c>
      <c r="L214" s="73" t="s">
        <v>66</v>
      </c>
      <c r="M214" s="71">
        <f t="shared" si="16"/>
        <v>708.11</v>
      </c>
      <c r="N214" s="72">
        <v>63.75</v>
      </c>
      <c r="O214" s="73" t="s">
        <v>66</v>
      </c>
      <c r="P214" s="71">
        <f t="shared" si="18"/>
        <v>63.75</v>
      </c>
    </row>
    <row r="215" spans="2:16">
      <c r="B215" s="108">
        <v>27.5</v>
      </c>
      <c r="C215" s="109" t="s">
        <v>67</v>
      </c>
      <c r="D215" s="69">
        <f t="shared" si="19"/>
        <v>319.76744186046511</v>
      </c>
      <c r="E215" s="110">
        <v>3.5640000000000001</v>
      </c>
      <c r="F215" s="111">
        <v>9.2420000000000002E-4</v>
      </c>
      <c r="G215" s="107">
        <f t="shared" si="21"/>
        <v>3.5649242000000001</v>
      </c>
      <c r="H215" s="72">
        <v>20.63</v>
      </c>
      <c r="I215" s="73" t="s">
        <v>12</v>
      </c>
      <c r="J215" s="74">
        <f t="shared" si="20"/>
        <v>20630</v>
      </c>
      <c r="K215" s="72">
        <v>821.72</v>
      </c>
      <c r="L215" s="73" t="s">
        <v>66</v>
      </c>
      <c r="M215" s="71">
        <f t="shared" si="16"/>
        <v>821.72</v>
      </c>
      <c r="N215" s="72">
        <v>73.489999999999995</v>
      </c>
      <c r="O215" s="73" t="s">
        <v>66</v>
      </c>
      <c r="P215" s="71">
        <f t="shared" si="18"/>
        <v>73.489999999999995</v>
      </c>
    </row>
    <row r="216" spans="2:16">
      <c r="B216" s="108">
        <v>30</v>
      </c>
      <c r="C216" s="109" t="s">
        <v>67</v>
      </c>
      <c r="D216" s="69">
        <f t="shared" si="19"/>
        <v>348.83720930232556</v>
      </c>
      <c r="E216" s="110">
        <v>3.4079999999999999</v>
      </c>
      <c r="F216" s="111">
        <v>8.5349999999999998E-4</v>
      </c>
      <c r="G216" s="107">
        <f t="shared" si="21"/>
        <v>3.4088534999999998</v>
      </c>
      <c r="H216" s="72">
        <v>23.72</v>
      </c>
      <c r="I216" s="73" t="s">
        <v>12</v>
      </c>
      <c r="J216" s="74">
        <f t="shared" si="20"/>
        <v>23720</v>
      </c>
      <c r="K216" s="72">
        <v>930.87</v>
      </c>
      <c r="L216" s="73" t="s">
        <v>66</v>
      </c>
      <c r="M216" s="71">
        <f t="shared" si="16"/>
        <v>930.87</v>
      </c>
      <c r="N216" s="72">
        <v>83.56</v>
      </c>
      <c r="O216" s="73" t="s">
        <v>66</v>
      </c>
      <c r="P216" s="71">
        <f t="shared" si="18"/>
        <v>83.56</v>
      </c>
    </row>
    <row r="217" spans="2:16">
      <c r="B217" s="108">
        <v>32.5</v>
      </c>
      <c r="C217" s="109" t="s">
        <v>67</v>
      </c>
      <c r="D217" s="69">
        <f t="shared" si="19"/>
        <v>377.90697674418607</v>
      </c>
      <c r="E217" s="110">
        <v>3.2759999999999998</v>
      </c>
      <c r="F217" s="111">
        <v>7.9319999999999998E-4</v>
      </c>
      <c r="G217" s="107">
        <f t="shared" si="21"/>
        <v>3.2767931999999997</v>
      </c>
      <c r="H217" s="72">
        <v>26.95</v>
      </c>
      <c r="I217" s="73" t="s">
        <v>12</v>
      </c>
      <c r="J217" s="74">
        <f t="shared" si="20"/>
        <v>26950</v>
      </c>
      <c r="K217" s="72">
        <v>1.04</v>
      </c>
      <c r="L217" s="115" t="s">
        <v>12</v>
      </c>
      <c r="M217" s="71">
        <f>K217*1000</f>
        <v>1040</v>
      </c>
      <c r="N217" s="72">
        <v>93.92</v>
      </c>
      <c r="O217" s="73" t="s">
        <v>66</v>
      </c>
      <c r="P217" s="71">
        <f t="shared" si="18"/>
        <v>93.92</v>
      </c>
    </row>
    <row r="218" spans="2:16">
      <c r="B218" s="108">
        <v>35</v>
      </c>
      <c r="C218" s="109" t="s">
        <v>67</v>
      </c>
      <c r="D218" s="69">
        <f t="shared" si="19"/>
        <v>406.97674418604652</v>
      </c>
      <c r="E218" s="110">
        <v>3.1629999999999998</v>
      </c>
      <c r="F218" s="111">
        <v>7.4120000000000002E-4</v>
      </c>
      <c r="G218" s="107">
        <f t="shared" si="21"/>
        <v>3.1637412</v>
      </c>
      <c r="H218" s="72">
        <v>30.29</v>
      </c>
      <c r="I218" s="73" t="s">
        <v>12</v>
      </c>
      <c r="J218" s="74">
        <f t="shared" si="20"/>
        <v>30290</v>
      </c>
      <c r="K218" s="72">
        <v>1.1399999999999999</v>
      </c>
      <c r="L218" s="73" t="s">
        <v>12</v>
      </c>
      <c r="M218" s="71">
        <f t="shared" ref="M218:M228" si="22">K218*1000</f>
        <v>1140</v>
      </c>
      <c r="N218" s="72">
        <v>104.52</v>
      </c>
      <c r="O218" s="73" t="s">
        <v>66</v>
      </c>
      <c r="P218" s="71">
        <f t="shared" si="18"/>
        <v>104.52</v>
      </c>
    </row>
    <row r="219" spans="2:16">
      <c r="B219" s="108">
        <v>37.5</v>
      </c>
      <c r="C219" s="109" t="s">
        <v>67</v>
      </c>
      <c r="D219" s="69">
        <f t="shared" si="19"/>
        <v>436.04651162790697</v>
      </c>
      <c r="E219" s="110">
        <v>3.0659999999999998</v>
      </c>
      <c r="F219" s="111">
        <v>6.958E-4</v>
      </c>
      <c r="G219" s="107">
        <f t="shared" si="21"/>
        <v>3.0666957999999997</v>
      </c>
      <c r="H219" s="72">
        <v>33.75</v>
      </c>
      <c r="I219" s="73" t="s">
        <v>12</v>
      </c>
      <c r="J219" s="74">
        <f t="shared" si="20"/>
        <v>33750</v>
      </c>
      <c r="K219" s="72">
        <v>1.24</v>
      </c>
      <c r="L219" s="73" t="s">
        <v>12</v>
      </c>
      <c r="M219" s="71">
        <f t="shared" si="22"/>
        <v>1240</v>
      </c>
      <c r="N219" s="72">
        <v>115.34</v>
      </c>
      <c r="O219" s="73" t="s">
        <v>66</v>
      </c>
      <c r="P219" s="71">
        <f t="shared" si="18"/>
        <v>115.34</v>
      </c>
    </row>
    <row r="220" spans="2:16">
      <c r="B220" s="108">
        <v>40</v>
      </c>
      <c r="C220" s="109" t="s">
        <v>67</v>
      </c>
      <c r="D220" s="69">
        <f t="shared" si="19"/>
        <v>465.11627906976742</v>
      </c>
      <c r="E220" s="110">
        <v>2.98</v>
      </c>
      <c r="F220" s="111">
        <v>6.558E-4</v>
      </c>
      <c r="G220" s="107">
        <f t="shared" si="21"/>
        <v>2.9806558000000001</v>
      </c>
      <c r="H220" s="72">
        <v>37.31</v>
      </c>
      <c r="I220" s="73" t="s">
        <v>12</v>
      </c>
      <c r="J220" s="74">
        <f t="shared" si="20"/>
        <v>37310</v>
      </c>
      <c r="K220" s="72">
        <v>1.34</v>
      </c>
      <c r="L220" s="73" t="s">
        <v>12</v>
      </c>
      <c r="M220" s="71">
        <f t="shared" si="22"/>
        <v>1340</v>
      </c>
      <c r="N220" s="72">
        <v>126.34</v>
      </c>
      <c r="O220" s="73" t="s">
        <v>66</v>
      </c>
      <c r="P220" s="71">
        <f t="shared" si="18"/>
        <v>126.34</v>
      </c>
    </row>
    <row r="221" spans="2:16">
      <c r="B221" s="108">
        <v>45</v>
      </c>
      <c r="C221" s="109" t="s">
        <v>67</v>
      </c>
      <c r="D221" s="69">
        <f t="shared" si="19"/>
        <v>523.25581395348843</v>
      </c>
      <c r="E221" s="110">
        <v>2.84</v>
      </c>
      <c r="F221" s="111">
        <v>5.8870000000000005E-4</v>
      </c>
      <c r="G221" s="107">
        <f t="shared" si="21"/>
        <v>2.8405887000000001</v>
      </c>
      <c r="H221" s="72">
        <v>44.72</v>
      </c>
      <c r="I221" s="73" t="s">
        <v>12</v>
      </c>
      <c r="J221" s="74">
        <f t="shared" si="20"/>
        <v>44720</v>
      </c>
      <c r="K221" s="72">
        <v>1.7</v>
      </c>
      <c r="L221" s="73" t="s">
        <v>12</v>
      </c>
      <c r="M221" s="71">
        <f t="shared" si="22"/>
        <v>1700</v>
      </c>
      <c r="N221" s="72">
        <v>148.80000000000001</v>
      </c>
      <c r="O221" s="73" t="s">
        <v>66</v>
      </c>
      <c r="P221" s="71">
        <f t="shared" si="18"/>
        <v>148.80000000000001</v>
      </c>
    </row>
    <row r="222" spans="2:16">
      <c r="B222" s="108">
        <v>50</v>
      </c>
      <c r="C222" s="109" t="s">
        <v>67</v>
      </c>
      <c r="D222" s="69">
        <f t="shared" si="19"/>
        <v>581.39534883720933</v>
      </c>
      <c r="E222" s="110">
        <v>2.7290000000000001</v>
      </c>
      <c r="F222" s="111">
        <v>5.3439999999999998E-4</v>
      </c>
      <c r="G222" s="107">
        <f t="shared" si="21"/>
        <v>2.7295343999999999</v>
      </c>
      <c r="H222" s="72">
        <v>52.46</v>
      </c>
      <c r="I222" s="73" t="s">
        <v>12</v>
      </c>
      <c r="J222" s="74">
        <f t="shared" si="20"/>
        <v>52460</v>
      </c>
      <c r="K222" s="72">
        <v>2.02</v>
      </c>
      <c r="L222" s="73" t="s">
        <v>12</v>
      </c>
      <c r="M222" s="71">
        <f t="shared" si="22"/>
        <v>2020</v>
      </c>
      <c r="N222" s="72">
        <v>171.7</v>
      </c>
      <c r="O222" s="73" t="s">
        <v>66</v>
      </c>
      <c r="P222" s="71">
        <f t="shared" si="18"/>
        <v>171.7</v>
      </c>
    </row>
    <row r="223" spans="2:16">
      <c r="B223" s="108">
        <v>55</v>
      </c>
      <c r="C223" s="109" t="s">
        <v>67</v>
      </c>
      <c r="D223" s="69">
        <f t="shared" si="19"/>
        <v>639.53488372093022</v>
      </c>
      <c r="E223" s="110">
        <v>2.6389999999999998</v>
      </c>
      <c r="F223" s="111">
        <v>4.8959999999999997E-4</v>
      </c>
      <c r="G223" s="107">
        <f t="shared" si="21"/>
        <v>2.6394895999999997</v>
      </c>
      <c r="H223" s="72">
        <v>60.48</v>
      </c>
      <c r="I223" s="73" t="s">
        <v>12</v>
      </c>
      <c r="J223" s="74">
        <f t="shared" si="20"/>
        <v>60480</v>
      </c>
      <c r="K223" s="72">
        <v>2.3199999999999998</v>
      </c>
      <c r="L223" s="73" t="s">
        <v>12</v>
      </c>
      <c r="M223" s="71">
        <f t="shared" si="22"/>
        <v>2320</v>
      </c>
      <c r="N223" s="72">
        <v>194.92</v>
      </c>
      <c r="O223" s="73" t="s">
        <v>66</v>
      </c>
      <c r="P223" s="71">
        <f t="shared" si="18"/>
        <v>194.92</v>
      </c>
    </row>
    <row r="224" spans="2:16">
      <c r="B224" s="108">
        <v>60</v>
      </c>
      <c r="C224" s="109" t="s">
        <v>67</v>
      </c>
      <c r="D224" s="69">
        <f t="shared" si="19"/>
        <v>697.67441860465112</v>
      </c>
      <c r="E224" s="110">
        <v>2.5670000000000002</v>
      </c>
      <c r="F224" s="111">
        <v>4.5189999999999998E-4</v>
      </c>
      <c r="G224" s="107">
        <f t="shared" si="21"/>
        <v>2.5674519</v>
      </c>
      <c r="H224" s="72">
        <v>68.760000000000005</v>
      </c>
      <c r="I224" s="73" t="s">
        <v>12</v>
      </c>
      <c r="J224" s="74">
        <f t="shared" si="20"/>
        <v>68760</v>
      </c>
      <c r="K224" s="72">
        <v>2.6</v>
      </c>
      <c r="L224" s="73" t="s">
        <v>12</v>
      </c>
      <c r="M224" s="71">
        <f t="shared" si="22"/>
        <v>2600</v>
      </c>
      <c r="N224" s="72">
        <v>218.32</v>
      </c>
      <c r="O224" s="73" t="s">
        <v>66</v>
      </c>
      <c r="P224" s="71">
        <f t="shared" si="18"/>
        <v>218.32</v>
      </c>
    </row>
    <row r="225" spans="1:16">
      <c r="B225" s="108">
        <v>65</v>
      </c>
      <c r="C225" s="109" t="s">
        <v>67</v>
      </c>
      <c r="D225" s="69">
        <f t="shared" si="19"/>
        <v>755.81395348837214</v>
      </c>
      <c r="E225" s="110">
        <v>2.5059999999999998</v>
      </c>
      <c r="F225" s="111">
        <v>4.1990000000000001E-4</v>
      </c>
      <c r="G225" s="107">
        <f t="shared" si="21"/>
        <v>2.5064198999999996</v>
      </c>
      <c r="H225" s="72">
        <v>77.25</v>
      </c>
      <c r="I225" s="73" t="s">
        <v>12</v>
      </c>
      <c r="J225" s="74">
        <f t="shared" si="20"/>
        <v>77250</v>
      </c>
      <c r="K225" s="72">
        <v>2.86</v>
      </c>
      <c r="L225" s="73" t="s">
        <v>12</v>
      </c>
      <c r="M225" s="71">
        <f t="shared" si="22"/>
        <v>2860</v>
      </c>
      <c r="N225" s="72">
        <v>241.82</v>
      </c>
      <c r="O225" s="73" t="s">
        <v>66</v>
      </c>
      <c r="P225" s="71">
        <f t="shared" si="18"/>
        <v>241.82</v>
      </c>
    </row>
    <row r="226" spans="1:16">
      <c r="B226" s="108">
        <v>70</v>
      </c>
      <c r="C226" s="109" t="s">
        <v>67</v>
      </c>
      <c r="D226" s="69">
        <f t="shared" si="19"/>
        <v>813.95348837209303</v>
      </c>
      <c r="E226" s="110">
        <v>2.456</v>
      </c>
      <c r="F226" s="111">
        <v>3.9219999999999999E-4</v>
      </c>
      <c r="G226" s="107">
        <f t="shared" si="21"/>
        <v>2.4563921999999998</v>
      </c>
      <c r="H226" s="72">
        <v>85.94</v>
      </c>
      <c r="I226" s="73" t="s">
        <v>12</v>
      </c>
      <c r="J226" s="74">
        <f t="shared" si="20"/>
        <v>85940</v>
      </c>
      <c r="K226" s="72">
        <v>3.12</v>
      </c>
      <c r="L226" s="73" t="s">
        <v>12</v>
      </c>
      <c r="M226" s="71">
        <f t="shared" si="22"/>
        <v>3120</v>
      </c>
      <c r="N226" s="72">
        <v>265.35000000000002</v>
      </c>
      <c r="O226" s="73" t="s">
        <v>66</v>
      </c>
      <c r="P226" s="71">
        <f t="shared" si="18"/>
        <v>265.35000000000002</v>
      </c>
    </row>
    <row r="227" spans="1:16">
      <c r="B227" s="108">
        <v>80</v>
      </c>
      <c r="C227" s="109" t="s">
        <v>67</v>
      </c>
      <c r="D227" s="69">
        <f t="shared" si="19"/>
        <v>930.23255813953483</v>
      </c>
      <c r="E227" s="110">
        <v>2.3780000000000001</v>
      </c>
      <c r="F227" s="111">
        <v>3.4680000000000003E-4</v>
      </c>
      <c r="G227" s="107">
        <f t="shared" si="21"/>
        <v>2.3783468000000001</v>
      </c>
      <c r="H227" s="72">
        <v>103.76</v>
      </c>
      <c r="I227" s="73" t="s">
        <v>12</v>
      </c>
      <c r="J227" s="74">
        <f t="shared" si="20"/>
        <v>103760</v>
      </c>
      <c r="K227" s="72">
        <v>4.01</v>
      </c>
      <c r="L227" s="73" t="s">
        <v>12</v>
      </c>
      <c r="M227" s="71">
        <f t="shared" si="22"/>
        <v>4010</v>
      </c>
      <c r="N227" s="72">
        <v>312.27</v>
      </c>
      <c r="O227" s="73" t="s">
        <v>66</v>
      </c>
      <c r="P227" s="71">
        <f t="shared" si="18"/>
        <v>312.27</v>
      </c>
    </row>
    <row r="228" spans="1:16">
      <c r="A228" s="4">
        <v>228</v>
      </c>
      <c r="B228" s="108">
        <v>86</v>
      </c>
      <c r="C228" s="109" t="s">
        <v>67</v>
      </c>
      <c r="D228" s="69">
        <f t="shared" si="19"/>
        <v>1000</v>
      </c>
      <c r="E228" s="110">
        <v>2.3439999999999999</v>
      </c>
      <c r="F228" s="111">
        <v>3.2440000000000002E-4</v>
      </c>
      <c r="G228" s="107">
        <f t="shared" si="21"/>
        <v>2.3443243999999996</v>
      </c>
      <c r="H228" s="72">
        <v>114.71</v>
      </c>
      <c r="I228" s="73" t="s">
        <v>12</v>
      </c>
      <c r="J228" s="74">
        <f t="shared" si="20"/>
        <v>114710</v>
      </c>
      <c r="K228" s="72">
        <v>4.3</v>
      </c>
      <c r="L228" s="73" t="s">
        <v>12</v>
      </c>
      <c r="M228" s="71">
        <f t="shared" si="22"/>
        <v>4300</v>
      </c>
      <c r="N228" s="72">
        <v>340.2</v>
      </c>
      <c r="O228" s="73" t="s">
        <v>66</v>
      </c>
      <c r="P228" s="71">
        <f t="shared" si="18"/>
        <v>340.2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4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5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5"/>
      <c r="S2" s="127"/>
      <c r="T2" s="25"/>
      <c r="U2" s="45"/>
      <c r="V2" s="128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135</v>
      </c>
      <c r="F3" s="186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5"/>
      <c r="V3" s="121"/>
      <c r="W3" s="122"/>
      <c r="X3" s="25"/>
      <c r="Y3" s="25"/>
    </row>
    <row r="4" spans="1:25">
      <c r="A4" s="4">
        <v>4</v>
      </c>
      <c r="B4" s="12" t="s">
        <v>21</v>
      </c>
      <c r="C4" s="20">
        <v>36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5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24</v>
      </c>
      <c r="C5" s="20">
        <v>86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132</v>
      </c>
      <c r="P5" s="1" t="str">
        <f ca="1">RIGHT(CELL("filename",A1),LEN(CELL("filename",A1))-FIND("]",CELL("filename",A1)))</f>
        <v>srim86Kr_Al</v>
      </c>
      <c r="R5" s="45"/>
      <c r="S5" s="23"/>
      <c r="T5" s="123"/>
      <c r="U5" s="120"/>
      <c r="V5" s="98"/>
      <c r="W5" s="25"/>
      <c r="X5" s="25"/>
      <c r="Y5" s="25"/>
    </row>
    <row r="6" spans="1:25">
      <c r="A6" s="4">
        <v>6</v>
      </c>
      <c r="B6" s="12" t="s">
        <v>30</v>
      </c>
      <c r="C6" s="26" t="s">
        <v>31</v>
      </c>
      <c r="D6" s="21" t="s">
        <v>32</v>
      </c>
      <c r="F6" s="27" t="s">
        <v>6</v>
      </c>
      <c r="G6" s="28">
        <v>13</v>
      </c>
      <c r="H6" s="28">
        <v>100</v>
      </c>
      <c r="I6" s="29">
        <v>100</v>
      </c>
      <c r="J6" s="4">
        <v>1</v>
      </c>
      <c r="K6" s="30">
        <v>27.018999999999998</v>
      </c>
      <c r="L6" s="22" t="s">
        <v>33</v>
      </c>
      <c r="M6" s="9"/>
      <c r="N6" s="9"/>
      <c r="O6" s="15" t="s">
        <v>131</v>
      </c>
      <c r="P6" s="130" t="s">
        <v>133</v>
      </c>
      <c r="R6" s="45"/>
      <c r="S6" s="23"/>
      <c r="T6" s="57"/>
      <c r="U6" s="120"/>
      <c r="V6" s="98"/>
      <c r="W6" s="25"/>
      <c r="X6" s="25"/>
      <c r="Y6" s="25"/>
    </row>
    <row r="7" spans="1:25">
      <c r="A7" s="1">
        <v>7</v>
      </c>
      <c r="B7" s="31"/>
      <c r="C7" s="26" t="s">
        <v>34</v>
      </c>
      <c r="F7" s="32"/>
      <c r="G7" s="33"/>
      <c r="H7" s="33"/>
      <c r="I7" s="34"/>
      <c r="J7" s="4">
        <v>2</v>
      </c>
      <c r="K7" s="35">
        <v>270.19</v>
      </c>
      <c r="L7" s="22" t="s">
        <v>35</v>
      </c>
      <c r="M7" s="9"/>
      <c r="N7" s="9"/>
      <c r="O7" s="9"/>
      <c r="R7" s="45"/>
      <c r="S7" s="23"/>
      <c r="T7" s="25"/>
      <c r="U7" s="120"/>
      <c r="V7" s="98"/>
      <c r="W7" s="25"/>
      <c r="X7" s="36"/>
      <c r="Y7" s="25"/>
    </row>
    <row r="8" spans="1:25">
      <c r="A8" s="1">
        <v>8</v>
      </c>
      <c r="B8" s="12" t="s">
        <v>36</v>
      </c>
      <c r="C8" s="37">
        <v>2.702</v>
      </c>
      <c r="D8" s="38" t="s">
        <v>9</v>
      </c>
      <c r="F8" s="32"/>
      <c r="G8" s="33"/>
      <c r="H8" s="33"/>
      <c r="I8" s="34"/>
      <c r="J8" s="4">
        <v>3</v>
      </c>
      <c r="K8" s="35">
        <v>270.19</v>
      </c>
      <c r="L8" s="22" t="s">
        <v>37</v>
      </c>
      <c r="M8" s="9"/>
      <c r="N8" s="9"/>
      <c r="O8" s="9"/>
      <c r="R8" s="45"/>
      <c r="S8" s="23"/>
      <c r="T8" s="25"/>
      <c r="U8" s="120"/>
      <c r="V8" s="99"/>
      <c r="W8" s="25"/>
      <c r="X8" s="39"/>
      <c r="Y8" s="124"/>
    </row>
    <row r="9" spans="1:25">
      <c r="A9" s="1">
        <v>9</v>
      </c>
      <c r="B9" s="31"/>
      <c r="C9" s="37">
        <v>6.0304999999999998E+22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5"/>
      <c r="S9" s="40"/>
      <c r="T9" s="125"/>
      <c r="U9" s="120"/>
      <c r="V9" s="99"/>
      <c r="W9" s="25"/>
      <c r="X9" s="39"/>
      <c r="Y9" s="124"/>
    </row>
    <row r="10" spans="1:25">
      <c r="A10" s="1">
        <v>10</v>
      </c>
      <c r="B10" s="12" t="s">
        <v>39</v>
      </c>
      <c r="C10" s="41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5"/>
      <c r="S10" s="40"/>
      <c r="T10" s="57"/>
      <c r="U10" s="120"/>
      <c r="V10" s="99"/>
      <c r="W10" s="25"/>
      <c r="X10" s="39"/>
      <c r="Y10" s="124"/>
    </row>
    <row r="11" spans="1:25">
      <c r="A11" s="1">
        <v>11</v>
      </c>
      <c r="C11" s="42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5"/>
      <c r="S11" s="46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3">
        <v>20</v>
      </c>
      <c r="D12" s="44">
        <f>$C$5/100</f>
        <v>0.86</v>
      </c>
      <c r="E12" s="21" t="s">
        <v>79</v>
      </c>
      <c r="F12" s="32"/>
      <c r="G12" s="33"/>
      <c r="H12" s="33"/>
      <c r="I12" s="34"/>
      <c r="J12" s="4">
        <v>7</v>
      </c>
      <c r="K12" s="35">
        <v>44.804000000000002</v>
      </c>
      <c r="L12" s="22" t="s">
        <v>45</v>
      </c>
      <c r="M12" s="9"/>
      <c r="R12" s="45"/>
      <c r="S12" s="46"/>
      <c r="T12" s="25"/>
      <c r="U12" s="25"/>
      <c r="V12" s="98"/>
      <c r="W12" s="98"/>
      <c r="X12" s="98"/>
      <c r="Y12" s="25"/>
    </row>
    <row r="13" spans="1:25">
      <c r="A13" s="1">
        <v>13</v>
      </c>
      <c r="B13" s="5" t="s">
        <v>46</v>
      </c>
      <c r="C13" s="47">
        <v>228</v>
      </c>
      <c r="D13" s="44">
        <f>$C$5*1000000</f>
        <v>86000000</v>
      </c>
      <c r="E13" s="21" t="s">
        <v>81</v>
      </c>
      <c r="F13" s="48"/>
      <c r="G13" s="49"/>
      <c r="H13" s="49"/>
      <c r="I13" s="50"/>
      <c r="J13" s="4">
        <v>8</v>
      </c>
      <c r="K13" s="51">
        <v>6.0252E-2</v>
      </c>
      <c r="L13" s="22" t="s">
        <v>47</v>
      </c>
      <c r="R13" s="45"/>
      <c r="S13" s="46"/>
      <c r="T13" s="25"/>
      <c r="U13" s="45"/>
      <c r="V13" s="98"/>
      <c r="W13" s="98"/>
      <c r="X13" s="99"/>
      <c r="Y13" s="25"/>
    </row>
    <row r="14" spans="1:25" ht="13.5">
      <c r="A14" s="1">
        <v>14</v>
      </c>
      <c r="B14" s="5" t="s">
        <v>207</v>
      </c>
      <c r="C14" s="80"/>
      <c r="D14" s="21" t="s">
        <v>250</v>
      </c>
      <c r="E14" s="25"/>
      <c r="F14" s="25"/>
      <c r="G14" s="25"/>
      <c r="H14" s="84">
        <f>SUM(H6:H13)</f>
        <v>100</v>
      </c>
      <c r="I14" s="84">
        <f>SUM(I6:I13)</f>
        <v>100</v>
      </c>
      <c r="J14" s="4">
        <v>0</v>
      </c>
      <c r="K14" s="52" t="s">
        <v>48</v>
      </c>
      <c r="L14" s="53"/>
      <c r="N14" s="42"/>
      <c r="O14" s="42"/>
      <c r="P14" s="42"/>
      <c r="R14" s="45"/>
      <c r="S14" s="46"/>
      <c r="T14" s="25"/>
      <c r="U14" s="45"/>
      <c r="V14" s="96"/>
      <c r="W14" s="96"/>
      <c r="X14" s="126"/>
      <c r="Y14" s="25"/>
    </row>
    <row r="15" spans="1:25" ht="13.5">
      <c r="A15" s="1">
        <v>15</v>
      </c>
      <c r="B15" s="5" t="s">
        <v>211</v>
      </c>
      <c r="C15" s="81"/>
      <c r="D15" s="79" t="s">
        <v>251</v>
      </c>
      <c r="E15" s="116"/>
      <c r="F15" s="116"/>
      <c r="G15" s="116"/>
      <c r="H15" s="57"/>
      <c r="I15" s="57"/>
      <c r="J15" s="117"/>
      <c r="K15" s="58"/>
      <c r="L15" s="59"/>
      <c r="M15" s="117"/>
      <c r="N15" s="21"/>
      <c r="O15" s="21"/>
      <c r="P15" s="117"/>
      <c r="R15" s="45"/>
      <c r="S15" s="46"/>
      <c r="T15" s="25"/>
      <c r="U15" s="25"/>
      <c r="V15" s="97"/>
      <c r="W15" s="97"/>
      <c r="X15" s="39"/>
      <c r="Y15" s="25"/>
    </row>
    <row r="16" spans="1:25">
      <c r="A16" s="1">
        <v>16</v>
      </c>
      <c r="B16" s="21"/>
      <c r="C16" s="55"/>
      <c r="D16" s="56"/>
      <c r="F16" s="60" t="s">
        <v>49</v>
      </c>
      <c r="G16" s="116"/>
      <c r="H16" s="61"/>
      <c r="I16" s="57"/>
      <c r="J16" s="118"/>
      <c r="K16" s="58"/>
      <c r="L16" s="59"/>
      <c r="M16" s="21"/>
      <c r="N16" s="21"/>
      <c r="O16" s="21"/>
      <c r="P16" s="21"/>
      <c r="R16" s="45"/>
      <c r="S16" s="46"/>
      <c r="T16" s="25"/>
      <c r="U16" s="25"/>
      <c r="V16" s="97"/>
      <c r="W16" s="97"/>
      <c r="X16" s="39"/>
      <c r="Y16" s="25"/>
    </row>
    <row r="17" spans="1:16">
      <c r="A17" s="1">
        <v>17</v>
      </c>
      <c r="B17" s="62" t="s">
        <v>50</v>
      </c>
      <c r="C17" s="11"/>
      <c r="D17" s="10"/>
      <c r="E17" s="62" t="s">
        <v>51</v>
      </c>
      <c r="F17" s="63" t="s">
        <v>52</v>
      </c>
      <c r="G17" s="64" t="s">
        <v>53</v>
      </c>
      <c r="H17" s="62" t="s">
        <v>54</v>
      </c>
      <c r="I17" s="11"/>
      <c r="J17" s="10"/>
      <c r="K17" s="62" t="s">
        <v>55</v>
      </c>
      <c r="L17" s="65"/>
      <c r="M17" s="66"/>
      <c r="N17" s="62" t="s">
        <v>56</v>
      </c>
      <c r="O17" s="11"/>
      <c r="P17" s="10"/>
    </row>
    <row r="18" spans="1:16">
      <c r="A18" s="1">
        <v>18</v>
      </c>
      <c r="B18" s="67" t="s">
        <v>57</v>
      </c>
      <c r="C18" s="25"/>
      <c r="D18" s="119" t="s">
        <v>58</v>
      </c>
      <c r="E18" s="183" t="s">
        <v>59</v>
      </c>
      <c r="F18" s="184"/>
      <c r="G18" s="185"/>
      <c r="H18" s="67" t="s">
        <v>60</v>
      </c>
      <c r="I18" s="25"/>
      <c r="J18" s="119" t="s">
        <v>61</v>
      </c>
      <c r="K18" s="67" t="s">
        <v>62</v>
      </c>
      <c r="L18" s="68"/>
      <c r="M18" s="119" t="s">
        <v>61</v>
      </c>
      <c r="N18" s="67" t="s">
        <v>62</v>
      </c>
      <c r="O18" s="25"/>
      <c r="P18" s="119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899.99900000000002</v>
      </c>
      <c r="C20" s="104" t="s">
        <v>78</v>
      </c>
      <c r="D20" s="94">
        <f>B20/1000000/$C$5</f>
        <v>1.0465104651162792E-5</v>
      </c>
      <c r="E20" s="105">
        <v>0.13239999999999999</v>
      </c>
      <c r="F20" s="106">
        <v>1.7569999999999999</v>
      </c>
      <c r="G20" s="107">
        <f>E20+F20</f>
        <v>1.8894</v>
      </c>
      <c r="H20" s="103">
        <v>29</v>
      </c>
      <c r="I20" s="104" t="s">
        <v>64</v>
      </c>
      <c r="J20" s="75">
        <f>H20/1000/10</f>
        <v>2.9000000000000002E-3</v>
      </c>
      <c r="K20" s="103">
        <v>12</v>
      </c>
      <c r="L20" s="104" t="s">
        <v>64</v>
      </c>
      <c r="M20" s="75">
        <f t="shared" ref="M20:M83" si="0">K20/1000/10</f>
        <v>1.2000000000000001E-3</v>
      </c>
      <c r="N20" s="103">
        <v>9</v>
      </c>
      <c r="O20" s="104" t="s">
        <v>64</v>
      </c>
      <c r="P20" s="75">
        <f t="shared" ref="P20:P83" si="1">N20/1000/10</f>
        <v>8.9999999999999998E-4</v>
      </c>
    </row>
    <row r="21" spans="1:16">
      <c r="B21" s="108">
        <v>999.99900000000002</v>
      </c>
      <c r="C21" s="109" t="s">
        <v>78</v>
      </c>
      <c r="D21" s="95">
        <f>B21/1000000/$C$5</f>
        <v>1.1627895348837211E-5</v>
      </c>
      <c r="E21" s="110">
        <v>0.1396</v>
      </c>
      <c r="F21" s="111">
        <v>1.8440000000000001</v>
      </c>
      <c r="G21" s="107">
        <f t="shared" ref="G21:G84" si="2">E21+F21</f>
        <v>1.9836</v>
      </c>
      <c r="H21" s="108">
        <v>30</v>
      </c>
      <c r="I21" s="109" t="s">
        <v>64</v>
      </c>
      <c r="J21" s="69">
        <f t="shared" ref="J21:J84" si="3">H21/1000/10</f>
        <v>3.0000000000000001E-3</v>
      </c>
      <c r="K21" s="108">
        <v>12</v>
      </c>
      <c r="L21" s="109" t="s">
        <v>64</v>
      </c>
      <c r="M21" s="69">
        <f t="shared" si="0"/>
        <v>1.2000000000000001E-3</v>
      </c>
      <c r="N21" s="108">
        <v>9</v>
      </c>
      <c r="O21" s="109" t="s">
        <v>64</v>
      </c>
      <c r="P21" s="69">
        <f t="shared" si="1"/>
        <v>8.9999999999999998E-4</v>
      </c>
    </row>
    <row r="22" spans="1:16">
      <c r="B22" s="108">
        <v>1.1000000000000001</v>
      </c>
      <c r="C22" s="112" t="s">
        <v>63</v>
      </c>
      <c r="D22" s="93">
        <f t="shared" ref="D22:D85" si="4">B22/1000/$C$5</f>
        <v>1.2790697674418606E-5</v>
      </c>
      <c r="E22" s="110">
        <v>0.1464</v>
      </c>
      <c r="F22" s="111">
        <v>1.925</v>
      </c>
      <c r="G22" s="107">
        <f t="shared" si="2"/>
        <v>2.0714000000000001</v>
      </c>
      <c r="H22" s="108">
        <v>32</v>
      </c>
      <c r="I22" s="109" t="s">
        <v>64</v>
      </c>
      <c r="J22" s="69">
        <f t="shared" si="3"/>
        <v>3.2000000000000002E-3</v>
      </c>
      <c r="K22" s="108">
        <v>13</v>
      </c>
      <c r="L22" s="109" t="s">
        <v>64</v>
      </c>
      <c r="M22" s="69">
        <f t="shared" si="0"/>
        <v>1.2999999999999999E-3</v>
      </c>
      <c r="N22" s="108">
        <v>9</v>
      </c>
      <c r="O22" s="109" t="s">
        <v>64</v>
      </c>
      <c r="P22" s="69">
        <f t="shared" si="1"/>
        <v>8.9999999999999998E-4</v>
      </c>
    </row>
    <row r="23" spans="1:16">
      <c r="B23" s="108">
        <v>1.2</v>
      </c>
      <c r="C23" s="109" t="s">
        <v>63</v>
      </c>
      <c r="D23" s="93">
        <f t="shared" si="4"/>
        <v>1.3953488372093022E-5</v>
      </c>
      <c r="E23" s="110">
        <v>0.15290000000000001</v>
      </c>
      <c r="F23" s="111">
        <v>2.0019999999999998</v>
      </c>
      <c r="G23" s="107">
        <f t="shared" si="2"/>
        <v>2.1548999999999996</v>
      </c>
      <c r="H23" s="108">
        <v>33</v>
      </c>
      <c r="I23" s="109" t="s">
        <v>64</v>
      </c>
      <c r="J23" s="69">
        <f t="shared" si="3"/>
        <v>3.3E-3</v>
      </c>
      <c r="K23" s="108">
        <v>13</v>
      </c>
      <c r="L23" s="109" t="s">
        <v>64</v>
      </c>
      <c r="M23" s="69">
        <f t="shared" si="0"/>
        <v>1.2999999999999999E-3</v>
      </c>
      <c r="N23" s="108">
        <v>10</v>
      </c>
      <c r="O23" s="109" t="s">
        <v>64</v>
      </c>
      <c r="P23" s="69">
        <f t="shared" si="1"/>
        <v>1E-3</v>
      </c>
    </row>
    <row r="24" spans="1:16">
      <c r="B24" s="108">
        <v>1.3</v>
      </c>
      <c r="C24" s="109" t="s">
        <v>63</v>
      </c>
      <c r="D24" s="93">
        <f t="shared" si="4"/>
        <v>1.5116279069767441E-5</v>
      </c>
      <c r="E24" s="110">
        <v>0.15909999999999999</v>
      </c>
      <c r="F24" s="111">
        <v>2.0739999999999998</v>
      </c>
      <c r="G24" s="107">
        <f t="shared" si="2"/>
        <v>2.2330999999999999</v>
      </c>
      <c r="H24" s="108">
        <v>34</v>
      </c>
      <c r="I24" s="109" t="s">
        <v>64</v>
      </c>
      <c r="J24" s="69">
        <f t="shared" si="3"/>
        <v>3.4000000000000002E-3</v>
      </c>
      <c r="K24" s="108">
        <v>14</v>
      </c>
      <c r="L24" s="109" t="s">
        <v>64</v>
      </c>
      <c r="M24" s="69">
        <f t="shared" si="0"/>
        <v>1.4E-3</v>
      </c>
      <c r="N24" s="108">
        <v>10</v>
      </c>
      <c r="O24" s="109" t="s">
        <v>64</v>
      </c>
      <c r="P24" s="69">
        <f t="shared" si="1"/>
        <v>1E-3</v>
      </c>
    </row>
    <row r="25" spans="1:16">
      <c r="B25" s="108">
        <v>1.4</v>
      </c>
      <c r="C25" s="109" t="s">
        <v>63</v>
      </c>
      <c r="D25" s="93">
        <f t="shared" si="4"/>
        <v>1.6279069767441859E-5</v>
      </c>
      <c r="E25" s="110">
        <v>0.16520000000000001</v>
      </c>
      <c r="F25" s="111">
        <v>2.1419999999999999</v>
      </c>
      <c r="G25" s="107">
        <f t="shared" si="2"/>
        <v>2.3071999999999999</v>
      </c>
      <c r="H25" s="108">
        <v>35</v>
      </c>
      <c r="I25" s="109" t="s">
        <v>64</v>
      </c>
      <c r="J25" s="69">
        <f t="shared" si="3"/>
        <v>3.5000000000000005E-3</v>
      </c>
      <c r="K25" s="108">
        <v>14</v>
      </c>
      <c r="L25" s="109" t="s">
        <v>64</v>
      </c>
      <c r="M25" s="69">
        <f t="shared" si="0"/>
        <v>1.4E-3</v>
      </c>
      <c r="N25" s="108">
        <v>10</v>
      </c>
      <c r="O25" s="109" t="s">
        <v>64</v>
      </c>
      <c r="P25" s="69">
        <f t="shared" si="1"/>
        <v>1E-3</v>
      </c>
    </row>
    <row r="26" spans="1:16">
      <c r="B26" s="108">
        <v>1.5</v>
      </c>
      <c r="C26" s="109" t="s">
        <v>63</v>
      </c>
      <c r="D26" s="93">
        <f t="shared" si="4"/>
        <v>1.7441860465116278E-5</v>
      </c>
      <c r="E26" s="110">
        <v>0.1709</v>
      </c>
      <c r="F26" s="111">
        <v>2.2069999999999999</v>
      </c>
      <c r="G26" s="107">
        <f t="shared" si="2"/>
        <v>2.3778999999999999</v>
      </c>
      <c r="H26" s="108">
        <v>37</v>
      </c>
      <c r="I26" s="109" t="s">
        <v>64</v>
      </c>
      <c r="J26" s="69">
        <f t="shared" si="3"/>
        <v>3.6999999999999997E-3</v>
      </c>
      <c r="K26" s="108">
        <v>15</v>
      </c>
      <c r="L26" s="109" t="s">
        <v>64</v>
      </c>
      <c r="M26" s="69">
        <f t="shared" si="0"/>
        <v>1.5E-3</v>
      </c>
      <c r="N26" s="108">
        <v>11</v>
      </c>
      <c r="O26" s="109" t="s">
        <v>64</v>
      </c>
      <c r="P26" s="69">
        <f t="shared" si="1"/>
        <v>1.0999999999999998E-3</v>
      </c>
    </row>
    <row r="27" spans="1:16">
      <c r="B27" s="108">
        <v>1.6</v>
      </c>
      <c r="C27" s="109" t="s">
        <v>63</v>
      </c>
      <c r="D27" s="93">
        <f t="shared" si="4"/>
        <v>1.8604651162790697E-5</v>
      </c>
      <c r="E27" s="110">
        <v>0.17660000000000001</v>
      </c>
      <c r="F27" s="111">
        <v>2.2679999999999998</v>
      </c>
      <c r="G27" s="107">
        <f t="shared" si="2"/>
        <v>2.4445999999999999</v>
      </c>
      <c r="H27" s="108">
        <v>38</v>
      </c>
      <c r="I27" s="109" t="s">
        <v>64</v>
      </c>
      <c r="J27" s="69">
        <f t="shared" si="3"/>
        <v>3.8E-3</v>
      </c>
      <c r="K27" s="108">
        <v>15</v>
      </c>
      <c r="L27" s="109" t="s">
        <v>64</v>
      </c>
      <c r="M27" s="69">
        <f t="shared" si="0"/>
        <v>1.5E-3</v>
      </c>
      <c r="N27" s="108">
        <v>11</v>
      </c>
      <c r="O27" s="109" t="s">
        <v>64</v>
      </c>
      <c r="P27" s="69">
        <f t="shared" si="1"/>
        <v>1.0999999999999998E-3</v>
      </c>
    </row>
    <row r="28" spans="1:16">
      <c r="B28" s="108">
        <v>1.7</v>
      </c>
      <c r="C28" s="109" t="s">
        <v>63</v>
      </c>
      <c r="D28" s="93">
        <f t="shared" si="4"/>
        <v>1.9767441860465116E-5</v>
      </c>
      <c r="E28" s="110">
        <v>0.182</v>
      </c>
      <c r="F28" s="111">
        <v>2.327</v>
      </c>
      <c r="G28" s="107">
        <f t="shared" si="2"/>
        <v>2.5089999999999999</v>
      </c>
      <c r="H28" s="108">
        <v>39</v>
      </c>
      <c r="I28" s="109" t="s">
        <v>64</v>
      </c>
      <c r="J28" s="69">
        <f t="shared" si="3"/>
        <v>3.8999999999999998E-3</v>
      </c>
      <c r="K28" s="108">
        <v>16</v>
      </c>
      <c r="L28" s="109" t="s">
        <v>64</v>
      </c>
      <c r="M28" s="69">
        <f t="shared" si="0"/>
        <v>1.6000000000000001E-3</v>
      </c>
      <c r="N28" s="108">
        <v>11</v>
      </c>
      <c r="O28" s="109" t="s">
        <v>64</v>
      </c>
      <c r="P28" s="69">
        <f t="shared" si="1"/>
        <v>1.0999999999999998E-3</v>
      </c>
    </row>
    <row r="29" spans="1:16">
      <c r="B29" s="108">
        <v>1.8</v>
      </c>
      <c r="C29" s="109" t="s">
        <v>63</v>
      </c>
      <c r="D29" s="93">
        <f t="shared" si="4"/>
        <v>2.0930232558139536E-5</v>
      </c>
      <c r="E29" s="110">
        <v>0.18729999999999999</v>
      </c>
      <c r="F29" s="111">
        <v>2.383</v>
      </c>
      <c r="G29" s="107">
        <f t="shared" si="2"/>
        <v>2.5703</v>
      </c>
      <c r="H29" s="108">
        <v>40</v>
      </c>
      <c r="I29" s="109" t="s">
        <v>64</v>
      </c>
      <c r="J29" s="69">
        <f t="shared" si="3"/>
        <v>4.0000000000000001E-3</v>
      </c>
      <c r="K29" s="108">
        <v>16</v>
      </c>
      <c r="L29" s="109" t="s">
        <v>64</v>
      </c>
      <c r="M29" s="69">
        <f t="shared" si="0"/>
        <v>1.6000000000000001E-3</v>
      </c>
      <c r="N29" s="108">
        <v>12</v>
      </c>
      <c r="O29" s="109" t="s">
        <v>64</v>
      </c>
      <c r="P29" s="69">
        <f t="shared" si="1"/>
        <v>1.2000000000000001E-3</v>
      </c>
    </row>
    <row r="30" spans="1:16">
      <c r="B30" s="108">
        <v>2</v>
      </c>
      <c r="C30" s="109" t="s">
        <v>63</v>
      </c>
      <c r="D30" s="93">
        <f t="shared" si="4"/>
        <v>2.3255813953488374E-5</v>
      </c>
      <c r="E30" s="110">
        <v>0.19739999999999999</v>
      </c>
      <c r="F30" s="111">
        <v>2.488</v>
      </c>
      <c r="G30" s="107">
        <f t="shared" si="2"/>
        <v>2.6854</v>
      </c>
      <c r="H30" s="108">
        <v>42</v>
      </c>
      <c r="I30" s="109" t="s">
        <v>64</v>
      </c>
      <c r="J30" s="69">
        <f t="shared" si="3"/>
        <v>4.2000000000000006E-3</v>
      </c>
      <c r="K30" s="108">
        <v>17</v>
      </c>
      <c r="L30" s="109" t="s">
        <v>64</v>
      </c>
      <c r="M30" s="69">
        <f t="shared" si="0"/>
        <v>1.7000000000000001E-3</v>
      </c>
      <c r="N30" s="108">
        <v>12</v>
      </c>
      <c r="O30" s="109" t="s">
        <v>64</v>
      </c>
      <c r="P30" s="69">
        <f t="shared" si="1"/>
        <v>1.2000000000000001E-3</v>
      </c>
    </row>
    <row r="31" spans="1:16">
      <c r="B31" s="108">
        <v>2.25</v>
      </c>
      <c r="C31" s="109" t="s">
        <v>63</v>
      </c>
      <c r="D31" s="93">
        <f t="shared" si="4"/>
        <v>2.6162790697674417E-5</v>
      </c>
      <c r="E31" s="110">
        <v>0.2094</v>
      </c>
      <c r="F31" s="111">
        <v>2.609</v>
      </c>
      <c r="G31" s="107">
        <f t="shared" si="2"/>
        <v>2.8184</v>
      </c>
      <c r="H31" s="108">
        <v>45</v>
      </c>
      <c r="I31" s="109" t="s">
        <v>64</v>
      </c>
      <c r="J31" s="69">
        <f t="shared" si="3"/>
        <v>4.4999999999999997E-3</v>
      </c>
      <c r="K31" s="108">
        <v>18</v>
      </c>
      <c r="L31" s="109" t="s">
        <v>64</v>
      </c>
      <c r="M31" s="69">
        <f t="shared" si="0"/>
        <v>1.8E-3</v>
      </c>
      <c r="N31" s="108">
        <v>13</v>
      </c>
      <c r="O31" s="109" t="s">
        <v>64</v>
      </c>
      <c r="P31" s="69">
        <f t="shared" si="1"/>
        <v>1.2999999999999999E-3</v>
      </c>
    </row>
    <row r="32" spans="1:16">
      <c r="B32" s="108">
        <v>2.5</v>
      </c>
      <c r="C32" s="109" t="s">
        <v>63</v>
      </c>
      <c r="D32" s="93">
        <f t="shared" si="4"/>
        <v>2.9069767441860467E-5</v>
      </c>
      <c r="E32" s="110">
        <v>0.22070000000000001</v>
      </c>
      <c r="F32" s="111">
        <v>2.72</v>
      </c>
      <c r="G32" s="107">
        <f t="shared" si="2"/>
        <v>2.9407000000000001</v>
      </c>
      <c r="H32" s="108">
        <v>47</v>
      </c>
      <c r="I32" s="109" t="s">
        <v>64</v>
      </c>
      <c r="J32" s="69">
        <f t="shared" si="3"/>
        <v>4.7000000000000002E-3</v>
      </c>
      <c r="K32" s="108">
        <v>18</v>
      </c>
      <c r="L32" s="109" t="s">
        <v>64</v>
      </c>
      <c r="M32" s="69">
        <f t="shared" si="0"/>
        <v>1.8E-3</v>
      </c>
      <c r="N32" s="108">
        <v>14</v>
      </c>
      <c r="O32" s="109" t="s">
        <v>64</v>
      </c>
      <c r="P32" s="69">
        <f t="shared" si="1"/>
        <v>1.4E-3</v>
      </c>
    </row>
    <row r="33" spans="2:16">
      <c r="B33" s="108">
        <v>2.75</v>
      </c>
      <c r="C33" s="109" t="s">
        <v>63</v>
      </c>
      <c r="D33" s="93">
        <f t="shared" si="4"/>
        <v>3.1976744186046513E-5</v>
      </c>
      <c r="E33" s="110">
        <v>0.23150000000000001</v>
      </c>
      <c r="F33" s="111">
        <v>2.8220000000000001</v>
      </c>
      <c r="G33" s="107">
        <f t="shared" si="2"/>
        <v>3.0535000000000001</v>
      </c>
      <c r="H33" s="108">
        <v>50</v>
      </c>
      <c r="I33" s="109" t="s">
        <v>64</v>
      </c>
      <c r="J33" s="69">
        <f t="shared" si="3"/>
        <v>5.0000000000000001E-3</v>
      </c>
      <c r="K33" s="108">
        <v>19</v>
      </c>
      <c r="L33" s="109" t="s">
        <v>64</v>
      </c>
      <c r="M33" s="69">
        <f t="shared" si="0"/>
        <v>1.9E-3</v>
      </c>
      <c r="N33" s="108">
        <v>14</v>
      </c>
      <c r="O33" s="109" t="s">
        <v>64</v>
      </c>
      <c r="P33" s="69">
        <f t="shared" si="1"/>
        <v>1.4E-3</v>
      </c>
    </row>
    <row r="34" spans="2:16">
      <c r="B34" s="108">
        <v>3</v>
      </c>
      <c r="C34" s="109" t="s">
        <v>63</v>
      </c>
      <c r="D34" s="93">
        <f t="shared" si="4"/>
        <v>3.4883720930232556E-5</v>
      </c>
      <c r="E34" s="110">
        <v>0.24179999999999999</v>
      </c>
      <c r="F34" s="111">
        <v>2.9159999999999999</v>
      </c>
      <c r="G34" s="107">
        <f t="shared" si="2"/>
        <v>3.1577999999999999</v>
      </c>
      <c r="H34" s="108">
        <v>52</v>
      </c>
      <c r="I34" s="109" t="s">
        <v>64</v>
      </c>
      <c r="J34" s="69">
        <f t="shared" si="3"/>
        <v>5.1999999999999998E-3</v>
      </c>
      <c r="K34" s="108">
        <v>20</v>
      </c>
      <c r="L34" s="109" t="s">
        <v>64</v>
      </c>
      <c r="M34" s="69">
        <f t="shared" si="0"/>
        <v>2E-3</v>
      </c>
      <c r="N34" s="108">
        <v>15</v>
      </c>
      <c r="O34" s="109" t="s">
        <v>64</v>
      </c>
      <c r="P34" s="69">
        <f t="shared" si="1"/>
        <v>1.5E-3</v>
      </c>
    </row>
    <row r="35" spans="2:16">
      <c r="B35" s="108">
        <v>3.25</v>
      </c>
      <c r="C35" s="109" t="s">
        <v>63</v>
      </c>
      <c r="D35" s="93">
        <f t="shared" si="4"/>
        <v>3.7790697674418606E-5</v>
      </c>
      <c r="E35" s="110">
        <v>0.25159999999999999</v>
      </c>
      <c r="F35" s="111">
        <v>3.004</v>
      </c>
      <c r="G35" s="107">
        <f t="shared" si="2"/>
        <v>3.2555999999999998</v>
      </c>
      <c r="H35" s="108">
        <v>55</v>
      </c>
      <c r="I35" s="109" t="s">
        <v>64</v>
      </c>
      <c r="J35" s="69">
        <f t="shared" si="3"/>
        <v>5.4999999999999997E-3</v>
      </c>
      <c r="K35" s="108">
        <v>21</v>
      </c>
      <c r="L35" s="109" t="s">
        <v>64</v>
      </c>
      <c r="M35" s="69">
        <f t="shared" si="0"/>
        <v>2.1000000000000003E-3</v>
      </c>
      <c r="N35" s="108">
        <v>15</v>
      </c>
      <c r="O35" s="109" t="s">
        <v>64</v>
      </c>
      <c r="P35" s="69">
        <f t="shared" si="1"/>
        <v>1.5E-3</v>
      </c>
    </row>
    <row r="36" spans="2:16">
      <c r="B36" s="108">
        <v>3.5</v>
      </c>
      <c r="C36" s="109" t="s">
        <v>63</v>
      </c>
      <c r="D36" s="93">
        <f t="shared" si="4"/>
        <v>4.0697674418604649E-5</v>
      </c>
      <c r="E36" s="110">
        <v>0.2611</v>
      </c>
      <c r="F36" s="111">
        <v>3.0870000000000002</v>
      </c>
      <c r="G36" s="107">
        <f t="shared" si="2"/>
        <v>3.3481000000000001</v>
      </c>
      <c r="H36" s="108">
        <v>57</v>
      </c>
      <c r="I36" s="109" t="s">
        <v>64</v>
      </c>
      <c r="J36" s="69">
        <f t="shared" si="3"/>
        <v>5.7000000000000002E-3</v>
      </c>
      <c r="K36" s="108">
        <v>22</v>
      </c>
      <c r="L36" s="109" t="s">
        <v>64</v>
      </c>
      <c r="M36" s="69">
        <f t="shared" si="0"/>
        <v>2.1999999999999997E-3</v>
      </c>
      <c r="N36" s="108">
        <v>16</v>
      </c>
      <c r="O36" s="109" t="s">
        <v>64</v>
      </c>
      <c r="P36" s="69">
        <f t="shared" si="1"/>
        <v>1.6000000000000001E-3</v>
      </c>
    </row>
    <row r="37" spans="2:16">
      <c r="B37" s="108">
        <v>3.75</v>
      </c>
      <c r="C37" s="109" t="s">
        <v>63</v>
      </c>
      <c r="D37" s="93">
        <f t="shared" si="4"/>
        <v>4.3604651162790698E-5</v>
      </c>
      <c r="E37" s="110">
        <v>0.27029999999999998</v>
      </c>
      <c r="F37" s="111">
        <v>3.1640000000000001</v>
      </c>
      <c r="G37" s="107">
        <f t="shared" si="2"/>
        <v>3.4343000000000004</v>
      </c>
      <c r="H37" s="108">
        <v>59</v>
      </c>
      <c r="I37" s="109" t="s">
        <v>64</v>
      </c>
      <c r="J37" s="69">
        <f t="shared" si="3"/>
        <v>5.8999999999999999E-3</v>
      </c>
      <c r="K37" s="108">
        <v>22</v>
      </c>
      <c r="L37" s="109" t="s">
        <v>64</v>
      </c>
      <c r="M37" s="69">
        <f t="shared" si="0"/>
        <v>2.1999999999999997E-3</v>
      </c>
      <c r="N37" s="108">
        <v>16</v>
      </c>
      <c r="O37" s="109" t="s">
        <v>64</v>
      </c>
      <c r="P37" s="69">
        <f t="shared" si="1"/>
        <v>1.6000000000000001E-3</v>
      </c>
    </row>
    <row r="38" spans="2:16">
      <c r="B38" s="108">
        <v>4</v>
      </c>
      <c r="C38" s="109" t="s">
        <v>63</v>
      </c>
      <c r="D38" s="93">
        <f t="shared" si="4"/>
        <v>4.6511627906976748E-5</v>
      </c>
      <c r="E38" s="110">
        <v>0.2792</v>
      </c>
      <c r="F38" s="111">
        <v>3.2370000000000001</v>
      </c>
      <c r="G38" s="107">
        <f t="shared" si="2"/>
        <v>3.5162</v>
      </c>
      <c r="H38" s="108">
        <v>61</v>
      </c>
      <c r="I38" s="109" t="s">
        <v>64</v>
      </c>
      <c r="J38" s="69">
        <f t="shared" si="3"/>
        <v>6.0999999999999995E-3</v>
      </c>
      <c r="K38" s="108">
        <v>23</v>
      </c>
      <c r="L38" s="109" t="s">
        <v>64</v>
      </c>
      <c r="M38" s="69">
        <f t="shared" si="0"/>
        <v>2.3E-3</v>
      </c>
      <c r="N38" s="108">
        <v>17</v>
      </c>
      <c r="O38" s="109" t="s">
        <v>64</v>
      </c>
      <c r="P38" s="69">
        <f t="shared" si="1"/>
        <v>1.7000000000000001E-3</v>
      </c>
    </row>
    <row r="39" spans="2:16">
      <c r="B39" s="108">
        <v>4.5</v>
      </c>
      <c r="C39" s="109" t="s">
        <v>63</v>
      </c>
      <c r="D39" s="93">
        <f t="shared" si="4"/>
        <v>5.2325581395348834E-5</v>
      </c>
      <c r="E39" s="110">
        <v>0.29609999999999997</v>
      </c>
      <c r="F39" s="111">
        <v>3.3719999999999999</v>
      </c>
      <c r="G39" s="107">
        <f t="shared" si="2"/>
        <v>3.6680999999999999</v>
      </c>
      <c r="H39" s="108">
        <v>65</v>
      </c>
      <c r="I39" s="109" t="s">
        <v>64</v>
      </c>
      <c r="J39" s="69">
        <f t="shared" si="3"/>
        <v>6.5000000000000006E-3</v>
      </c>
      <c r="K39" s="108">
        <v>24</v>
      </c>
      <c r="L39" s="109" t="s">
        <v>64</v>
      </c>
      <c r="M39" s="69">
        <f t="shared" si="0"/>
        <v>2.4000000000000002E-3</v>
      </c>
      <c r="N39" s="108">
        <v>18</v>
      </c>
      <c r="O39" s="109" t="s">
        <v>64</v>
      </c>
      <c r="P39" s="69">
        <f t="shared" si="1"/>
        <v>1.8E-3</v>
      </c>
    </row>
    <row r="40" spans="2:16">
      <c r="B40" s="108">
        <v>5</v>
      </c>
      <c r="C40" s="109" t="s">
        <v>63</v>
      </c>
      <c r="D40" s="93">
        <f t="shared" si="4"/>
        <v>5.8139534883720933E-5</v>
      </c>
      <c r="E40" s="110">
        <v>0.31209999999999999</v>
      </c>
      <c r="F40" s="111">
        <v>3.4940000000000002</v>
      </c>
      <c r="G40" s="107">
        <f t="shared" si="2"/>
        <v>3.8061000000000003</v>
      </c>
      <c r="H40" s="108">
        <v>69</v>
      </c>
      <c r="I40" s="109" t="s">
        <v>64</v>
      </c>
      <c r="J40" s="69">
        <f t="shared" si="3"/>
        <v>6.9000000000000008E-3</v>
      </c>
      <c r="K40" s="108">
        <v>25</v>
      </c>
      <c r="L40" s="109" t="s">
        <v>64</v>
      </c>
      <c r="M40" s="69">
        <f t="shared" si="0"/>
        <v>2.5000000000000001E-3</v>
      </c>
      <c r="N40" s="108">
        <v>19</v>
      </c>
      <c r="O40" s="109" t="s">
        <v>64</v>
      </c>
      <c r="P40" s="69">
        <f t="shared" si="1"/>
        <v>1.9E-3</v>
      </c>
    </row>
    <row r="41" spans="2:16">
      <c r="B41" s="108">
        <v>5.5</v>
      </c>
      <c r="C41" s="109" t="s">
        <v>63</v>
      </c>
      <c r="D41" s="93">
        <f t="shared" si="4"/>
        <v>6.3953488372093026E-5</v>
      </c>
      <c r="E41" s="110">
        <v>0.32729999999999998</v>
      </c>
      <c r="F41" s="111">
        <v>3.6040000000000001</v>
      </c>
      <c r="G41" s="107">
        <f t="shared" si="2"/>
        <v>3.9313000000000002</v>
      </c>
      <c r="H41" s="108">
        <v>73</v>
      </c>
      <c r="I41" s="109" t="s">
        <v>64</v>
      </c>
      <c r="J41" s="69">
        <f t="shared" si="3"/>
        <v>7.2999999999999992E-3</v>
      </c>
      <c r="K41" s="108">
        <v>27</v>
      </c>
      <c r="L41" s="109" t="s">
        <v>64</v>
      </c>
      <c r="M41" s="69">
        <f t="shared" si="0"/>
        <v>2.7000000000000001E-3</v>
      </c>
      <c r="N41" s="108">
        <v>20</v>
      </c>
      <c r="O41" s="109" t="s">
        <v>64</v>
      </c>
      <c r="P41" s="69">
        <f t="shared" si="1"/>
        <v>2E-3</v>
      </c>
    </row>
    <row r="42" spans="2:16">
      <c r="B42" s="108">
        <v>6</v>
      </c>
      <c r="C42" s="109" t="s">
        <v>63</v>
      </c>
      <c r="D42" s="93">
        <f t="shared" si="4"/>
        <v>6.9767441860465112E-5</v>
      </c>
      <c r="E42" s="110">
        <v>0.34189999999999998</v>
      </c>
      <c r="F42" s="111">
        <v>3.706</v>
      </c>
      <c r="G42" s="107">
        <f t="shared" si="2"/>
        <v>4.0479000000000003</v>
      </c>
      <c r="H42" s="108">
        <v>77</v>
      </c>
      <c r="I42" s="109" t="s">
        <v>64</v>
      </c>
      <c r="J42" s="69">
        <f t="shared" si="3"/>
        <v>7.7000000000000002E-3</v>
      </c>
      <c r="K42" s="108">
        <v>28</v>
      </c>
      <c r="L42" s="109" t="s">
        <v>64</v>
      </c>
      <c r="M42" s="69">
        <f t="shared" si="0"/>
        <v>2.8E-3</v>
      </c>
      <c r="N42" s="108">
        <v>21</v>
      </c>
      <c r="O42" s="109" t="s">
        <v>64</v>
      </c>
      <c r="P42" s="69">
        <f t="shared" si="1"/>
        <v>2.1000000000000003E-3</v>
      </c>
    </row>
    <row r="43" spans="2:16">
      <c r="B43" s="108">
        <v>6.5</v>
      </c>
      <c r="C43" s="109" t="s">
        <v>63</v>
      </c>
      <c r="D43" s="93">
        <f t="shared" si="4"/>
        <v>7.5581395348837212E-5</v>
      </c>
      <c r="E43" s="110">
        <v>0.35589999999999999</v>
      </c>
      <c r="F43" s="111">
        <v>3.7989999999999999</v>
      </c>
      <c r="G43" s="107">
        <f t="shared" si="2"/>
        <v>4.1548999999999996</v>
      </c>
      <c r="H43" s="108">
        <v>80</v>
      </c>
      <c r="I43" s="109" t="s">
        <v>64</v>
      </c>
      <c r="J43" s="69">
        <f t="shared" si="3"/>
        <v>8.0000000000000002E-3</v>
      </c>
      <c r="K43" s="108">
        <v>29</v>
      </c>
      <c r="L43" s="109" t="s">
        <v>64</v>
      </c>
      <c r="M43" s="69">
        <f t="shared" si="0"/>
        <v>2.9000000000000002E-3</v>
      </c>
      <c r="N43" s="108">
        <v>22</v>
      </c>
      <c r="O43" s="109" t="s">
        <v>64</v>
      </c>
      <c r="P43" s="69">
        <f t="shared" si="1"/>
        <v>2.1999999999999997E-3</v>
      </c>
    </row>
    <row r="44" spans="2:16">
      <c r="B44" s="108">
        <v>7</v>
      </c>
      <c r="C44" s="109" t="s">
        <v>63</v>
      </c>
      <c r="D44" s="93">
        <f t="shared" si="4"/>
        <v>8.1395348837209297E-5</v>
      </c>
      <c r="E44" s="110">
        <v>0.36930000000000002</v>
      </c>
      <c r="F44" s="111">
        <v>3.8860000000000001</v>
      </c>
      <c r="G44" s="107">
        <f t="shared" si="2"/>
        <v>4.2553000000000001</v>
      </c>
      <c r="H44" s="108">
        <v>84</v>
      </c>
      <c r="I44" s="109" t="s">
        <v>64</v>
      </c>
      <c r="J44" s="69">
        <f t="shared" si="3"/>
        <v>8.4000000000000012E-3</v>
      </c>
      <c r="K44" s="108">
        <v>30</v>
      </c>
      <c r="L44" s="109" t="s">
        <v>64</v>
      </c>
      <c r="M44" s="69">
        <f t="shared" si="0"/>
        <v>3.0000000000000001E-3</v>
      </c>
      <c r="N44" s="108">
        <v>23</v>
      </c>
      <c r="O44" s="109" t="s">
        <v>64</v>
      </c>
      <c r="P44" s="69">
        <f t="shared" si="1"/>
        <v>2.3E-3</v>
      </c>
    </row>
    <row r="45" spans="2:16">
      <c r="B45" s="108">
        <v>8</v>
      </c>
      <c r="C45" s="109" t="s">
        <v>63</v>
      </c>
      <c r="D45" s="93">
        <f t="shared" si="4"/>
        <v>9.3023255813953496E-5</v>
      </c>
      <c r="E45" s="110">
        <v>0.39479999999999998</v>
      </c>
      <c r="F45" s="111">
        <v>4.0410000000000004</v>
      </c>
      <c r="G45" s="107">
        <f t="shared" si="2"/>
        <v>4.4358000000000004</v>
      </c>
      <c r="H45" s="108">
        <v>91</v>
      </c>
      <c r="I45" s="109" t="s">
        <v>64</v>
      </c>
      <c r="J45" s="69">
        <f t="shared" si="3"/>
        <v>9.1000000000000004E-3</v>
      </c>
      <c r="K45" s="108">
        <v>32</v>
      </c>
      <c r="L45" s="109" t="s">
        <v>64</v>
      </c>
      <c r="M45" s="69">
        <f t="shared" si="0"/>
        <v>3.2000000000000002E-3</v>
      </c>
      <c r="N45" s="108">
        <v>24</v>
      </c>
      <c r="O45" s="109" t="s">
        <v>64</v>
      </c>
      <c r="P45" s="69">
        <f t="shared" si="1"/>
        <v>2.4000000000000002E-3</v>
      </c>
    </row>
    <row r="46" spans="2:16">
      <c r="B46" s="108">
        <v>9</v>
      </c>
      <c r="C46" s="109" t="s">
        <v>63</v>
      </c>
      <c r="D46" s="93">
        <f t="shared" si="4"/>
        <v>1.0465116279069767E-4</v>
      </c>
      <c r="E46" s="110">
        <v>0.41870000000000002</v>
      </c>
      <c r="F46" s="111">
        <v>4.1779999999999999</v>
      </c>
      <c r="G46" s="107">
        <f t="shared" si="2"/>
        <v>4.5967000000000002</v>
      </c>
      <c r="H46" s="108">
        <v>97</v>
      </c>
      <c r="I46" s="109" t="s">
        <v>64</v>
      </c>
      <c r="J46" s="69">
        <f t="shared" si="3"/>
        <v>9.7000000000000003E-3</v>
      </c>
      <c r="K46" s="108">
        <v>34</v>
      </c>
      <c r="L46" s="109" t="s">
        <v>64</v>
      </c>
      <c r="M46" s="69">
        <f t="shared" si="0"/>
        <v>3.4000000000000002E-3</v>
      </c>
      <c r="N46" s="108">
        <v>26</v>
      </c>
      <c r="O46" s="109" t="s">
        <v>64</v>
      </c>
      <c r="P46" s="69">
        <f t="shared" si="1"/>
        <v>2.5999999999999999E-3</v>
      </c>
    </row>
    <row r="47" spans="2:16">
      <c r="B47" s="108">
        <v>10</v>
      </c>
      <c r="C47" s="109" t="s">
        <v>63</v>
      </c>
      <c r="D47" s="93">
        <f t="shared" si="4"/>
        <v>1.1627906976744187E-4</v>
      </c>
      <c r="E47" s="110">
        <v>0.44140000000000001</v>
      </c>
      <c r="F47" s="111">
        <v>4.2990000000000004</v>
      </c>
      <c r="G47" s="107">
        <f t="shared" si="2"/>
        <v>4.7404000000000002</v>
      </c>
      <c r="H47" s="108">
        <v>104</v>
      </c>
      <c r="I47" s="109" t="s">
        <v>64</v>
      </c>
      <c r="J47" s="69">
        <f t="shared" si="3"/>
        <v>1.04E-2</v>
      </c>
      <c r="K47" s="108">
        <v>36</v>
      </c>
      <c r="L47" s="109" t="s">
        <v>64</v>
      </c>
      <c r="M47" s="69">
        <f t="shared" si="0"/>
        <v>3.5999999999999999E-3</v>
      </c>
      <c r="N47" s="108">
        <v>27</v>
      </c>
      <c r="O47" s="109" t="s">
        <v>64</v>
      </c>
      <c r="P47" s="69">
        <f t="shared" si="1"/>
        <v>2.7000000000000001E-3</v>
      </c>
    </row>
    <row r="48" spans="2:16">
      <c r="B48" s="108">
        <v>11</v>
      </c>
      <c r="C48" s="109" t="s">
        <v>63</v>
      </c>
      <c r="D48" s="93">
        <f t="shared" si="4"/>
        <v>1.2790697674418605E-4</v>
      </c>
      <c r="E48" s="110">
        <v>0.46289999999999998</v>
      </c>
      <c r="F48" s="111">
        <v>4.407</v>
      </c>
      <c r="G48" s="107">
        <f t="shared" si="2"/>
        <v>4.8699000000000003</v>
      </c>
      <c r="H48" s="108">
        <v>110</v>
      </c>
      <c r="I48" s="109" t="s">
        <v>64</v>
      </c>
      <c r="J48" s="69">
        <f t="shared" si="3"/>
        <v>1.0999999999999999E-2</v>
      </c>
      <c r="K48" s="108">
        <v>38</v>
      </c>
      <c r="L48" s="109" t="s">
        <v>64</v>
      </c>
      <c r="M48" s="69">
        <f t="shared" si="0"/>
        <v>3.8E-3</v>
      </c>
      <c r="N48" s="108">
        <v>29</v>
      </c>
      <c r="O48" s="109" t="s">
        <v>64</v>
      </c>
      <c r="P48" s="69">
        <f t="shared" si="1"/>
        <v>2.9000000000000002E-3</v>
      </c>
    </row>
    <row r="49" spans="2:16">
      <c r="B49" s="108">
        <v>12</v>
      </c>
      <c r="C49" s="109" t="s">
        <v>63</v>
      </c>
      <c r="D49" s="93">
        <f t="shared" si="4"/>
        <v>1.3953488372093022E-4</v>
      </c>
      <c r="E49" s="110">
        <v>0.48349999999999999</v>
      </c>
      <c r="F49" s="111">
        <v>4.5049999999999999</v>
      </c>
      <c r="G49" s="107">
        <f t="shared" si="2"/>
        <v>4.9885000000000002</v>
      </c>
      <c r="H49" s="108">
        <v>116</v>
      </c>
      <c r="I49" s="109" t="s">
        <v>64</v>
      </c>
      <c r="J49" s="69">
        <f t="shared" si="3"/>
        <v>1.1600000000000001E-2</v>
      </c>
      <c r="K49" s="108">
        <v>39</v>
      </c>
      <c r="L49" s="109" t="s">
        <v>64</v>
      </c>
      <c r="M49" s="69">
        <f t="shared" si="0"/>
        <v>3.8999999999999998E-3</v>
      </c>
      <c r="N49" s="108">
        <v>30</v>
      </c>
      <c r="O49" s="109" t="s">
        <v>64</v>
      </c>
      <c r="P49" s="69">
        <f t="shared" si="1"/>
        <v>3.0000000000000001E-3</v>
      </c>
    </row>
    <row r="50" spans="2:16">
      <c r="B50" s="108">
        <v>13</v>
      </c>
      <c r="C50" s="109" t="s">
        <v>63</v>
      </c>
      <c r="D50" s="93">
        <f t="shared" si="4"/>
        <v>1.5116279069767442E-4</v>
      </c>
      <c r="E50" s="110">
        <v>0.50329999999999997</v>
      </c>
      <c r="F50" s="111">
        <v>4.593</v>
      </c>
      <c r="G50" s="107">
        <f t="shared" si="2"/>
        <v>5.0963000000000003</v>
      </c>
      <c r="H50" s="108">
        <v>122</v>
      </c>
      <c r="I50" s="109" t="s">
        <v>64</v>
      </c>
      <c r="J50" s="69">
        <f t="shared" si="3"/>
        <v>1.2199999999999999E-2</v>
      </c>
      <c r="K50" s="108">
        <v>41</v>
      </c>
      <c r="L50" s="109" t="s">
        <v>64</v>
      </c>
      <c r="M50" s="69">
        <f t="shared" si="0"/>
        <v>4.1000000000000003E-3</v>
      </c>
      <c r="N50" s="108">
        <v>32</v>
      </c>
      <c r="O50" s="109" t="s">
        <v>64</v>
      </c>
      <c r="P50" s="69">
        <f t="shared" si="1"/>
        <v>3.2000000000000002E-3</v>
      </c>
    </row>
    <row r="51" spans="2:16">
      <c r="B51" s="108">
        <v>14</v>
      </c>
      <c r="C51" s="109" t="s">
        <v>63</v>
      </c>
      <c r="D51" s="93">
        <f t="shared" si="4"/>
        <v>1.6279069767441859E-4</v>
      </c>
      <c r="E51" s="110">
        <v>0.52229999999999999</v>
      </c>
      <c r="F51" s="111">
        <v>4.6740000000000004</v>
      </c>
      <c r="G51" s="107">
        <f t="shared" si="2"/>
        <v>5.1963000000000008</v>
      </c>
      <c r="H51" s="108">
        <v>128</v>
      </c>
      <c r="I51" s="109" t="s">
        <v>64</v>
      </c>
      <c r="J51" s="69">
        <f t="shared" si="3"/>
        <v>1.2800000000000001E-2</v>
      </c>
      <c r="K51" s="108">
        <v>43</v>
      </c>
      <c r="L51" s="109" t="s">
        <v>64</v>
      </c>
      <c r="M51" s="69">
        <f t="shared" si="0"/>
        <v>4.3E-3</v>
      </c>
      <c r="N51" s="108">
        <v>33</v>
      </c>
      <c r="O51" s="109" t="s">
        <v>64</v>
      </c>
      <c r="P51" s="69">
        <f t="shared" si="1"/>
        <v>3.3E-3</v>
      </c>
    </row>
    <row r="52" spans="2:16">
      <c r="B52" s="108">
        <v>15</v>
      </c>
      <c r="C52" s="109" t="s">
        <v>63</v>
      </c>
      <c r="D52" s="93">
        <f t="shared" si="4"/>
        <v>1.7441860465116279E-4</v>
      </c>
      <c r="E52" s="110">
        <v>0.54059999999999997</v>
      </c>
      <c r="F52" s="111">
        <v>4.7480000000000002</v>
      </c>
      <c r="G52" s="107">
        <f t="shared" si="2"/>
        <v>5.2886000000000006</v>
      </c>
      <c r="H52" s="108">
        <v>134</v>
      </c>
      <c r="I52" s="109" t="s">
        <v>64</v>
      </c>
      <c r="J52" s="69">
        <f t="shared" si="3"/>
        <v>1.34E-2</v>
      </c>
      <c r="K52" s="108">
        <v>44</v>
      </c>
      <c r="L52" s="109" t="s">
        <v>64</v>
      </c>
      <c r="M52" s="69">
        <f t="shared" si="0"/>
        <v>4.3999999999999994E-3</v>
      </c>
      <c r="N52" s="108">
        <v>34</v>
      </c>
      <c r="O52" s="109" t="s">
        <v>64</v>
      </c>
      <c r="P52" s="69">
        <f t="shared" si="1"/>
        <v>3.4000000000000002E-3</v>
      </c>
    </row>
    <row r="53" spans="2:16">
      <c r="B53" s="108">
        <v>16</v>
      </c>
      <c r="C53" s="109" t="s">
        <v>63</v>
      </c>
      <c r="D53" s="93">
        <f t="shared" si="4"/>
        <v>1.8604651162790699E-4</v>
      </c>
      <c r="E53" s="110">
        <v>0.55830000000000002</v>
      </c>
      <c r="F53" s="111">
        <v>4.8159999999999998</v>
      </c>
      <c r="G53" s="107">
        <f t="shared" si="2"/>
        <v>5.3742999999999999</v>
      </c>
      <c r="H53" s="108">
        <v>140</v>
      </c>
      <c r="I53" s="109" t="s">
        <v>64</v>
      </c>
      <c r="J53" s="69">
        <f t="shared" si="3"/>
        <v>1.4000000000000002E-2</v>
      </c>
      <c r="K53" s="108">
        <v>46</v>
      </c>
      <c r="L53" s="109" t="s">
        <v>64</v>
      </c>
      <c r="M53" s="69">
        <f t="shared" si="0"/>
        <v>4.5999999999999999E-3</v>
      </c>
      <c r="N53" s="108">
        <v>36</v>
      </c>
      <c r="O53" s="109" t="s">
        <v>64</v>
      </c>
      <c r="P53" s="69">
        <f t="shared" si="1"/>
        <v>3.5999999999999999E-3</v>
      </c>
    </row>
    <row r="54" spans="2:16">
      <c r="B54" s="108">
        <v>17</v>
      </c>
      <c r="C54" s="109" t="s">
        <v>63</v>
      </c>
      <c r="D54" s="93">
        <f t="shared" si="4"/>
        <v>1.9767441860465116E-4</v>
      </c>
      <c r="E54" s="110">
        <v>0.57550000000000001</v>
      </c>
      <c r="F54" s="111">
        <v>4.8789999999999996</v>
      </c>
      <c r="G54" s="107">
        <f t="shared" si="2"/>
        <v>5.4544999999999995</v>
      </c>
      <c r="H54" s="108">
        <v>145</v>
      </c>
      <c r="I54" s="109" t="s">
        <v>64</v>
      </c>
      <c r="J54" s="69">
        <f t="shared" si="3"/>
        <v>1.4499999999999999E-2</v>
      </c>
      <c r="K54" s="108">
        <v>48</v>
      </c>
      <c r="L54" s="109" t="s">
        <v>64</v>
      </c>
      <c r="M54" s="69">
        <f t="shared" si="0"/>
        <v>4.8000000000000004E-3</v>
      </c>
      <c r="N54" s="108">
        <v>37</v>
      </c>
      <c r="O54" s="109" t="s">
        <v>64</v>
      </c>
      <c r="P54" s="69">
        <f t="shared" si="1"/>
        <v>3.6999999999999997E-3</v>
      </c>
    </row>
    <row r="55" spans="2:16">
      <c r="B55" s="108">
        <v>18</v>
      </c>
      <c r="C55" s="109" t="s">
        <v>63</v>
      </c>
      <c r="D55" s="93">
        <f t="shared" si="4"/>
        <v>2.0930232558139534E-4</v>
      </c>
      <c r="E55" s="110">
        <v>0.59219999999999995</v>
      </c>
      <c r="F55" s="111">
        <v>4.9370000000000003</v>
      </c>
      <c r="G55" s="107">
        <f t="shared" si="2"/>
        <v>5.5292000000000003</v>
      </c>
      <c r="H55" s="108">
        <v>151</v>
      </c>
      <c r="I55" s="109" t="s">
        <v>64</v>
      </c>
      <c r="J55" s="69">
        <f t="shared" si="3"/>
        <v>1.5099999999999999E-2</v>
      </c>
      <c r="K55" s="108">
        <v>49</v>
      </c>
      <c r="L55" s="109" t="s">
        <v>64</v>
      </c>
      <c r="M55" s="69">
        <f t="shared" si="0"/>
        <v>4.8999999999999998E-3</v>
      </c>
      <c r="N55" s="108">
        <v>38</v>
      </c>
      <c r="O55" s="109" t="s">
        <v>64</v>
      </c>
      <c r="P55" s="69">
        <f t="shared" si="1"/>
        <v>3.8E-3</v>
      </c>
    </row>
    <row r="56" spans="2:16">
      <c r="B56" s="108">
        <v>20</v>
      </c>
      <c r="C56" s="109" t="s">
        <v>63</v>
      </c>
      <c r="D56" s="93">
        <f t="shared" si="4"/>
        <v>2.3255813953488373E-4</v>
      </c>
      <c r="E56" s="110">
        <v>0.62419999999999998</v>
      </c>
      <c r="F56" s="111">
        <v>5.0410000000000004</v>
      </c>
      <c r="G56" s="107">
        <f t="shared" si="2"/>
        <v>5.6652000000000005</v>
      </c>
      <c r="H56" s="108">
        <v>162</v>
      </c>
      <c r="I56" s="109" t="s">
        <v>64</v>
      </c>
      <c r="J56" s="69">
        <f t="shared" si="3"/>
        <v>1.6199999999999999E-2</v>
      </c>
      <c r="K56" s="108">
        <v>52</v>
      </c>
      <c r="L56" s="109" t="s">
        <v>64</v>
      </c>
      <c r="M56" s="69">
        <f t="shared" si="0"/>
        <v>5.1999999999999998E-3</v>
      </c>
      <c r="N56" s="108">
        <v>41</v>
      </c>
      <c r="O56" s="109" t="s">
        <v>64</v>
      </c>
      <c r="P56" s="69">
        <f t="shared" si="1"/>
        <v>4.1000000000000003E-3</v>
      </c>
    </row>
    <row r="57" spans="2:16">
      <c r="B57" s="108">
        <v>22.5</v>
      </c>
      <c r="C57" s="109" t="s">
        <v>63</v>
      </c>
      <c r="D57" s="93">
        <f t="shared" si="4"/>
        <v>2.6162790697674415E-4</v>
      </c>
      <c r="E57" s="110">
        <v>0.66210000000000002</v>
      </c>
      <c r="F57" s="111">
        <v>5.1520000000000001</v>
      </c>
      <c r="G57" s="107">
        <f t="shared" si="2"/>
        <v>5.8140999999999998</v>
      </c>
      <c r="H57" s="108">
        <v>176</v>
      </c>
      <c r="I57" s="109" t="s">
        <v>64</v>
      </c>
      <c r="J57" s="69">
        <f t="shared" si="3"/>
        <v>1.7599999999999998E-2</v>
      </c>
      <c r="K57" s="108">
        <v>56</v>
      </c>
      <c r="L57" s="109" t="s">
        <v>64</v>
      </c>
      <c r="M57" s="69">
        <f t="shared" si="0"/>
        <v>5.5999999999999999E-3</v>
      </c>
      <c r="N57" s="108">
        <v>44</v>
      </c>
      <c r="O57" s="109" t="s">
        <v>64</v>
      </c>
      <c r="P57" s="69">
        <f t="shared" si="1"/>
        <v>4.3999999999999994E-3</v>
      </c>
    </row>
    <row r="58" spans="2:16">
      <c r="B58" s="108">
        <v>25</v>
      </c>
      <c r="C58" s="109" t="s">
        <v>63</v>
      </c>
      <c r="D58" s="93">
        <f t="shared" si="4"/>
        <v>2.9069767441860465E-4</v>
      </c>
      <c r="E58" s="110">
        <v>0.69789999999999996</v>
      </c>
      <c r="F58" s="111">
        <v>5.2460000000000004</v>
      </c>
      <c r="G58" s="107">
        <f t="shared" si="2"/>
        <v>5.9439000000000002</v>
      </c>
      <c r="H58" s="108">
        <v>189</v>
      </c>
      <c r="I58" s="109" t="s">
        <v>64</v>
      </c>
      <c r="J58" s="69">
        <f t="shared" si="3"/>
        <v>1.89E-2</v>
      </c>
      <c r="K58" s="108">
        <v>59</v>
      </c>
      <c r="L58" s="109" t="s">
        <v>64</v>
      </c>
      <c r="M58" s="69">
        <f t="shared" si="0"/>
        <v>5.8999999999999999E-3</v>
      </c>
      <c r="N58" s="108">
        <v>47</v>
      </c>
      <c r="O58" s="109" t="s">
        <v>64</v>
      </c>
      <c r="P58" s="69">
        <f t="shared" si="1"/>
        <v>4.7000000000000002E-3</v>
      </c>
    </row>
    <row r="59" spans="2:16">
      <c r="B59" s="108">
        <v>27.5</v>
      </c>
      <c r="C59" s="109" t="s">
        <v>63</v>
      </c>
      <c r="D59" s="93">
        <f t="shared" si="4"/>
        <v>3.1976744186046514E-4</v>
      </c>
      <c r="E59" s="110">
        <v>0.73199999999999998</v>
      </c>
      <c r="F59" s="111">
        <v>5.327</v>
      </c>
      <c r="G59" s="107">
        <f t="shared" si="2"/>
        <v>6.0590000000000002</v>
      </c>
      <c r="H59" s="108">
        <v>202</v>
      </c>
      <c r="I59" s="109" t="s">
        <v>64</v>
      </c>
      <c r="J59" s="69">
        <f t="shared" si="3"/>
        <v>2.0200000000000003E-2</v>
      </c>
      <c r="K59" s="108">
        <v>63</v>
      </c>
      <c r="L59" s="109" t="s">
        <v>64</v>
      </c>
      <c r="M59" s="69">
        <f t="shared" si="0"/>
        <v>6.3E-3</v>
      </c>
      <c r="N59" s="108">
        <v>49</v>
      </c>
      <c r="O59" s="109" t="s">
        <v>64</v>
      </c>
      <c r="P59" s="69">
        <f t="shared" si="1"/>
        <v>4.8999999999999998E-3</v>
      </c>
    </row>
    <row r="60" spans="2:16">
      <c r="B60" s="108">
        <v>30</v>
      </c>
      <c r="C60" s="109" t="s">
        <v>63</v>
      </c>
      <c r="D60" s="93">
        <f t="shared" si="4"/>
        <v>3.4883720930232559E-4</v>
      </c>
      <c r="E60" s="110">
        <v>0.76449999999999996</v>
      </c>
      <c r="F60" s="111">
        <v>5.3959999999999999</v>
      </c>
      <c r="G60" s="107">
        <f t="shared" si="2"/>
        <v>6.1604999999999999</v>
      </c>
      <c r="H60" s="108">
        <v>215</v>
      </c>
      <c r="I60" s="109" t="s">
        <v>64</v>
      </c>
      <c r="J60" s="69">
        <f t="shared" si="3"/>
        <v>2.1499999999999998E-2</v>
      </c>
      <c r="K60" s="108">
        <v>66</v>
      </c>
      <c r="L60" s="109" t="s">
        <v>64</v>
      </c>
      <c r="M60" s="69">
        <f t="shared" si="0"/>
        <v>6.6E-3</v>
      </c>
      <c r="N60" s="108">
        <v>52</v>
      </c>
      <c r="O60" s="109" t="s">
        <v>64</v>
      </c>
      <c r="P60" s="69">
        <f t="shared" si="1"/>
        <v>5.1999999999999998E-3</v>
      </c>
    </row>
    <row r="61" spans="2:16">
      <c r="B61" s="108">
        <v>32.5</v>
      </c>
      <c r="C61" s="109" t="s">
        <v>63</v>
      </c>
      <c r="D61" s="93">
        <f t="shared" si="4"/>
        <v>3.7790697674418608E-4</v>
      </c>
      <c r="E61" s="110">
        <v>0.79569999999999996</v>
      </c>
      <c r="F61" s="111">
        <v>5.4560000000000004</v>
      </c>
      <c r="G61" s="107">
        <f t="shared" si="2"/>
        <v>6.2517000000000005</v>
      </c>
      <c r="H61" s="108">
        <v>227</v>
      </c>
      <c r="I61" s="109" t="s">
        <v>64</v>
      </c>
      <c r="J61" s="69">
        <f t="shared" si="3"/>
        <v>2.2700000000000001E-2</v>
      </c>
      <c r="K61" s="108">
        <v>69</v>
      </c>
      <c r="L61" s="109" t="s">
        <v>64</v>
      </c>
      <c r="M61" s="69">
        <f t="shared" si="0"/>
        <v>6.9000000000000008E-3</v>
      </c>
      <c r="N61" s="108">
        <v>55</v>
      </c>
      <c r="O61" s="109" t="s">
        <v>64</v>
      </c>
      <c r="P61" s="69">
        <f t="shared" si="1"/>
        <v>5.4999999999999997E-3</v>
      </c>
    </row>
    <row r="62" spans="2:16">
      <c r="B62" s="108">
        <v>35</v>
      </c>
      <c r="C62" s="109" t="s">
        <v>63</v>
      </c>
      <c r="D62" s="93">
        <f t="shared" si="4"/>
        <v>4.0697674418604653E-4</v>
      </c>
      <c r="E62" s="110">
        <v>0.82579999999999998</v>
      </c>
      <c r="F62" s="111">
        <v>5.508</v>
      </c>
      <c r="G62" s="107">
        <f t="shared" si="2"/>
        <v>6.3338000000000001</v>
      </c>
      <c r="H62" s="108">
        <v>240</v>
      </c>
      <c r="I62" s="109" t="s">
        <v>64</v>
      </c>
      <c r="J62" s="69">
        <f t="shared" si="3"/>
        <v>2.4E-2</v>
      </c>
      <c r="K62" s="108">
        <v>73</v>
      </c>
      <c r="L62" s="109" t="s">
        <v>64</v>
      </c>
      <c r="M62" s="69">
        <f t="shared" si="0"/>
        <v>7.2999999999999992E-3</v>
      </c>
      <c r="N62" s="108">
        <v>57</v>
      </c>
      <c r="O62" s="109" t="s">
        <v>64</v>
      </c>
      <c r="P62" s="69">
        <f t="shared" si="1"/>
        <v>5.7000000000000002E-3</v>
      </c>
    </row>
    <row r="63" spans="2:16">
      <c r="B63" s="108">
        <v>37.5</v>
      </c>
      <c r="C63" s="109" t="s">
        <v>63</v>
      </c>
      <c r="D63" s="93">
        <f t="shared" si="4"/>
        <v>4.3604651162790697E-4</v>
      </c>
      <c r="E63" s="110">
        <v>0.85470000000000002</v>
      </c>
      <c r="F63" s="111">
        <v>5.5540000000000003</v>
      </c>
      <c r="G63" s="107">
        <f t="shared" si="2"/>
        <v>6.4087000000000005</v>
      </c>
      <c r="H63" s="108">
        <v>252</v>
      </c>
      <c r="I63" s="109" t="s">
        <v>64</v>
      </c>
      <c r="J63" s="69">
        <f t="shared" si="3"/>
        <v>2.52E-2</v>
      </c>
      <c r="K63" s="108">
        <v>76</v>
      </c>
      <c r="L63" s="109" t="s">
        <v>64</v>
      </c>
      <c r="M63" s="69">
        <f t="shared" si="0"/>
        <v>7.6E-3</v>
      </c>
      <c r="N63" s="108">
        <v>60</v>
      </c>
      <c r="O63" s="109" t="s">
        <v>64</v>
      </c>
      <c r="P63" s="69">
        <f t="shared" si="1"/>
        <v>6.0000000000000001E-3</v>
      </c>
    </row>
    <row r="64" spans="2:16">
      <c r="B64" s="108">
        <v>40</v>
      </c>
      <c r="C64" s="109" t="s">
        <v>63</v>
      </c>
      <c r="D64" s="93">
        <f t="shared" si="4"/>
        <v>4.6511627906976747E-4</v>
      </c>
      <c r="E64" s="110">
        <v>0.88280000000000003</v>
      </c>
      <c r="F64" s="111">
        <v>5.593</v>
      </c>
      <c r="G64" s="107">
        <f t="shared" si="2"/>
        <v>6.4757999999999996</v>
      </c>
      <c r="H64" s="108">
        <v>264</v>
      </c>
      <c r="I64" s="109" t="s">
        <v>64</v>
      </c>
      <c r="J64" s="69">
        <f t="shared" si="3"/>
        <v>2.64E-2</v>
      </c>
      <c r="K64" s="108">
        <v>79</v>
      </c>
      <c r="L64" s="109" t="s">
        <v>64</v>
      </c>
      <c r="M64" s="69">
        <f t="shared" si="0"/>
        <v>7.9000000000000008E-3</v>
      </c>
      <c r="N64" s="108">
        <v>62</v>
      </c>
      <c r="O64" s="109" t="s">
        <v>64</v>
      </c>
      <c r="P64" s="69">
        <f t="shared" si="1"/>
        <v>6.1999999999999998E-3</v>
      </c>
    </row>
    <row r="65" spans="2:16">
      <c r="B65" s="108">
        <v>45</v>
      </c>
      <c r="C65" s="109" t="s">
        <v>63</v>
      </c>
      <c r="D65" s="93">
        <f t="shared" si="4"/>
        <v>5.232558139534883E-4</v>
      </c>
      <c r="E65" s="110">
        <v>0.93630000000000002</v>
      </c>
      <c r="F65" s="111">
        <v>5.6580000000000004</v>
      </c>
      <c r="G65" s="107">
        <f t="shared" si="2"/>
        <v>6.5943000000000005</v>
      </c>
      <c r="H65" s="108">
        <v>288</v>
      </c>
      <c r="I65" s="109" t="s">
        <v>64</v>
      </c>
      <c r="J65" s="69">
        <f t="shared" si="3"/>
        <v>2.8799999999999999E-2</v>
      </c>
      <c r="K65" s="108">
        <v>85</v>
      </c>
      <c r="L65" s="109" t="s">
        <v>64</v>
      </c>
      <c r="M65" s="69">
        <f t="shared" si="0"/>
        <v>8.5000000000000006E-3</v>
      </c>
      <c r="N65" s="108">
        <v>67</v>
      </c>
      <c r="O65" s="109" t="s">
        <v>64</v>
      </c>
      <c r="P65" s="69">
        <f t="shared" si="1"/>
        <v>6.7000000000000002E-3</v>
      </c>
    </row>
    <row r="66" spans="2:16">
      <c r="B66" s="108">
        <v>50</v>
      </c>
      <c r="C66" s="109" t="s">
        <v>63</v>
      </c>
      <c r="D66" s="93">
        <f t="shared" si="4"/>
        <v>5.8139534883720929E-4</v>
      </c>
      <c r="E66" s="110">
        <v>0.98699999999999999</v>
      </c>
      <c r="F66" s="111">
        <v>5.7069999999999999</v>
      </c>
      <c r="G66" s="107">
        <f t="shared" si="2"/>
        <v>6.694</v>
      </c>
      <c r="H66" s="108">
        <v>312</v>
      </c>
      <c r="I66" s="109" t="s">
        <v>64</v>
      </c>
      <c r="J66" s="69">
        <f t="shared" si="3"/>
        <v>3.1199999999999999E-2</v>
      </c>
      <c r="K66" s="108">
        <v>91</v>
      </c>
      <c r="L66" s="109" t="s">
        <v>64</v>
      </c>
      <c r="M66" s="69">
        <f t="shared" si="0"/>
        <v>9.1000000000000004E-3</v>
      </c>
      <c r="N66" s="108">
        <v>72</v>
      </c>
      <c r="O66" s="109" t="s">
        <v>64</v>
      </c>
      <c r="P66" s="69">
        <f t="shared" si="1"/>
        <v>7.1999999999999998E-3</v>
      </c>
    </row>
    <row r="67" spans="2:16">
      <c r="B67" s="108">
        <v>55</v>
      </c>
      <c r="C67" s="109" t="s">
        <v>63</v>
      </c>
      <c r="D67" s="93">
        <f t="shared" si="4"/>
        <v>6.3953488372093029E-4</v>
      </c>
      <c r="E67" s="110">
        <v>1.0349999999999999</v>
      </c>
      <c r="F67" s="111">
        <v>5.7430000000000003</v>
      </c>
      <c r="G67" s="107">
        <f t="shared" si="2"/>
        <v>6.7780000000000005</v>
      </c>
      <c r="H67" s="108">
        <v>336</v>
      </c>
      <c r="I67" s="109" t="s">
        <v>64</v>
      </c>
      <c r="J67" s="69">
        <f t="shared" si="3"/>
        <v>3.3600000000000005E-2</v>
      </c>
      <c r="K67" s="108">
        <v>97</v>
      </c>
      <c r="L67" s="109" t="s">
        <v>64</v>
      </c>
      <c r="M67" s="69">
        <f t="shared" si="0"/>
        <v>9.7000000000000003E-3</v>
      </c>
      <c r="N67" s="108">
        <v>77</v>
      </c>
      <c r="O67" s="109" t="s">
        <v>64</v>
      </c>
      <c r="P67" s="69">
        <f t="shared" si="1"/>
        <v>7.7000000000000002E-3</v>
      </c>
    </row>
    <row r="68" spans="2:16">
      <c r="B68" s="108">
        <v>60</v>
      </c>
      <c r="C68" s="109" t="s">
        <v>63</v>
      </c>
      <c r="D68" s="93">
        <f t="shared" si="4"/>
        <v>6.9767441860465117E-4</v>
      </c>
      <c r="E68" s="110">
        <v>1.081</v>
      </c>
      <c r="F68" s="111">
        <v>5.77</v>
      </c>
      <c r="G68" s="107">
        <f t="shared" si="2"/>
        <v>6.8509999999999991</v>
      </c>
      <c r="H68" s="108">
        <v>359</v>
      </c>
      <c r="I68" s="109" t="s">
        <v>64</v>
      </c>
      <c r="J68" s="69">
        <f t="shared" si="3"/>
        <v>3.5900000000000001E-2</v>
      </c>
      <c r="K68" s="108">
        <v>103</v>
      </c>
      <c r="L68" s="109" t="s">
        <v>64</v>
      </c>
      <c r="M68" s="69">
        <f t="shared" si="0"/>
        <v>1.03E-2</v>
      </c>
      <c r="N68" s="108">
        <v>82</v>
      </c>
      <c r="O68" s="109" t="s">
        <v>64</v>
      </c>
      <c r="P68" s="69">
        <f t="shared" si="1"/>
        <v>8.2000000000000007E-3</v>
      </c>
    </row>
    <row r="69" spans="2:16">
      <c r="B69" s="108">
        <v>65</v>
      </c>
      <c r="C69" s="109" t="s">
        <v>63</v>
      </c>
      <c r="D69" s="93">
        <f t="shared" si="4"/>
        <v>7.5581395348837217E-4</v>
      </c>
      <c r="E69" s="110">
        <v>1.125</v>
      </c>
      <c r="F69" s="111">
        <v>5.7889999999999997</v>
      </c>
      <c r="G69" s="107">
        <f t="shared" si="2"/>
        <v>6.9139999999999997</v>
      </c>
      <c r="H69" s="108">
        <v>383</v>
      </c>
      <c r="I69" s="109" t="s">
        <v>64</v>
      </c>
      <c r="J69" s="69">
        <f t="shared" si="3"/>
        <v>3.8300000000000001E-2</v>
      </c>
      <c r="K69" s="108">
        <v>108</v>
      </c>
      <c r="L69" s="109" t="s">
        <v>64</v>
      </c>
      <c r="M69" s="69">
        <f t="shared" si="0"/>
        <v>1.0800000000000001E-2</v>
      </c>
      <c r="N69" s="108">
        <v>86</v>
      </c>
      <c r="O69" s="109" t="s">
        <v>64</v>
      </c>
      <c r="P69" s="69">
        <f t="shared" si="1"/>
        <v>8.6E-3</v>
      </c>
    </row>
    <row r="70" spans="2:16">
      <c r="B70" s="108">
        <v>70</v>
      </c>
      <c r="C70" s="109" t="s">
        <v>63</v>
      </c>
      <c r="D70" s="93">
        <f t="shared" si="4"/>
        <v>8.1395348837209306E-4</v>
      </c>
      <c r="E70" s="110">
        <v>1.1679999999999999</v>
      </c>
      <c r="F70" s="111">
        <v>5.8010000000000002</v>
      </c>
      <c r="G70" s="107">
        <f t="shared" si="2"/>
        <v>6.9690000000000003</v>
      </c>
      <c r="H70" s="108">
        <v>406</v>
      </c>
      <c r="I70" s="109" t="s">
        <v>64</v>
      </c>
      <c r="J70" s="69">
        <f t="shared" si="3"/>
        <v>4.0600000000000004E-2</v>
      </c>
      <c r="K70" s="108">
        <v>114</v>
      </c>
      <c r="L70" s="109" t="s">
        <v>64</v>
      </c>
      <c r="M70" s="69">
        <f t="shared" si="0"/>
        <v>1.14E-2</v>
      </c>
      <c r="N70" s="108">
        <v>91</v>
      </c>
      <c r="O70" s="109" t="s">
        <v>64</v>
      </c>
      <c r="P70" s="69">
        <f t="shared" si="1"/>
        <v>9.1000000000000004E-3</v>
      </c>
    </row>
    <row r="71" spans="2:16">
      <c r="B71" s="108">
        <v>80</v>
      </c>
      <c r="C71" s="109" t="s">
        <v>63</v>
      </c>
      <c r="D71" s="93">
        <f t="shared" si="4"/>
        <v>9.3023255813953494E-4</v>
      </c>
      <c r="E71" s="110">
        <v>1.248</v>
      </c>
      <c r="F71" s="111">
        <v>5.8109999999999999</v>
      </c>
      <c r="G71" s="107">
        <f t="shared" si="2"/>
        <v>7.0590000000000002</v>
      </c>
      <c r="H71" s="108">
        <v>452</v>
      </c>
      <c r="I71" s="109" t="s">
        <v>64</v>
      </c>
      <c r="J71" s="69">
        <f t="shared" si="3"/>
        <v>4.5200000000000004E-2</v>
      </c>
      <c r="K71" s="108">
        <v>125</v>
      </c>
      <c r="L71" s="109" t="s">
        <v>64</v>
      </c>
      <c r="M71" s="69">
        <f t="shared" si="0"/>
        <v>1.2500000000000001E-2</v>
      </c>
      <c r="N71" s="108">
        <v>99</v>
      </c>
      <c r="O71" s="109" t="s">
        <v>64</v>
      </c>
      <c r="P71" s="69">
        <f t="shared" si="1"/>
        <v>9.9000000000000008E-3</v>
      </c>
    </row>
    <row r="72" spans="2:16">
      <c r="B72" s="108">
        <v>90</v>
      </c>
      <c r="C72" s="109" t="s">
        <v>63</v>
      </c>
      <c r="D72" s="93">
        <f t="shared" si="4"/>
        <v>1.0465116279069766E-3</v>
      </c>
      <c r="E72" s="110">
        <v>1.3240000000000001</v>
      </c>
      <c r="F72" s="111">
        <v>5.8049999999999997</v>
      </c>
      <c r="G72" s="107">
        <f t="shared" si="2"/>
        <v>7.1289999999999996</v>
      </c>
      <c r="H72" s="108">
        <v>497</v>
      </c>
      <c r="I72" s="109" t="s">
        <v>64</v>
      </c>
      <c r="J72" s="69">
        <f t="shared" si="3"/>
        <v>4.9700000000000001E-2</v>
      </c>
      <c r="K72" s="108">
        <v>135</v>
      </c>
      <c r="L72" s="109" t="s">
        <v>64</v>
      </c>
      <c r="M72" s="69">
        <f t="shared" si="0"/>
        <v>1.3500000000000002E-2</v>
      </c>
      <c r="N72" s="108">
        <v>108</v>
      </c>
      <c r="O72" s="109" t="s">
        <v>64</v>
      </c>
      <c r="P72" s="69">
        <f t="shared" si="1"/>
        <v>1.0800000000000001E-2</v>
      </c>
    </row>
    <row r="73" spans="2:16">
      <c r="B73" s="108">
        <v>100</v>
      </c>
      <c r="C73" s="109" t="s">
        <v>63</v>
      </c>
      <c r="D73" s="93">
        <f t="shared" si="4"/>
        <v>1.1627906976744186E-3</v>
      </c>
      <c r="E73" s="110">
        <v>1.3959999999999999</v>
      </c>
      <c r="F73" s="111">
        <v>5.7869999999999999</v>
      </c>
      <c r="G73" s="107">
        <f t="shared" si="2"/>
        <v>7.1829999999999998</v>
      </c>
      <c r="H73" s="108">
        <v>542</v>
      </c>
      <c r="I73" s="109" t="s">
        <v>64</v>
      </c>
      <c r="J73" s="69">
        <f t="shared" si="3"/>
        <v>5.4200000000000005E-2</v>
      </c>
      <c r="K73" s="108">
        <v>146</v>
      </c>
      <c r="L73" s="109" t="s">
        <v>64</v>
      </c>
      <c r="M73" s="69">
        <f t="shared" si="0"/>
        <v>1.4599999999999998E-2</v>
      </c>
      <c r="N73" s="108">
        <v>116</v>
      </c>
      <c r="O73" s="109" t="s">
        <v>64</v>
      </c>
      <c r="P73" s="69">
        <f t="shared" si="1"/>
        <v>1.1600000000000001E-2</v>
      </c>
    </row>
    <row r="74" spans="2:16">
      <c r="B74" s="108">
        <v>110</v>
      </c>
      <c r="C74" s="109" t="s">
        <v>63</v>
      </c>
      <c r="D74" s="93">
        <f t="shared" si="4"/>
        <v>1.2790697674418606E-3</v>
      </c>
      <c r="E74" s="110">
        <v>1.464</v>
      </c>
      <c r="F74" s="111">
        <v>5.7619999999999996</v>
      </c>
      <c r="G74" s="107">
        <f t="shared" si="2"/>
        <v>7.2259999999999991</v>
      </c>
      <c r="H74" s="108">
        <v>588</v>
      </c>
      <c r="I74" s="109" t="s">
        <v>64</v>
      </c>
      <c r="J74" s="69">
        <f t="shared" si="3"/>
        <v>5.8799999999999998E-2</v>
      </c>
      <c r="K74" s="108">
        <v>156</v>
      </c>
      <c r="L74" s="109" t="s">
        <v>64</v>
      </c>
      <c r="M74" s="69">
        <f t="shared" si="0"/>
        <v>1.5599999999999999E-2</v>
      </c>
      <c r="N74" s="108">
        <v>124</v>
      </c>
      <c r="O74" s="109" t="s">
        <v>64</v>
      </c>
      <c r="P74" s="69">
        <f t="shared" si="1"/>
        <v>1.24E-2</v>
      </c>
    </row>
    <row r="75" spans="2:16">
      <c r="B75" s="108">
        <v>120</v>
      </c>
      <c r="C75" s="109" t="s">
        <v>63</v>
      </c>
      <c r="D75" s="93">
        <f t="shared" si="4"/>
        <v>1.3953488372093023E-3</v>
      </c>
      <c r="E75" s="110">
        <v>1.5289999999999999</v>
      </c>
      <c r="F75" s="111">
        <v>5.7309999999999999</v>
      </c>
      <c r="G75" s="107">
        <f t="shared" si="2"/>
        <v>7.26</v>
      </c>
      <c r="H75" s="108">
        <v>633</v>
      </c>
      <c r="I75" s="109" t="s">
        <v>64</v>
      </c>
      <c r="J75" s="69">
        <f t="shared" si="3"/>
        <v>6.3299999999999995E-2</v>
      </c>
      <c r="K75" s="108">
        <v>166</v>
      </c>
      <c r="L75" s="109" t="s">
        <v>64</v>
      </c>
      <c r="M75" s="69">
        <f t="shared" si="0"/>
        <v>1.66E-2</v>
      </c>
      <c r="N75" s="108">
        <v>133</v>
      </c>
      <c r="O75" s="109" t="s">
        <v>64</v>
      </c>
      <c r="P75" s="69">
        <f t="shared" si="1"/>
        <v>1.3300000000000001E-2</v>
      </c>
    </row>
    <row r="76" spans="2:16">
      <c r="B76" s="108">
        <v>130</v>
      </c>
      <c r="C76" s="109" t="s">
        <v>63</v>
      </c>
      <c r="D76" s="93">
        <f t="shared" si="4"/>
        <v>1.5116279069767443E-3</v>
      </c>
      <c r="E76" s="110">
        <v>1.591</v>
      </c>
      <c r="F76" s="111">
        <v>5.6959999999999997</v>
      </c>
      <c r="G76" s="107">
        <f t="shared" si="2"/>
        <v>7.2869999999999999</v>
      </c>
      <c r="H76" s="108">
        <v>677</v>
      </c>
      <c r="I76" s="109" t="s">
        <v>64</v>
      </c>
      <c r="J76" s="69">
        <f t="shared" si="3"/>
        <v>6.770000000000001E-2</v>
      </c>
      <c r="K76" s="108">
        <v>177</v>
      </c>
      <c r="L76" s="109" t="s">
        <v>64</v>
      </c>
      <c r="M76" s="69">
        <f t="shared" si="0"/>
        <v>1.77E-2</v>
      </c>
      <c r="N76" s="108">
        <v>141</v>
      </c>
      <c r="O76" s="109" t="s">
        <v>64</v>
      </c>
      <c r="P76" s="69">
        <f t="shared" si="1"/>
        <v>1.4099999999999998E-2</v>
      </c>
    </row>
    <row r="77" spans="2:16">
      <c r="B77" s="108">
        <v>140</v>
      </c>
      <c r="C77" s="109" t="s">
        <v>63</v>
      </c>
      <c r="D77" s="93">
        <f t="shared" si="4"/>
        <v>1.6279069767441861E-3</v>
      </c>
      <c r="E77" s="110">
        <v>1.6519999999999999</v>
      </c>
      <c r="F77" s="111">
        <v>5.657</v>
      </c>
      <c r="G77" s="107">
        <f t="shared" si="2"/>
        <v>7.3090000000000002</v>
      </c>
      <c r="H77" s="108">
        <v>722</v>
      </c>
      <c r="I77" s="109" t="s">
        <v>64</v>
      </c>
      <c r="J77" s="69">
        <f t="shared" si="3"/>
        <v>7.22E-2</v>
      </c>
      <c r="K77" s="108">
        <v>186</v>
      </c>
      <c r="L77" s="109" t="s">
        <v>64</v>
      </c>
      <c r="M77" s="69">
        <f t="shared" si="0"/>
        <v>1.8599999999999998E-2</v>
      </c>
      <c r="N77" s="108">
        <v>148</v>
      </c>
      <c r="O77" s="109" t="s">
        <v>64</v>
      </c>
      <c r="P77" s="69">
        <f t="shared" si="1"/>
        <v>1.4799999999999999E-2</v>
      </c>
    </row>
    <row r="78" spans="2:16">
      <c r="B78" s="108">
        <v>150</v>
      </c>
      <c r="C78" s="109" t="s">
        <v>63</v>
      </c>
      <c r="D78" s="93">
        <f t="shared" si="4"/>
        <v>1.7441860465116279E-3</v>
      </c>
      <c r="E78" s="110">
        <v>1.7090000000000001</v>
      </c>
      <c r="F78" s="111">
        <v>5.6159999999999997</v>
      </c>
      <c r="G78" s="107">
        <f t="shared" si="2"/>
        <v>7.3249999999999993</v>
      </c>
      <c r="H78" s="108">
        <v>767</v>
      </c>
      <c r="I78" s="109" t="s">
        <v>64</v>
      </c>
      <c r="J78" s="69">
        <f t="shared" si="3"/>
        <v>7.6700000000000004E-2</v>
      </c>
      <c r="K78" s="108">
        <v>196</v>
      </c>
      <c r="L78" s="109" t="s">
        <v>64</v>
      </c>
      <c r="M78" s="69">
        <f t="shared" si="0"/>
        <v>1.9599999999999999E-2</v>
      </c>
      <c r="N78" s="108">
        <v>156</v>
      </c>
      <c r="O78" s="109" t="s">
        <v>64</v>
      </c>
      <c r="P78" s="69">
        <f t="shared" si="1"/>
        <v>1.5599999999999999E-2</v>
      </c>
    </row>
    <row r="79" spans="2:16">
      <c r="B79" s="108">
        <v>160</v>
      </c>
      <c r="C79" s="109" t="s">
        <v>63</v>
      </c>
      <c r="D79" s="93">
        <f t="shared" si="4"/>
        <v>1.8604651162790699E-3</v>
      </c>
      <c r="E79" s="110">
        <v>1.766</v>
      </c>
      <c r="F79" s="111">
        <v>5.5739999999999998</v>
      </c>
      <c r="G79" s="107">
        <f t="shared" si="2"/>
        <v>7.34</v>
      </c>
      <c r="H79" s="108">
        <v>812</v>
      </c>
      <c r="I79" s="109" t="s">
        <v>64</v>
      </c>
      <c r="J79" s="69">
        <f t="shared" si="3"/>
        <v>8.1200000000000008E-2</v>
      </c>
      <c r="K79" s="108">
        <v>206</v>
      </c>
      <c r="L79" s="109" t="s">
        <v>64</v>
      </c>
      <c r="M79" s="69">
        <f t="shared" si="0"/>
        <v>2.06E-2</v>
      </c>
      <c r="N79" s="108">
        <v>164</v>
      </c>
      <c r="O79" s="109" t="s">
        <v>64</v>
      </c>
      <c r="P79" s="69">
        <f t="shared" si="1"/>
        <v>1.6400000000000001E-2</v>
      </c>
    </row>
    <row r="80" spans="2:16">
      <c r="B80" s="108">
        <v>170</v>
      </c>
      <c r="C80" s="109" t="s">
        <v>63</v>
      </c>
      <c r="D80" s="93">
        <f t="shared" si="4"/>
        <v>1.9767441860465119E-3</v>
      </c>
      <c r="E80" s="110">
        <v>1.82</v>
      </c>
      <c r="F80" s="111">
        <v>5.53</v>
      </c>
      <c r="G80" s="107">
        <f t="shared" si="2"/>
        <v>7.3500000000000005</v>
      </c>
      <c r="H80" s="108">
        <v>857</v>
      </c>
      <c r="I80" s="109" t="s">
        <v>64</v>
      </c>
      <c r="J80" s="69">
        <f t="shared" si="3"/>
        <v>8.5699999999999998E-2</v>
      </c>
      <c r="K80" s="108">
        <v>215</v>
      </c>
      <c r="L80" s="109" t="s">
        <v>64</v>
      </c>
      <c r="M80" s="69">
        <f t="shared" si="0"/>
        <v>2.1499999999999998E-2</v>
      </c>
      <c r="N80" s="108">
        <v>172</v>
      </c>
      <c r="O80" s="109" t="s">
        <v>64</v>
      </c>
      <c r="P80" s="69">
        <f t="shared" si="1"/>
        <v>1.72E-2</v>
      </c>
    </row>
    <row r="81" spans="2:16">
      <c r="B81" s="108">
        <v>180</v>
      </c>
      <c r="C81" s="109" t="s">
        <v>63</v>
      </c>
      <c r="D81" s="93">
        <f t="shared" si="4"/>
        <v>2.0930232558139532E-3</v>
      </c>
      <c r="E81" s="110">
        <v>1.73</v>
      </c>
      <c r="F81" s="111">
        <v>5.4850000000000003</v>
      </c>
      <c r="G81" s="107">
        <f t="shared" si="2"/>
        <v>7.2149999999999999</v>
      </c>
      <c r="H81" s="108">
        <v>903</v>
      </c>
      <c r="I81" s="109" t="s">
        <v>64</v>
      </c>
      <c r="J81" s="69">
        <f t="shared" si="3"/>
        <v>9.0300000000000005E-2</v>
      </c>
      <c r="K81" s="108">
        <v>225</v>
      </c>
      <c r="L81" s="109" t="s">
        <v>64</v>
      </c>
      <c r="M81" s="69">
        <f t="shared" si="0"/>
        <v>2.2499999999999999E-2</v>
      </c>
      <c r="N81" s="108">
        <v>179</v>
      </c>
      <c r="O81" s="109" t="s">
        <v>64</v>
      </c>
      <c r="P81" s="69">
        <f t="shared" si="1"/>
        <v>1.7899999999999999E-2</v>
      </c>
    </row>
    <row r="82" spans="2:16">
      <c r="B82" s="108">
        <v>200</v>
      </c>
      <c r="C82" s="109" t="s">
        <v>63</v>
      </c>
      <c r="D82" s="93">
        <f t="shared" si="4"/>
        <v>2.3255813953488372E-3</v>
      </c>
      <c r="E82" s="110">
        <v>1.573</v>
      </c>
      <c r="F82" s="111">
        <v>5.3949999999999996</v>
      </c>
      <c r="G82" s="107">
        <f t="shared" si="2"/>
        <v>6.968</v>
      </c>
      <c r="H82" s="108">
        <v>996</v>
      </c>
      <c r="I82" s="109" t="s">
        <v>64</v>
      </c>
      <c r="J82" s="69">
        <f t="shared" si="3"/>
        <v>9.9599999999999994E-2</v>
      </c>
      <c r="K82" s="108">
        <v>245</v>
      </c>
      <c r="L82" s="109" t="s">
        <v>64</v>
      </c>
      <c r="M82" s="69">
        <f t="shared" si="0"/>
        <v>2.4500000000000001E-2</v>
      </c>
      <c r="N82" s="108">
        <v>195</v>
      </c>
      <c r="O82" s="109" t="s">
        <v>64</v>
      </c>
      <c r="P82" s="69">
        <f t="shared" si="1"/>
        <v>1.95E-2</v>
      </c>
    </row>
    <row r="83" spans="2:16">
      <c r="B83" s="108">
        <v>225</v>
      </c>
      <c r="C83" s="109" t="s">
        <v>63</v>
      </c>
      <c r="D83" s="93">
        <f t="shared" si="4"/>
        <v>2.6162790697674418E-3</v>
      </c>
      <c r="E83" s="110">
        <v>1.5109999999999999</v>
      </c>
      <c r="F83" s="111">
        <v>5.282</v>
      </c>
      <c r="G83" s="107">
        <f t="shared" si="2"/>
        <v>6.7930000000000001</v>
      </c>
      <c r="H83" s="108">
        <v>1117</v>
      </c>
      <c r="I83" s="109" t="s">
        <v>64</v>
      </c>
      <c r="J83" s="69">
        <f t="shared" si="3"/>
        <v>0.11169999999999999</v>
      </c>
      <c r="K83" s="108">
        <v>271</v>
      </c>
      <c r="L83" s="109" t="s">
        <v>64</v>
      </c>
      <c r="M83" s="69">
        <f t="shared" si="0"/>
        <v>2.7100000000000003E-2</v>
      </c>
      <c r="N83" s="108">
        <v>214</v>
      </c>
      <c r="O83" s="109" t="s">
        <v>64</v>
      </c>
      <c r="P83" s="69">
        <f t="shared" si="1"/>
        <v>2.1399999999999999E-2</v>
      </c>
    </row>
    <row r="84" spans="2:16">
      <c r="B84" s="108">
        <v>250</v>
      </c>
      <c r="C84" s="109" t="s">
        <v>63</v>
      </c>
      <c r="D84" s="93">
        <f t="shared" si="4"/>
        <v>2.9069767441860465E-3</v>
      </c>
      <c r="E84" s="110">
        <v>1.5389999999999999</v>
      </c>
      <c r="F84" s="111">
        <v>5.17</v>
      </c>
      <c r="G84" s="107">
        <f t="shared" si="2"/>
        <v>6.7089999999999996</v>
      </c>
      <c r="H84" s="108">
        <v>1241</v>
      </c>
      <c r="I84" s="109" t="s">
        <v>64</v>
      </c>
      <c r="J84" s="69">
        <f t="shared" si="3"/>
        <v>0.12410000000000002</v>
      </c>
      <c r="K84" s="108">
        <v>297</v>
      </c>
      <c r="L84" s="109" t="s">
        <v>64</v>
      </c>
      <c r="M84" s="69">
        <f t="shared" ref="M84:M147" si="5">K84/1000/10</f>
        <v>2.9699999999999997E-2</v>
      </c>
      <c r="N84" s="108">
        <v>233</v>
      </c>
      <c r="O84" s="109" t="s">
        <v>64</v>
      </c>
      <c r="P84" s="69">
        <f t="shared" ref="P84:P147" si="6">N84/1000/10</f>
        <v>2.3300000000000001E-2</v>
      </c>
    </row>
    <row r="85" spans="2:16">
      <c r="B85" s="108">
        <v>275</v>
      </c>
      <c r="C85" s="109" t="s">
        <v>63</v>
      </c>
      <c r="D85" s="93">
        <f t="shared" si="4"/>
        <v>3.1976744186046516E-3</v>
      </c>
      <c r="E85" s="110">
        <v>1.6140000000000001</v>
      </c>
      <c r="F85" s="111">
        <v>5.0609999999999999</v>
      </c>
      <c r="G85" s="107">
        <f t="shared" ref="G85:G148" si="7">E85+F85</f>
        <v>6.6749999999999998</v>
      </c>
      <c r="H85" s="108">
        <v>1366</v>
      </c>
      <c r="I85" s="109" t="s">
        <v>64</v>
      </c>
      <c r="J85" s="69">
        <f t="shared" ref="J85:J107" si="8">H85/1000/10</f>
        <v>0.1366</v>
      </c>
      <c r="K85" s="108">
        <v>322</v>
      </c>
      <c r="L85" s="109" t="s">
        <v>64</v>
      </c>
      <c r="M85" s="69">
        <f t="shared" si="5"/>
        <v>3.2199999999999999E-2</v>
      </c>
      <c r="N85" s="108">
        <v>253</v>
      </c>
      <c r="O85" s="109" t="s">
        <v>64</v>
      </c>
      <c r="P85" s="69">
        <f t="shared" si="6"/>
        <v>2.53E-2</v>
      </c>
    </row>
    <row r="86" spans="2:16">
      <c r="B86" s="108">
        <v>300</v>
      </c>
      <c r="C86" s="109" t="s">
        <v>63</v>
      </c>
      <c r="D86" s="93">
        <f t="shared" ref="D86:D98" si="9">B86/1000/$C$5</f>
        <v>3.4883720930232558E-3</v>
      </c>
      <c r="E86" s="110">
        <v>1.712</v>
      </c>
      <c r="F86" s="111">
        <v>4.9560000000000004</v>
      </c>
      <c r="G86" s="107">
        <f t="shared" si="7"/>
        <v>6.6680000000000001</v>
      </c>
      <c r="H86" s="108">
        <v>1491</v>
      </c>
      <c r="I86" s="109" t="s">
        <v>64</v>
      </c>
      <c r="J86" s="69">
        <f t="shared" si="8"/>
        <v>0.14910000000000001</v>
      </c>
      <c r="K86" s="108">
        <v>348</v>
      </c>
      <c r="L86" s="109" t="s">
        <v>64</v>
      </c>
      <c r="M86" s="69">
        <f t="shared" si="5"/>
        <v>3.4799999999999998E-2</v>
      </c>
      <c r="N86" s="108">
        <v>272</v>
      </c>
      <c r="O86" s="109" t="s">
        <v>64</v>
      </c>
      <c r="P86" s="69">
        <f t="shared" si="6"/>
        <v>2.7200000000000002E-2</v>
      </c>
    </row>
    <row r="87" spans="2:16">
      <c r="B87" s="108">
        <v>325</v>
      </c>
      <c r="C87" s="109" t="s">
        <v>63</v>
      </c>
      <c r="D87" s="93">
        <f t="shared" si="9"/>
        <v>3.7790697674418604E-3</v>
      </c>
      <c r="E87" s="110">
        <v>1.8180000000000001</v>
      </c>
      <c r="F87" s="111">
        <v>4.8550000000000004</v>
      </c>
      <c r="G87" s="107">
        <f t="shared" si="7"/>
        <v>6.673</v>
      </c>
      <c r="H87" s="108">
        <v>1617</v>
      </c>
      <c r="I87" s="109" t="s">
        <v>64</v>
      </c>
      <c r="J87" s="69">
        <f t="shared" si="8"/>
        <v>0.16170000000000001</v>
      </c>
      <c r="K87" s="108">
        <v>373</v>
      </c>
      <c r="L87" s="109" t="s">
        <v>64</v>
      </c>
      <c r="M87" s="69">
        <f t="shared" si="5"/>
        <v>3.73E-2</v>
      </c>
      <c r="N87" s="108">
        <v>292</v>
      </c>
      <c r="O87" s="109" t="s">
        <v>64</v>
      </c>
      <c r="P87" s="69">
        <f t="shared" si="6"/>
        <v>2.9199999999999997E-2</v>
      </c>
    </row>
    <row r="88" spans="2:16">
      <c r="B88" s="108">
        <v>350</v>
      </c>
      <c r="C88" s="109" t="s">
        <v>63</v>
      </c>
      <c r="D88" s="93">
        <f t="shared" si="9"/>
        <v>4.0697674418604651E-3</v>
      </c>
      <c r="E88" s="110">
        <v>1.923</v>
      </c>
      <c r="F88" s="111">
        <v>4.7569999999999997</v>
      </c>
      <c r="G88" s="107">
        <f t="shared" si="7"/>
        <v>6.68</v>
      </c>
      <c r="H88" s="108">
        <v>1743</v>
      </c>
      <c r="I88" s="109" t="s">
        <v>64</v>
      </c>
      <c r="J88" s="69">
        <f t="shared" si="8"/>
        <v>0.17430000000000001</v>
      </c>
      <c r="K88" s="108">
        <v>397</v>
      </c>
      <c r="L88" s="109" t="s">
        <v>64</v>
      </c>
      <c r="M88" s="69">
        <f t="shared" si="5"/>
        <v>3.9699999999999999E-2</v>
      </c>
      <c r="N88" s="108">
        <v>312</v>
      </c>
      <c r="O88" s="109" t="s">
        <v>64</v>
      </c>
      <c r="P88" s="69">
        <f t="shared" si="6"/>
        <v>3.1199999999999999E-2</v>
      </c>
    </row>
    <row r="89" spans="2:16">
      <c r="B89" s="108">
        <v>375</v>
      </c>
      <c r="C89" s="109" t="s">
        <v>63</v>
      </c>
      <c r="D89" s="93">
        <f t="shared" si="9"/>
        <v>4.3604651162790697E-3</v>
      </c>
      <c r="E89" s="110">
        <v>2.024</v>
      </c>
      <c r="F89" s="111">
        <v>4.6639999999999997</v>
      </c>
      <c r="G89" s="107">
        <f t="shared" si="7"/>
        <v>6.6879999999999997</v>
      </c>
      <c r="H89" s="108">
        <v>1869</v>
      </c>
      <c r="I89" s="109" t="s">
        <v>64</v>
      </c>
      <c r="J89" s="69">
        <f t="shared" si="8"/>
        <v>0.18690000000000001</v>
      </c>
      <c r="K89" s="108">
        <v>421</v>
      </c>
      <c r="L89" s="109" t="s">
        <v>64</v>
      </c>
      <c r="M89" s="69">
        <f t="shared" si="5"/>
        <v>4.2099999999999999E-2</v>
      </c>
      <c r="N89" s="108">
        <v>331</v>
      </c>
      <c r="O89" s="109" t="s">
        <v>64</v>
      </c>
      <c r="P89" s="69">
        <f t="shared" si="6"/>
        <v>3.3100000000000004E-2</v>
      </c>
    </row>
    <row r="90" spans="2:16">
      <c r="B90" s="108">
        <v>400</v>
      </c>
      <c r="C90" s="109" t="s">
        <v>63</v>
      </c>
      <c r="D90" s="93">
        <f t="shared" si="9"/>
        <v>4.6511627906976744E-3</v>
      </c>
      <c r="E90" s="110">
        <v>2.1160000000000001</v>
      </c>
      <c r="F90" s="111">
        <v>4.5739999999999998</v>
      </c>
      <c r="G90" s="107">
        <f t="shared" si="7"/>
        <v>6.6899999999999995</v>
      </c>
      <c r="H90" s="108">
        <v>1996</v>
      </c>
      <c r="I90" s="109" t="s">
        <v>64</v>
      </c>
      <c r="J90" s="69">
        <f t="shared" si="8"/>
        <v>0.1996</v>
      </c>
      <c r="K90" s="108">
        <v>444</v>
      </c>
      <c r="L90" s="109" t="s">
        <v>64</v>
      </c>
      <c r="M90" s="69">
        <f t="shared" si="5"/>
        <v>4.4400000000000002E-2</v>
      </c>
      <c r="N90" s="108">
        <v>351</v>
      </c>
      <c r="O90" s="109" t="s">
        <v>64</v>
      </c>
      <c r="P90" s="69">
        <f t="shared" si="6"/>
        <v>3.5099999999999999E-2</v>
      </c>
    </row>
    <row r="91" spans="2:16">
      <c r="B91" s="108">
        <v>450</v>
      </c>
      <c r="C91" s="109" t="s">
        <v>63</v>
      </c>
      <c r="D91" s="93">
        <f t="shared" si="9"/>
        <v>5.2325581395348836E-3</v>
      </c>
      <c r="E91" s="110">
        <v>2.2789999999999999</v>
      </c>
      <c r="F91" s="111">
        <v>4.4050000000000002</v>
      </c>
      <c r="G91" s="107">
        <f t="shared" si="7"/>
        <v>6.6840000000000002</v>
      </c>
      <c r="H91" s="108">
        <v>2249</v>
      </c>
      <c r="I91" s="109" t="s">
        <v>64</v>
      </c>
      <c r="J91" s="69">
        <f t="shared" si="8"/>
        <v>0.22490000000000002</v>
      </c>
      <c r="K91" s="108">
        <v>490</v>
      </c>
      <c r="L91" s="109" t="s">
        <v>64</v>
      </c>
      <c r="M91" s="69">
        <f t="shared" si="5"/>
        <v>4.9000000000000002E-2</v>
      </c>
      <c r="N91" s="108">
        <v>390</v>
      </c>
      <c r="O91" s="109" t="s">
        <v>64</v>
      </c>
      <c r="P91" s="69">
        <f t="shared" si="6"/>
        <v>3.9E-2</v>
      </c>
    </row>
    <row r="92" spans="2:16">
      <c r="B92" s="108">
        <v>500</v>
      </c>
      <c r="C92" s="109" t="s">
        <v>63</v>
      </c>
      <c r="D92" s="93">
        <f t="shared" si="9"/>
        <v>5.8139534883720929E-3</v>
      </c>
      <c r="E92" s="110">
        <v>2.4119999999999999</v>
      </c>
      <c r="F92" s="111">
        <v>4.2489999999999997</v>
      </c>
      <c r="G92" s="107">
        <f t="shared" si="7"/>
        <v>6.6609999999999996</v>
      </c>
      <c r="H92" s="108">
        <v>2503</v>
      </c>
      <c r="I92" s="109" t="s">
        <v>64</v>
      </c>
      <c r="J92" s="69">
        <f t="shared" si="8"/>
        <v>0.25030000000000002</v>
      </c>
      <c r="K92" s="108">
        <v>535</v>
      </c>
      <c r="L92" s="109" t="s">
        <v>64</v>
      </c>
      <c r="M92" s="69">
        <f t="shared" si="5"/>
        <v>5.3500000000000006E-2</v>
      </c>
      <c r="N92" s="108">
        <v>429</v>
      </c>
      <c r="O92" s="109" t="s">
        <v>64</v>
      </c>
      <c r="P92" s="69">
        <f t="shared" si="6"/>
        <v>4.2900000000000001E-2</v>
      </c>
    </row>
    <row r="93" spans="2:16">
      <c r="B93" s="108">
        <v>550</v>
      </c>
      <c r="C93" s="109" t="s">
        <v>63</v>
      </c>
      <c r="D93" s="93">
        <f t="shared" si="9"/>
        <v>6.3953488372093031E-3</v>
      </c>
      <c r="E93" s="110">
        <v>2.5219999999999998</v>
      </c>
      <c r="F93" s="111">
        <v>4.1050000000000004</v>
      </c>
      <c r="G93" s="107">
        <f t="shared" si="7"/>
        <v>6.6270000000000007</v>
      </c>
      <c r="H93" s="108">
        <v>2760</v>
      </c>
      <c r="I93" s="109" t="s">
        <v>64</v>
      </c>
      <c r="J93" s="69">
        <f t="shared" si="8"/>
        <v>0.27599999999999997</v>
      </c>
      <c r="K93" s="108">
        <v>579</v>
      </c>
      <c r="L93" s="109" t="s">
        <v>64</v>
      </c>
      <c r="M93" s="69">
        <f t="shared" si="5"/>
        <v>5.7899999999999993E-2</v>
      </c>
      <c r="N93" s="108">
        <v>468</v>
      </c>
      <c r="O93" s="109" t="s">
        <v>64</v>
      </c>
      <c r="P93" s="69">
        <f t="shared" si="6"/>
        <v>4.6800000000000001E-2</v>
      </c>
    </row>
    <row r="94" spans="2:16">
      <c r="B94" s="108">
        <v>600</v>
      </c>
      <c r="C94" s="109" t="s">
        <v>63</v>
      </c>
      <c r="D94" s="93">
        <f t="shared" si="9"/>
        <v>6.9767441860465115E-3</v>
      </c>
      <c r="E94" s="110">
        <v>2.6150000000000002</v>
      </c>
      <c r="F94" s="111">
        <v>3.972</v>
      </c>
      <c r="G94" s="107">
        <f t="shared" si="7"/>
        <v>6.5869999999999997</v>
      </c>
      <c r="H94" s="108">
        <v>3018</v>
      </c>
      <c r="I94" s="109" t="s">
        <v>64</v>
      </c>
      <c r="J94" s="69">
        <f t="shared" si="8"/>
        <v>0.30179999999999996</v>
      </c>
      <c r="K94" s="108">
        <v>622</v>
      </c>
      <c r="L94" s="109" t="s">
        <v>64</v>
      </c>
      <c r="M94" s="69">
        <f t="shared" si="5"/>
        <v>6.2199999999999998E-2</v>
      </c>
      <c r="N94" s="108">
        <v>506</v>
      </c>
      <c r="O94" s="109" t="s">
        <v>64</v>
      </c>
      <c r="P94" s="69">
        <f t="shared" si="6"/>
        <v>5.0599999999999999E-2</v>
      </c>
    </row>
    <row r="95" spans="2:16">
      <c r="B95" s="108">
        <v>650</v>
      </c>
      <c r="C95" s="109" t="s">
        <v>63</v>
      </c>
      <c r="D95" s="93">
        <f t="shared" si="9"/>
        <v>7.5581395348837208E-3</v>
      </c>
      <c r="E95" s="110">
        <v>2.6949999999999998</v>
      </c>
      <c r="F95" s="111">
        <v>3.8490000000000002</v>
      </c>
      <c r="G95" s="107">
        <f t="shared" si="7"/>
        <v>6.5440000000000005</v>
      </c>
      <c r="H95" s="108">
        <v>3279</v>
      </c>
      <c r="I95" s="109" t="s">
        <v>64</v>
      </c>
      <c r="J95" s="69">
        <f t="shared" si="8"/>
        <v>0.32789999999999997</v>
      </c>
      <c r="K95" s="108">
        <v>664</v>
      </c>
      <c r="L95" s="109" t="s">
        <v>64</v>
      </c>
      <c r="M95" s="69">
        <f t="shared" si="5"/>
        <v>6.6400000000000001E-2</v>
      </c>
      <c r="N95" s="108">
        <v>545</v>
      </c>
      <c r="O95" s="109" t="s">
        <v>64</v>
      </c>
      <c r="P95" s="69">
        <f t="shared" si="6"/>
        <v>5.4500000000000007E-2</v>
      </c>
    </row>
    <row r="96" spans="2:16">
      <c r="B96" s="108">
        <v>700</v>
      </c>
      <c r="C96" s="109" t="s">
        <v>63</v>
      </c>
      <c r="D96" s="93">
        <f t="shared" si="9"/>
        <v>8.1395348837209301E-3</v>
      </c>
      <c r="E96" s="110">
        <v>2.7679999999999998</v>
      </c>
      <c r="F96" s="111">
        <v>3.734</v>
      </c>
      <c r="G96" s="107">
        <f t="shared" si="7"/>
        <v>6.5019999999999998</v>
      </c>
      <c r="H96" s="108">
        <v>3542</v>
      </c>
      <c r="I96" s="109" t="s">
        <v>64</v>
      </c>
      <c r="J96" s="69">
        <f t="shared" si="8"/>
        <v>0.35419999999999996</v>
      </c>
      <c r="K96" s="108">
        <v>706</v>
      </c>
      <c r="L96" s="109" t="s">
        <v>64</v>
      </c>
      <c r="M96" s="69">
        <f t="shared" si="5"/>
        <v>7.0599999999999996E-2</v>
      </c>
      <c r="N96" s="108">
        <v>583</v>
      </c>
      <c r="O96" s="109" t="s">
        <v>64</v>
      </c>
      <c r="P96" s="69">
        <f t="shared" si="6"/>
        <v>5.8299999999999998E-2</v>
      </c>
    </row>
    <row r="97" spans="2:16">
      <c r="B97" s="108">
        <v>800</v>
      </c>
      <c r="C97" s="109" t="s">
        <v>63</v>
      </c>
      <c r="D97" s="93">
        <f t="shared" si="9"/>
        <v>9.3023255813953487E-3</v>
      </c>
      <c r="E97" s="110">
        <v>2.899</v>
      </c>
      <c r="F97" s="111">
        <v>3.5270000000000001</v>
      </c>
      <c r="G97" s="107">
        <f t="shared" si="7"/>
        <v>6.4260000000000002</v>
      </c>
      <c r="H97" s="108">
        <v>4075</v>
      </c>
      <c r="I97" s="109" t="s">
        <v>64</v>
      </c>
      <c r="J97" s="69">
        <f t="shared" si="8"/>
        <v>0.40750000000000003</v>
      </c>
      <c r="K97" s="108">
        <v>788</v>
      </c>
      <c r="L97" s="109" t="s">
        <v>64</v>
      </c>
      <c r="M97" s="69">
        <f t="shared" si="5"/>
        <v>7.8800000000000009E-2</v>
      </c>
      <c r="N97" s="108">
        <v>659</v>
      </c>
      <c r="O97" s="109" t="s">
        <v>64</v>
      </c>
      <c r="P97" s="69">
        <f t="shared" si="6"/>
        <v>6.59E-2</v>
      </c>
    </row>
    <row r="98" spans="2:16">
      <c r="B98" s="108">
        <v>900</v>
      </c>
      <c r="C98" s="109" t="s">
        <v>63</v>
      </c>
      <c r="D98" s="93">
        <f t="shared" si="9"/>
        <v>1.0465116279069767E-2</v>
      </c>
      <c r="E98" s="110">
        <v>3.0230000000000001</v>
      </c>
      <c r="F98" s="111">
        <v>3.3450000000000002</v>
      </c>
      <c r="G98" s="107">
        <f t="shared" si="7"/>
        <v>6.3680000000000003</v>
      </c>
      <c r="H98" s="108">
        <v>4615</v>
      </c>
      <c r="I98" s="109" t="s">
        <v>64</v>
      </c>
      <c r="J98" s="69">
        <f t="shared" si="8"/>
        <v>0.46150000000000002</v>
      </c>
      <c r="K98" s="108">
        <v>868</v>
      </c>
      <c r="L98" s="109" t="s">
        <v>64</v>
      </c>
      <c r="M98" s="69">
        <f t="shared" si="5"/>
        <v>8.6800000000000002E-2</v>
      </c>
      <c r="N98" s="108">
        <v>734</v>
      </c>
      <c r="O98" s="109" t="s">
        <v>64</v>
      </c>
      <c r="P98" s="69">
        <f t="shared" si="6"/>
        <v>7.3399999999999993E-2</v>
      </c>
    </row>
    <row r="99" spans="2:16">
      <c r="B99" s="108">
        <v>1</v>
      </c>
      <c r="C99" s="112" t="s">
        <v>65</v>
      </c>
      <c r="D99" s="69">
        <f t="shared" ref="D99:D162" si="10">B99/$C$5</f>
        <v>1.1627906976744186E-2</v>
      </c>
      <c r="E99" s="110">
        <v>3.149</v>
      </c>
      <c r="F99" s="111">
        <v>3.1840000000000002</v>
      </c>
      <c r="G99" s="107">
        <f t="shared" si="7"/>
        <v>6.3330000000000002</v>
      </c>
      <c r="H99" s="108">
        <v>5160</v>
      </c>
      <c r="I99" s="109" t="s">
        <v>64</v>
      </c>
      <c r="J99" s="69">
        <f t="shared" si="8"/>
        <v>0.51600000000000001</v>
      </c>
      <c r="K99" s="108">
        <v>946</v>
      </c>
      <c r="L99" s="109" t="s">
        <v>64</v>
      </c>
      <c r="M99" s="69">
        <f t="shared" si="5"/>
        <v>9.459999999999999E-2</v>
      </c>
      <c r="N99" s="108">
        <v>809</v>
      </c>
      <c r="O99" s="109" t="s">
        <v>64</v>
      </c>
      <c r="P99" s="69">
        <f t="shared" si="6"/>
        <v>8.09E-2</v>
      </c>
    </row>
    <row r="100" spans="2:16">
      <c r="B100" s="108">
        <v>1.1000000000000001</v>
      </c>
      <c r="C100" s="109" t="s">
        <v>65</v>
      </c>
      <c r="D100" s="69">
        <f t="shared" si="10"/>
        <v>1.2790697674418606E-2</v>
      </c>
      <c r="E100" s="110">
        <v>3.2789999999999999</v>
      </c>
      <c r="F100" s="111">
        <v>3.0409999999999999</v>
      </c>
      <c r="G100" s="107">
        <f t="shared" si="7"/>
        <v>6.32</v>
      </c>
      <c r="H100" s="108">
        <v>5709</v>
      </c>
      <c r="I100" s="109" t="s">
        <v>64</v>
      </c>
      <c r="J100" s="69">
        <f t="shared" si="8"/>
        <v>0.57089999999999996</v>
      </c>
      <c r="K100" s="108">
        <v>1021</v>
      </c>
      <c r="L100" s="109" t="s">
        <v>64</v>
      </c>
      <c r="M100" s="69">
        <f t="shared" si="5"/>
        <v>0.1021</v>
      </c>
      <c r="N100" s="108">
        <v>884</v>
      </c>
      <c r="O100" s="109" t="s">
        <v>64</v>
      </c>
      <c r="P100" s="69">
        <f t="shared" si="6"/>
        <v>8.8400000000000006E-2</v>
      </c>
    </row>
    <row r="101" spans="2:16">
      <c r="B101" s="108">
        <v>1.2</v>
      </c>
      <c r="C101" s="109" t="s">
        <v>65</v>
      </c>
      <c r="D101" s="69">
        <f t="shared" si="10"/>
        <v>1.3953488372093023E-2</v>
      </c>
      <c r="E101" s="110">
        <v>3.415</v>
      </c>
      <c r="F101" s="111">
        <v>2.911</v>
      </c>
      <c r="G101" s="107">
        <f t="shared" si="7"/>
        <v>6.3260000000000005</v>
      </c>
      <c r="H101" s="108">
        <v>6260</v>
      </c>
      <c r="I101" s="109" t="s">
        <v>64</v>
      </c>
      <c r="J101" s="69">
        <f t="shared" si="8"/>
        <v>0.626</v>
      </c>
      <c r="K101" s="108">
        <v>1093</v>
      </c>
      <c r="L101" s="109" t="s">
        <v>64</v>
      </c>
      <c r="M101" s="69">
        <f t="shared" si="5"/>
        <v>0.10929999999999999</v>
      </c>
      <c r="N101" s="108">
        <v>957</v>
      </c>
      <c r="O101" s="109" t="s">
        <v>64</v>
      </c>
      <c r="P101" s="69">
        <f t="shared" si="6"/>
        <v>9.5699999999999993E-2</v>
      </c>
    </row>
    <row r="102" spans="2:16">
      <c r="B102" s="108">
        <v>1.3</v>
      </c>
      <c r="C102" s="109" t="s">
        <v>65</v>
      </c>
      <c r="D102" s="69">
        <f t="shared" si="10"/>
        <v>1.5116279069767442E-2</v>
      </c>
      <c r="E102" s="110">
        <v>3.5579999999999998</v>
      </c>
      <c r="F102" s="111">
        <v>2.794</v>
      </c>
      <c r="G102" s="107">
        <f t="shared" si="7"/>
        <v>6.3520000000000003</v>
      </c>
      <c r="H102" s="108">
        <v>6810</v>
      </c>
      <c r="I102" s="109" t="s">
        <v>64</v>
      </c>
      <c r="J102" s="69">
        <f t="shared" si="8"/>
        <v>0.68099999999999994</v>
      </c>
      <c r="K102" s="108">
        <v>1163</v>
      </c>
      <c r="L102" s="109" t="s">
        <v>64</v>
      </c>
      <c r="M102" s="69">
        <f t="shared" si="5"/>
        <v>0.1163</v>
      </c>
      <c r="N102" s="108">
        <v>1030</v>
      </c>
      <c r="O102" s="109" t="s">
        <v>64</v>
      </c>
      <c r="P102" s="69">
        <f t="shared" si="6"/>
        <v>0.10300000000000001</v>
      </c>
    </row>
    <row r="103" spans="2:16">
      <c r="B103" s="108">
        <v>1.4</v>
      </c>
      <c r="C103" s="109" t="s">
        <v>65</v>
      </c>
      <c r="D103" s="69">
        <f t="shared" si="10"/>
        <v>1.627906976744186E-2</v>
      </c>
      <c r="E103" s="110">
        <v>3.7050000000000001</v>
      </c>
      <c r="F103" s="111">
        <v>2.6880000000000002</v>
      </c>
      <c r="G103" s="107">
        <f t="shared" si="7"/>
        <v>6.3930000000000007</v>
      </c>
      <c r="H103" s="108">
        <v>7359</v>
      </c>
      <c r="I103" s="109" t="s">
        <v>64</v>
      </c>
      <c r="J103" s="69">
        <f t="shared" si="8"/>
        <v>0.7359</v>
      </c>
      <c r="K103" s="108">
        <v>1229</v>
      </c>
      <c r="L103" s="109" t="s">
        <v>64</v>
      </c>
      <c r="M103" s="69">
        <f t="shared" si="5"/>
        <v>0.12290000000000001</v>
      </c>
      <c r="N103" s="108">
        <v>1101</v>
      </c>
      <c r="O103" s="109" t="s">
        <v>64</v>
      </c>
      <c r="P103" s="69">
        <f t="shared" si="6"/>
        <v>0.1101</v>
      </c>
    </row>
    <row r="104" spans="2:16">
      <c r="B104" s="108">
        <v>1.5</v>
      </c>
      <c r="C104" s="109" t="s">
        <v>65</v>
      </c>
      <c r="D104" s="69">
        <f t="shared" si="10"/>
        <v>1.7441860465116279E-2</v>
      </c>
      <c r="E104" s="110">
        <v>3.8570000000000002</v>
      </c>
      <c r="F104" s="111">
        <v>2.5910000000000002</v>
      </c>
      <c r="G104" s="107">
        <f t="shared" si="7"/>
        <v>6.4480000000000004</v>
      </c>
      <c r="H104" s="108">
        <v>7904</v>
      </c>
      <c r="I104" s="109" t="s">
        <v>64</v>
      </c>
      <c r="J104" s="69">
        <f t="shared" si="8"/>
        <v>0.79039999999999999</v>
      </c>
      <c r="K104" s="108">
        <v>1293</v>
      </c>
      <c r="L104" s="109" t="s">
        <v>64</v>
      </c>
      <c r="M104" s="69">
        <f t="shared" si="5"/>
        <v>0.1293</v>
      </c>
      <c r="N104" s="108">
        <v>1171</v>
      </c>
      <c r="O104" s="109" t="s">
        <v>64</v>
      </c>
      <c r="P104" s="69">
        <f t="shared" si="6"/>
        <v>0.11710000000000001</v>
      </c>
    </row>
    <row r="105" spans="2:16">
      <c r="B105" s="108">
        <v>1.6</v>
      </c>
      <c r="C105" s="109" t="s">
        <v>65</v>
      </c>
      <c r="D105" s="69">
        <f t="shared" si="10"/>
        <v>1.8604651162790697E-2</v>
      </c>
      <c r="E105" s="110">
        <v>4.0119999999999996</v>
      </c>
      <c r="F105" s="111">
        <v>2.5009999999999999</v>
      </c>
      <c r="G105" s="107">
        <f t="shared" si="7"/>
        <v>6.5129999999999999</v>
      </c>
      <c r="H105" s="108">
        <v>8445</v>
      </c>
      <c r="I105" s="109" t="s">
        <v>64</v>
      </c>
      <c r="J105" s="69">
        <f t="shared" si="8"/>
        <v>0.84450000000000003</v>
      </c>
      <c r="K105" s="108">
        <v>1355</v>
      </c>
      <c r="L105" s="109" t="s">
        <v>64</v>
      </c>
      <c r="M105" s="69">
        <f t="shared" si="5"/>
        <v>0.13550000000000001</v>
      </c>
      <c r="N105" s="108">
        <v>1240</v>
      </c>
      <c r="O105" s="109" t="s">
        <v>64</v>
      </c>
      <c r="P105" s="69">
        <f t="shared" si="6"/>
        <v>0.124</v>
      </c>
    </row>
    <row r="106" spans="2:16">
      <c r="B106" s="108">
        <v>1.7</v>
      </c>
      <c r="C106" s="109" t="s">
        <v>65</v>
      </c>
      <c r="D106" s="69">
        <f t="shared" si="10"/>
        <v>1.9767441860465116E-2</v>
      </c>
      <c r="E106" s="110">
        <v>4.1710000000000003</v>
      </c>
      <c r="F106" s="111">
        <v>2.419</v>
      </c>
      <c r="G106" s="107">
        <f t="shared" si="7"/>
        <v>6.59</v>
      </c>
      <c r="H106" s="108">
        <v>8981</v>
      </c>
      <c r="I106" s="109" t="s">
        <v>64</v>
      </c>
      <c r="J106" s="69">
        <f t="shared" si="8"/>
        <v>0.89810000000000001</v>
      </c>
      <c r="K106" s="108">
        <v>1413</v>
      </c>
      <c r="L106" s="109" t="s">
        <v>64</v>
      </c>
      <c r="M106" s="69">
        <f t="shared" si="5"/>
        <v>0.14130000000000001</v>
      </c>
      <c r="N106" s="108">
        <v>1308</v>
      </c>
      <c r="O106" s="109" t="s">
        <v>64</v>
      </c>
      <c r="P106" s="69">
        <f t="shared" si="6"/>
        <v>0.1308</v>
      </c>
    </row>
    <row r="107" spans="2:16">
      <c r="B107" s="108">
        <v>1.8</v>
      </c>
      <c r="C107" s="109" t="s">
        <v>65</v>
      </c>
      <c r="D107" s="69">
        <f t="shared" si="10"/>
        <v>2.0930232558139535E-2</v>
      </c>
      <c r="E107" s="110">
        <v>4.3310000000000004</v>
      </c>
      <c r="F107" s="111">
        <v>2.343</v>
      </c>
      <c r="G107" s="107">
        <f t="shared" si="7"/>
        <v>6.6740000000000004</v>
      </c>
      <c r="H107" s="108">
        <v>9512</v>
      </c>
      <c r="I107" s="109" t="s">
        <v>64</v>
      </c>
      <c r="J107" s="69">
        <f t="shared" si="8"/>
        <v>0.95120000000000005</v>
      </c>
      <c r="K107" s="108">
        <v>1469</v>
      </c>
      <c r="L107" s="109" t="s">
        <v>64</v>
      </c>
      <c r="M107" s="69">
        <f t="shared" si="5"/>
        <v>0.1469</v>
      </c>
      <c r="N107" s="108">
        <v>1374</v>
      </c>
      <c r="O107" s="109" t="s">
        <v>64</v>
      </c>
      <c r="P107" s="69">
        <f t="shared" si="6"/>
        <v>0.13740000000000002</v>
      </c>
    </row>
    <row r="108" spans="2:16">
      <c r="B108" s="108">
        <v>2</v>
      </c>
      <c r="C108" s="109" t="s">
        <v>65</v>
      </c>
      <c r="D108" s="69">
        <f t="shared" si="10"/>
        <v>2.3255813953488372E-2</v>
      </c>
      <c r="E108" s="110">
        <v>4.6550000000000002</v>
      </c>
      <c r="F108" s="111">
        <v>2.206</v>
      </c>
      <c r="G108" s="107">
        <f t="shared" si="7"/>
        <v>6.8610000000000007</v>
      </c>
      <c r="H108" s="108">
        <v>1.06</v>
      </c>
      <c r="I108" s="112" t="s">
        <v>66</v>
      </c>
      <c r="J108" s="71">
        <f t="shared" ref="J108:J171" si="11">H108</f>
        <v>1.06</v>
      </c>
      <c r="K108" s="108">
        <v>1577</v>
      </c>
      <c r="L108" s="109" t="s">
        <v>64</v>
      </c>
      <c r="M108" s="69">
        <f t="shared" si="5"/>
        <v>0.15770000000000001</v>
      </c>
      <c r="N108" s="108">
        <v>1500</v>
      </c>
      <c r="O108" s="109" t="s">
        <v>64</v>
      </c>
      <c r="P108" s="69">
        <f t="shared" si="6"/>
        <v>0.15</v>
      </c>
    </row>
    <row r="109" spans="2:16">
      <c r="B109" s="108">
        <v>2.25</v>
      </c>
      <c r="C109" s="109" t="s">
        <v>65</v>
      </c>
      <c r="D109" s="69">
        <f t="shared" si="10"/>
        <v>2.616279069767442E-2</v>
      </c>
      <c r="E109" s="110">
        <v>5.0620000000000003</v>
      </c>
      <c r="F109" s="111">
        <v>2.0590000000000002</v>
      </c>
      <c r="G109" s="107">
        <f t="shared" si="7"/>
        <v>7.1210000000000004</v>
      </c>
      <c r="H109" s="108">
        <v>1.18</v>
      </c>
      <c r="I109" s="109" t="s">
        <v>66</v>
      </c>
      <c r="J109" s="71">
        <f t="shared" si="11"/>
        <v>1.18</v>
      </c>
      <c r="K109" s="108">
        <v>1700</v>
      </c>
      <c r="L109" s="109" t="s">
        <v>64</v>
      </c>
      <c r="M109" s="69">
        <f t="shared" si="5"/>
        <v>0.16999999999999998</v>
      </c>
      <c r="N109" s="108">
        <v>1650</v>
      </c>
      <c r="O109" s="109" t="s">
        <v>64</v>
      </c>
      <c r="P109" s="69">
        <f t="shared" si="6"/>
        <v>0.16499999999999998</v>
      </c>
    </row>
    <row r="110" spans="2:16">
      <c r="B110" s="108">
        <v>2.5</v>
      </c>
      <c r="C110" s="109" t="s">
        <v>65</v>
      </c>
      <c r="D110" s="69">
        <f t="shared" si="10"/>
        <v>2.9069767441860465E-2</v>
      </c>
      <c r="E110" s="110">
        <v>5.4630000000000001</v>
      </c>
      <c r="F110" s="111">
        <v>1.9330000000000001</v>
      </c>
      <c r="G110" s="107">
        <f t="shared" si="7"/>
        <v>7.3959999999999999</v>
      </c>
      <c r="H110" s="108">
        <v>1.3</v>
      </c>
      <c r="I110" s="109" t="s">
        <v>66</v>
      </c>
      <c r="J110" s="71">
        <f t="shared" si="11"/>
        <v>1.3</v>
      </c>
      <c r="K110" s="108">
        <v>1810</v>
      </c>
      <c r="L110" s="109" t="s">
        <v>64</v>
      </c>
      <c r="M110" s="69">
        <f t="shared" si="5"/>
        <v>0.18099999999999999</v>
      </c>
      <c r="N110" s="108">
        <v>1790</v>
      </c>
      <c r="O110" s="109" t="s">
        <v>64</v>
      </c>
      <c r="P110" s="69">
        <f t="shared" si="6"/>
        <v>0.17899999999999999</v>
      </c>
    </row>
    <row r="111" spans="2:16">
      <c r="B111" s="108">
        <v>2.75</v>
      </c>
      <c r="C111" s="109" t="s">
        <v>65</v>
      </c>
      <c r="D111" s="69">
        <f t="shared" si="10"/>
        <v>3.1976744186046513E-2</v>
      </c>
      <c r="E111" s="110">
        <v>5.8550000000000004</v>
      </c>
      <c r="F111" s="111">
        <v>1.823</v>
      </c>
      <c r="G111" s="107">
        <f t="shared" si="7"/>
        <v>7.6780000000000008</v>
      </c>
      <c r="H111" s="108">
        <v>1.42</v>
      </c>
      <c r="I111" s="109" t="s">
        <v>66</v>
      </c>
      <c r="J111" s="71">
        <f t="shared" si="11"/>
        <v>1.42</v>
      </c>
      <c r="K111" s="108">
        <v>1909</v>
      </c>
      <c r="L111" s="109" t="s">
        <v>64</v>
      </c>
      <c r="M111" s="69">
        <f t="shared" si="5"/>
        <v>0.19090000000000001</v>
      </c>
      <c r="N111" s="108">
        <v>1920</v>
      </c>
      <c r="O111" s="109" t="s">
        <v>64</v>
      </c>
      <c r="P111" s="69">
        <f t="shared" si="6"/>
        <v>0.192</v>
      </c>
    </row>
    <row r="112" spans="2:16">
      <c r="B112" s="108">
        <v>3</v>
      </c>
      <c r="C112" s="109" t="s">
        <v>65</v>
      </c>
      <c r="D112" s="69">
        <f t="shared" si="10"/>
        <v>3.4883720930232558E-2</v>
      </c>
      <c r="E112" s="110">
        <v>6.2350000000000003</v>
      </c>
      <c r="F112" s="111">
        <v>1.7270000000000001</v>
      </c>
      <c r="G112" s="107">
        <f t="shared" si="7"/>
        <v>7.9620000000000006</v>
      </c>
      <c r="H112" s="108">
        <v>1.54</v>
      </c>
      <c r="I112" s="109" t="s">
        <v>66</v>
      </c>
      <c r="J112" s="71">
        <f t="shared" si="11"/>
        <v>1.54</v>
      </c>
      <c r="K112" s="108">
        <v>1998</v>
      </c>
      <c r="L112" s="109" t="s">
        <v>64</v>
      </c>
      <c r="M112" s="69">
        <f t="shared" si="5"/>
        <v>0.19980000000000001</v>
      </c>
      <c r="N112" s="108">
        <v>2042</v>
      </c>
      <c r="O112" s="109" t="s">
        <v>64</v>
      </c>
      <c r="P112" s="69">
        <f t="shared" si="6"/>
        <v>0.20419999999999999</v>
      </c>
    </row>
    <row r="113" spans="1:16">
      <c r="B113" s="108">
        <v>3.25</v>
      </c>
      <c r="C113" s="109" t="s">
        <v>65</v>
      </c>
      <c r="D113" s="69">
        <f t="shared" si="10"/>
        <v>3.7790697674418602E-2</v>
      </c>
      <c r="E113" s="110">
        <v>6.6029999999999998</v>
      </c>
      <c r="F113" s="111">
        <v>1.6419999999999999</v>
      </c>
      <c r="G113" s="107">
        <f t="shared" si="7"/>
        <v>8.2449999999999992</v>
      </c>
      <c r="H113" s="108">
        <v>1.65</v>
      </c>
      <c r="I113" s="109" t="s">
        <v>66</v>
      </c>
      <c r="J113" s="71">
        <f t="shared" si="11"/>
        <v>1.65</v>
      </c>
      <c r="K113" s="108">
        <v>2079</v>
      </c>
      <c r="L113" s="109" t="s">
        <v>64</v>
      </c>
      <c r="M113" s="69">
        <f t="shared" si="5"/>
        <v>0.20790000000000003</v>
      </c>
      <c r="N113" s="108">
        <v>2155</v>
      </c>
      <c r="O113" s="109" t="s">
        <v>64</v>
      </c>
      <c r="P113" s="69">
        <f t="shared" si="6"/>
        <v>0.21549999999999997</v>
      </c>
    </row>
    <row r="114" spans="1:16">
      <c r="B114" s="108">
        <v>3.5</v>
      </c>
      <c r="C114" s="109" t="s">
        <v>65</v>
      </c>
      <c r="D114" s="69">
        <f t="shared" si="10"/>
        <v>4.0697674418604654E-2</v>
      </c>
      <c r="E114" s="110">
        <v>6.9580000000000002</v>
      </c>
      <c r="F114" s="111">
        <v>1.5660000000000001</v>
      </c>
      <c r="G114" s="107">
        <f t="shared" si="7"/>
        <v>8.5240000000000009</v>
      </c>
      <c r="H114" s="108">
        <v>1.75</v>
      </c>
      <c r="I114" s="109" t="s">
        <v>66</v>
      </c>
      <c r="J114" s="71">
        <f t="shared" si="11"/>
        <v>1.75</v>
      </c>
      <c r="K114" s="108">
        <v>2152</v>
      </c>
      <c r="L114" s="109" t="s">
        <v>64</v>
      </c>
      <c r="M114" s="69">
        <f t="shared" si="5"/>
        <v>0.2152</v>
      </c>
      <c r="N114" s="108">
        <v>2261</v>
      </c>
      <c r="O114" s="109" t="s">
        <v>64</v>
      </c>
      <c r="P114" s="69">
        <f t="shared" si="6"/>
        <v>0.22610000000000002</v>
      </c>
    </row>
    <row r="115" spans="1:16">
      <c r="B115" s="108">
        <v>3.75</v>
      </c>
      <c r="C115" s="109" t="s">
        <v>65</v>
      </c>
      <c r="D115" s="69">
        <f t="shared" si="10"/>
        <v>4.3604651162790699E-2</v>
      </c>
      <c r="E115" s="110">
        <v>7.3</v>
      </c>
      <c r="F115" s="111">
        <v>1.498</v>
      </c>
      <c r="G115" s="107">
        <f t="shared" si="7"/>
        <v>8.798</v>
      </c>
      <c r="H115" s="108">
        <v>1.86</v>
      </c>
      <c r="I115" s="109" t="s">
        <v>66</v>
      </c>
      <c r="J115" s="71">
        <f t="shared" si="11"/>
        <v>1.86</v>
      </c>
      <c r="K115" s="108">
        <v>2219</v>
      </c>
      <c r="L115" s="109" t="s">
        <v>64</v>
      </c>
      <c r="M115" s="69">
        <f t="shared" si="5"/>
        <v>0.22189999999999999</v>
      </c>
      <c r="N115" s="108">
        <v>2361</v>
      </c>
      <c r="O115" s="109" t="s">
        <v>64</v>
      </c>
      <c r="P115" s="69">
        <f t="shared" si="6"/>
        <v>0.23610000000000003</v>
      </c>
    </row>
    <row r="116" spans="1:16">
      <c r="B116" s="108">
        <v>4</v>
      </c>
      <c r="C116" s="109" t="s">
        <v>65</v>
      </c>
      <c r="D116" s="69">
        <f t="shared" si="10"/>
        <v>4.6511627906976744E-2</v>
      </c>
      <c r="E116" s="110">
        <v>7.6289999999999996</v>
      </c>
      <c r="F116" s="111">
        <v>1.4359999999999999</v>
      </c>
      <c r="G116" s="107">
        <f t="shared" si="7"/>
        <v>9.0649999999999995</v>
      </c>
      <c r="H116" s="108">
        <v>1.96</v>
      </c>
      <c r="I116" s="109" t="s">
        <v>66</v>
      </c>
      <c r="J116" s="71">
        <f t="shared" si="11"/>
        <v>1.96</v>
      </c>
      <c r="K116" s="108">
        <v>2281</v>
      </c>
      <c r="L116" s="109" t="s">
        <v>64</v>
      </c>
      <c r="M116" s="69">
        <f t="shared" si="5"/>
        <v>0.22810000000000002</v>
      </c>
      <c r="N116" s="108">
        <v>2455</v>
      </c>
      <c r="O116" s="109" t="s">
        <v>64</v>
      </c>
      <c r="P116" s="69">
        <f t="shared" si="6"/>
        <v>0.2455</v>
      </c>
    </row>
    <row r="117" spans="1:16">
      <c r="B117" s="108">
        <v>4.5</v>
      </c>
      <c r="C117" s="109" t="s">
        <v>65</v>
      </c>
      <c r="D117" s="69">
        <f t="shared" si="10"/>
        <v>5.232558139534884E-2</v>
      </c>
      <c r="E117" s="110">
        <v>8.2530000000000001</v>
      </c>
      <c r="F117" s="111">
        <v>1.3280000000000001</v>
      </c>
      <c r="G117" s="107">
        <f t="shared" si="7"/>
        <v>9.5809999999999995</v>
      </c>
      <c r="H117" s="108">
        <v>2.15</v>
      </c>
      <c r="I117" s="109" t="s">
        <v>66</v>
      </c>
      <c r="J117" s="71">
        <f t="shared" si="11"/>
        <v>2.15</v>
      </c>
      <c r="K117" s="108">
        <v>2399</v>
      </c>
      <c r="L117" s="109" t="s">
        <v>64</v>
      </c>
      <c r="M117" s="69">
        <f t="shared" si="5"/>
        <v>0.2399</v>
      </c>
      <c r="N117" s="108">
        <v>2627</v>
      </c>
      <c r="O117" s="109" t="s">
        <v>64</v>
      </c>
      <c r="P117" s="69">
        <f t="shared" si="6"/>
        <v>0.26269999999999999</v>
      </c>
    </row>
    <row r="118" spans="1:16">
      <c r="B118" s="108">
        <v>5</v>
      </c>
      <c r="C118" s="109" t="s">
        <v>65</v>
      </c>
      <c r="D118" s="69">
        <f t="shared" si="10"/>
        <v>5.8139534883720929E-2</v>
      </c>
      <c r="E118" s="110">
        <v>8.8360000000000003</v>
      </c>
      <c r="F118" s="111">
        <v>1.2370000000000001</v>
      </c>
      <c r="G118" s="107">
        <f t="shared" si="7"/>
        <v>10.073</v>
      </c>
      <c r="H118" s="108">
        <v>2.33</v>
      </c>
      <c r="I118" s="109" t="s">
        <v>66</v>
      </c>
      <c r="J118" s="71">
        <f t="shared" si="11"/>
        <v>2.33</v>
      </c>
      <c r="K118" s="108">
        <v>2500</v>
      </c>
      <c r="L118" s="109" t="s">
        <v>64</v>
      </c>
      <c r="M118" s="69">
        <f t="shared" si="5"/>
        <v>0.25</v>
      </c>
      <c r="N118" s="108">
        <v>2781</v>
      </c>
      <c r="O118" s="109" t="s">
        <v>64</v>
      </c>
      <c r="P118" s="69">
        <f t="shared" si="6"/>
        <v>0.27810000000000001</v>
      </c>
    </row>
    <row r="119" spans="1:16">
      <c r="B119" s="108">
        <v>5.5</v>
      </c>
      <c r="C119" s="109" t="s">
        <v>65</v>
      </c>
      <c r="D119" s="69">
        <f t="shared" si="10"/>
        <v>6.3953488372093026E-2</v>
      </c>
      <c r="E119" s="110">
        <v>9.3840000000000003</v>
      </c>
      <c r="F119" s="111">
        <v>1.1599999999999999</v>
      </c>
      <c r="G119" s="107">
        <f t="shared" si="7"/>
        <v>10.544</v>
      </c>
      <c r="H119" s="108">
        <v>2.5099999999999998</v>
      </c>
      <c r="I119" s="109" t="s">
        <v>66</v>
      </c>
      <c r="J119" s="71">
        <f t="shared" si="11"/>
        <v>2.5099999999999998</v>
      </c>
      <c r="K119" s="108">
        <v>2589</v>
      </c>
      <c r="L119" s="109" t="s">
        <v>64</v>
      </c>
      <c r="M119" s="69">
        <f t="shared" si="5"/>
        <v>0.25890000000000002</v>
      </c>
      <c r="N119" s="108">
        <v>2919</v>
      </c>
      <c r="O119" s="109" t="s">
        <v>64</v>
      </c>
      <c r="P119" s="69">
        <f t="shared" si="6"/>
        <v>0.29189999999999999</v>
      </c>
    </row>
    <row r="120" spans="1:16">
      <c r="B120" s="108">
        <v>6</v>
      </c>
      <c r="C120" s="109" t="s">
        <v>65</v>
      </c>
      <c r="D120" s="69">
        <f t="shared" si="10"/>
        <v>6.9767441860465115E-2</v>
      </c>
      <c r="E120" s="110">
        <v>9.9039999999999999</v>
      </c>
      <c r="F120" s="111">
        <v>1.0920000000000001</v>
      </c>
      <c r="G120" s="107">
        <f t="shared" si="7"/>
        <v>10.996</v>
      </c>
      <c r="H120" s="108">
        <v>2.68</v>
      </c>
      <c r="I120" s="109" t="s">
        <v>66</v>
      </c>
      <c r="J120" s="71">
        <f t="shared" si="11"/>
        <v>2.68</v>
      </c>
      <c r="K120" s="108">
        <v>2668</v>
      </c>
      <c r="L120" s="109" t="s">
        <v>64</v>
      </c>
      <c r="M120" s="69">
        <f t="shared" si="5"/>
        <v>0.26680000000000004</v>
      </c>
      <c r="N120" s="108">
        <v>3046</v>
      </c>
      <c r="O120" s="109" t="s">
        <v>64</v>
      </c>
      <c r="P120" s="69">
        <f t="shared" si="6"/>
        <v>0.30459999999999998</v>
      </c>
    </row>
    <row r="121" spans="1:16">
      <c r="B121" s="108">
        <v>6.5</v>
      </c>
      <c r="C121" s="109" t="s">
        <v>65</v>
      </c>
      <c r="D121" s="69">
        <f t="shared" si="10"/>
        <v>7.5581395348837205E-2</v>
      </c>
      <c r="E121" s="110">
        <v>10.4</v>
      </c>
      <c r="F121" s="111">
        <v>1.0329999999999999</v>
      </c>
      <c r="G121" s="107">
        <f t="shared" si="7"/>
        <v>11.433</v>
      </c>
      <c r="H121" s="108">
        <v>2.84</v>
      </c>
      <c r="I121" s="109" t="s">
        <v>66</v>
      </c>
      <c r="J121" s="71">
        <f t="shared" si="11"/>
        <v>2.84</v>
      </c>
      <c r="K121" s="108">
        <v>2738</v>
      </c>
      <c r="L121" s="109" t="s">
        <v>64</v>
      </c>
      <c r="M121" s="69">
        <f t="shared" si="5"/>
        <v>0.27379999999999999</v>
      </c>
      <c r="N121" s="108">
        <v>3161</v>
      </c>
      <c r="O121" s="109" t="s">
        <v>64</v>
      </c>
      <c r="P121" s="69">
        <f t="shared" si="6"/>
        <v>0.31609999999999999</v>
      </c>
    </row>
    <row r="122" spans="1:16">
      <c r="B122" s="108">
        <v>7</v>
      </c>
      <c r="C122" s="109" t="s">
        <v>65</v>
      </c>
      <c r="D122" s="69">
        <f t="shared" si="10"/>
        <v>8.1395348837209308E-2</v>
      </c>
      <c r="E122" s="110">
        <v>10.88</v>
      </c>
      <c r="F122" s="111">
        <v>0.98060000000000003</v>
      </c>
      <c r="G122" s="107">
        <f t="shared" si="7"/>
        <v>11.860600000000002</v>
      </c>
      <c r="H122" s="108">
        <v>2.99</v>
      </c>
      <c r="I122" s="109" t="s">
        <v>66</v>
      </c>
      <c r="J122" s="71">
        <f t="shared" si="11"/>
        <v>2.99</v>
      </c>
      <c r="K122" s="108">
        <v>2801</v>
      </c>
      <c r="L122" s="109" t="s">
        <v>64</v>
      </c>
      <c r="M122" s="69">
        <f t="shared" si="5"/>
        <v>0.28010000000000002</v>
      </c>
      <c r="N122" s="108">
        <v>3267</v>
      </c>
      <c r="O122" s="109" t="s">
        <v>64</v>
      </c>
      <c r="P122" s="69">
        <f t="shared" si="6"/>
        <v>0.32669999999999999</v>
      </c>
    </row>
    <row r="123" spans="1:16">
      <c r="B123" s="108">
        <v>8</v>
      </c>
      <c r="C123" s="109" t="s">
        <v>65</v>
      </c>
      <c r="D123" s="69">
        <f t="shared" si="10"/>
        <v>9.3023255813953487E-2</v>
      </c>
      <c r="E123" s="110">
        <v>11.79</v>
      </c>
      <c r="F123" s="111">
        <v>0.89190000000000003</v>
      </c>
      <c r="G123" s="107">
        <f t="shared" si="7"/>
        <v>12.681899999999999</v>
      </c>
      <c r="H123" s="108">
        <v>3.29</v>
      </c>
      <c r="I123" s="109" t="s">
        <v>66</v>
      </c>
      <c r="J123" s="71">
        <f t="shared" si="11"/>
        <v>3.29</v>
      </c>
      <c r="K123" s="108">
        <v>2925</v>
      </c>
      <c r="L123" s="109" t="s">
        <v>64</v>
      </c>
      <c r="M123" s="69">
        <f t="shared" si="5"/>
        <v>0.29249999999999998</v>
      </c>
      <c r="N123" s="108">
        <v>3456</v>
      </c>
      <c r="O123" s="109" t="s">
        <v>64</v>
      </c>
      <c r="P123" s="69">
        <f t="shared" si="6"/>
        <v>0.34560000000000002</v>
      </c>
    </row>
    <row r="124" spans="1:16">
      <c r="B124" s="108">
        <v>9</v>
      </c>
      <c r="C124" s="109" t="s">
        <v>65</v>
      </c>
      <c r="D124" s="69">
        <f t="shared" si="10"/>
        <v>0.10465116279069768</v>
      </c>
      <c r="E124" s="110">
        <v>12.65</v>
      </c>
      <c r="F124" s="111">
        <v>0.81940000000000002</v>
      </c>
      <c r="G124" s="107">
        <f t="shared" si="7"/>
        <v>13.4694</v>
      </c>
      <c r="H124" s="108">
        <v>3.57</v>
      </c>
      <c r="I124" s="109" t="s">
        <v>66</v>
      </c>
      <c r="J124" s="71">
        <f t="shared" si="11"/>
        <v>3.57</v>
      </c>
      <c r="K124" s="108">
        <v>3029</v>
      </c>
      <c r="L124" s="109" t="s">
        <v>64</v>
      </c>
      <c r="M124" s="69">
        <f t="shared" si="5"/>
        <v>0.3029</v>
      </c>
      <c r="N124" s="108">
        <v>3620</v>
      </c>
      <c r="O124" s="109" t="s">
        <v>64</v>
      </c>
      <c r="P124" s="69">
        <f t="shared" si="6"/>
        <v>0.36199999999999999</v>
      </c>
    </row>
    <row r="125" spans="1:16">
      <c r="B125" s="72">
        <v>10</v>
      </c>
      <c r="C125" s="73" t="s">
        <v>65</v>
      </c>
      <c r="D125" s="69">
        <f t="shared" si="10"/>
        <v>0.11627906976744186</v>
      </c>
      <c r="E125" s="110">
        <v>13.49</v>
      </c>
      <c r="F125" s="111">
        <v>0.75900000000000001</v>
      </c>
      <c r="G125" s="107">
        <f t="shared" si="7"/>
        <v>14.249000000000001</v>
      </c>
      <c r="H125" s="108">
        <v>3.83</v>
      </c>
      <c r="I125" s="109" t="s">
        <v>66</v>
      </c>
      <c r="J125" s="71">
        <f t="shared" si="11"/>
        <v>3.83</v>
      </c>
      <c r="K125" s="108">
        <v>3118</v>
      </c>
      <c r="L125" s="109" t="s">
        <v>64</v>
      </c>
      <c r="M125" s="69">
        <f t="shared" si="5"/>
        <v>0.31179999999999997</v>
      </c>
      <c r="N125" s="108">
        <v>3764</v>
      </c>
      <c r="O125" s="109" t="s">
        <v>64</v>
      </c>
      <c r="P125" s="69">
        <f t="shared" si="6"/>
        <v>0.37639999999999996</v>
      </c>
    </row>
    <row r="126" spans="1:16">
      <c r="B126" s="72">
        <v>11</v>
      </c>
      <c r="C126" s="73" t="s">
        <v>65</v>
      </c>
      <c r="D126" s="69">
        <f t="shared" si="10"/>
        <v>0.12790697674418605</v>
      </c>
      <c r="E126" s="110">
        <v>14.29</v>
      </c>
      <c r="F126" s="111">
        <v>0.7077</v>
      </c>
      <c r="G126" s="107">
        <f t="shared" si="7"/>
        <v>14.997699999999998</v>
      </c>
      <c r="H126" s="72">
        <v>4.08</v>
      </c>
      <c r="I126" s="73" t="s">
        <v>66</v>
      </c>
      <c r="J126" s="71">
        <f t="shared" si="11"/>
        <v>4.08</v>
      </c>
      <c r="K126" s="72">
        <v>3195</v>
      </c>
      <c r="L126" s="73" t="s">
        <v>64</v>
      </c>
      <c r="M126" s="69">
        <f t="shared" si="5"/>
        <v>0.31950000000000001</v>
      </c>
      <c r="N126" s="72">
        <v>3891</v>
      </c>
      <c r="O126" s="73" t="s">
        <v>64</v>
      </c>
      <c r="P126" s="69">
        <f t="shared" si="6"/>
        <v>0.3891</v>
      </c>
    </row>
    <row r="127" spans="1:16">
      <c r="B127" s="72">
        <v>12</v>
      </c>
      <c r="C127" s="73" t="s">
        <v>65</v>
      </c>
      <c r="D127" s="69">
        <f t="shared" si="10"/>
        <v>0.13953488372093023</v>
      </c>
      <c r="E127" s="110">
        <v>15.06</v>
      </c>
      <c r="F127" s="111">
        <v>0.66359999999999997</v>
      </c>
      <c r="G127" s="107">
        <f t="shared" si="7"/>
        <v>15.723600000000001</v>
      </c>
      <c r="H127" s="72">
        <v>4.32</v>
      </c>
      <c r="I127" s="73" t="s">
        <v>66</v>
      </c>
      <c r="J127" s="71">
        <f t="shared" si="11"/>
        <v>4.32</v>
      </c>
      <c r="K127" s="72">
        <v>3262</v>
      </c>
      <c r="L127" s="73" t="s">
        <v>64</v>
      </c>
      <c r="M127" s="69">
        <f t="shared" si="5"/>
        <v>0.32619999999999999</v>
      </c>
      <c r="N127" s="72">
        <v>4005</v>
      </c>
      <c r="O127" s="73" t="s">
        <v>64</v>
      </c>
      <c r="P127" s="69">
        <f t="shared" si="6"/>
        <v>0.40049999999999997</v>
      </c>
    </row>
    <row r="128" spans="1:16">
      <c r="A128" s="113"/>
      <c r="B128" s="108">
        <v>13</v>
      </c>
      <c r="C128" s="109" t="s">
        <v>65</v>
      </c>
      <c r="D128" s="69">
        <f t="shared" si="10"/>
        <v>0.15116279069767441</v>
      </c>
      <c r="E128" s="110">
        <v>15.82</v>
      </c>
      <c r="F128" s="111">
        <v>0.62519999999999998</v>
      </c>
      <c r="G128" s="107">
        <f t="shared" si="7"/>
        <v>16.4452</v>
      </c>
      <c r="H128" s="108">
        <v>4.55</v>
      </c>
      <c r="I128" s="109" t="s">
        <v>66</v>
      </c>
      <c r="J128" s="71">
        <f t="shared" si="11"/>
        <v>4.55</v>
      </c>
      <c r="K128" s="72">
        <v>3321</v>
      </c>
      <c r="L128" s="73" t="s">
        <v>64</v>
      </c>
      <c r="M128" s="69">
        <f t="shared" si="5"/>
        <v>0.33210000000000001</v>
      </c>
      <c r="N128" s="72">
        <v>4108</v>
      </c>
      <c r="O128" s="73" t="s">
        <v>64</v>
      </c>
      <c r="P128" s="69">
        <f t="shared" si="6"/>
        <v>0.41079999999999994</v>
      </c>
    </row>
    <row r="129" spans="1:16">
      <c r="A129" s="113"/>
      <c r="B129" s="108">
        <v>14</v>
      </c>
      <c r="C129" s="109" t="s">
        <v>65</v>
      </c>
      <c r="D129" s="69">
        <f t="shared" si="10"/>
        <v>0.16279069767441862</v>
      </c>
      <c r="E129" s="110">
        <v>16.55</v>
      </c>
      <c r="F129" s="111">
        <v>0.59140000000000004</v>
      </c>
      <c r="G129" s="107">
        <f t="shared" si="7"/>
        <v>17.141400000000001</v>
      </c>
      <c r="H129" s="108">
        <v>4.7699999999999996</v>
      </c>
      <c r="I129" s="109" t="s">
        <v>66</v>
      </c>
      <c r="J129" s="71">
        <f t="shared" si="11"/>
        <v>4.7699999999999996</v>
      </c>
      <c r="K129" s="72">
        <v>3373</v>
      </c>
      <c r="L129" s="73" t="s">
        <v>64</v>
      </c>
      <c r="M129" s="69">
        <f t="shared" si="5"/>
        <v>0.33730000000000004</v>
      </c>
      <c r="N129" s="72">
        <v>4201</v>
      </c>
      <c r="O129" s="73" t="s">
        <v>64</v>
      </c>
      <c r="P129" s="69">
        <f t="shared" si="6"/>
        <v>0.42009999999999997</v>
      </c>
    </row>
    <row r="130" spans="1:16">
      <c r="A130" s="113"/>
      <c r="B130" s="108">
        <v>15</v>
      </c>
      <c r="C130" s="109" t="s">
        <v>65</v>
      </c>
      <c r="D130" s="69">
        <f t="shared" si="10"/>
        <v>0.1744186046511628</v>
      </c>
      <c r="E130" s="110">
        <v>17.25</v>
      </c>
      <c r="F130" s="111">
        <v>0.5615</v>
      </c>
      <c r="G130" s="107">
        <f t="shared" si="7"/>
        <v>17.811499999999999</v>
      </c>
      <c r="H130" s="108">
        <v>4.9800000000000004</v>
      </c>
      <c r="I130" s="109" t="s">
        <v>66</v>
      </c>
      <c r="J130" s="71">
        <f t="shared" si="11"/>
        <v>4.9800000000000004</v>
      </c>
      <c r="K130" s="72">
        <v>3421</v>
      </c>
      <c r="L130" s="73" t="s">
        <v>64</v>
      </c>
      <c r="M130" s="69">
        <f t="shared" si="5"/>
        <v>0.34209999999999996</v>
      </c>
      <c r="N130" s="72">
        <v>4286</v>
      </c>
      <c r="O130" s="73" t="s">
        <v>64</v>
      </c>
      <c r="P130" s="69">
        <f t="shared" si="6"/>
        <v>0.42859999999999998</v>
      </c>
    </row>
    <row r="131" spans="1:16">
      <c r="A131" s="113"/>
      <c r="B131" s="108">
        <v>16</v>
      </c>
      <c r="C131" s="109" t="s">
        <v>65</v>
      </c>
      <c r="D131" s="69">
        <f t="shared" si="10"/>
        <v>0.18604651162790697</v>
      </c>
      <c r="E131" s="110">
        <v>17.940000000000001</v>
      </c>
      <c r="F131" s="111">
        <v>0.53469999999999995</v>
      </c>
      <c r="G131" s="107">
        <f t="shared" si="7"/>
        <v>18.474700000000002</v>
      </c>
      <c r="H131" s="108">
        <v>5.18</v>
      </c>
      <c r="I131" s="109" t="s">
        <v>66</v>
      </c>
      <c r="J131" s="71">
        <f t="shared" si="11"/>
        <v>5.18</v>
      </c>
      <c r="K131" s="72">
        <v>3464</v>
      </c>
      <c r="L131" s="73" t="s">
        <v>64</v>
      </c>
      <c r="M131" s="69">
        <f t="shared" si="5"/>
        <v>0.34639999999999999</v>
      </c>
      <c r="N131" s="72">
        <v>4363</v>
      </c>
      <c r="O131" s="73" t="s">
        <v>64</v>
      </c>
      <c r="P131" s="69">
        <f t="shared" si="6"/>
        <v>0.43630000000000002</v>
      </c>
    </row>
    <row r="132" spans="1:16">
      <c r="A132" s="113"/>
      <c r="B132" s="108">
        <v>17</v>
      </c>
      <c r="C132" s="109" t="s">
        <v>65</v>
      </c>
      <c r="D132" s="69">
        <f t="shared" si="10"/>
        <v>0.19767441860465115</v>
      </c>
      <c r="E132" s="110">
        <v>18.600000000000001</v>
      </c>
      <c r="F132" s="111">
        <v>0.51060000000000005</v>
      </c>
      <c r="G132" s="107">
        <f t="shared" si="7"/>
        <v>19.110600000000002</v>
      </c>
      <c r="H132" s="108">
        <v>5.38</v>
      </c>
      <c r="I132" s="109" t="s">
        <v>66</v>
      </c>
      <c r="J132" s="71">
        <f t="shared" si="11"/>
        <v>5.38</v>
      </c>
      <c r="K132" s="72">
        <v>3503</v>
      </c>
      <c r="L132" s="73" t="s">
        <v>64</v>
      </c>
      <c r="M132" s="69">
        <f t="shared" si="5"/>
        <v>0.3503</v>
      </c>
      <c r="N132" s="72">
        <v>4435</v>
      </c>
      <c r="O132" s="73" t="s">
        <v>64</v>
      </c>
      <c r="P132" s="69">
        <f t="shared" si="6"/>
        <v>0.44349999999999995</v>
      </c>
    </row>
    <row r="133" spans="1:16">
      <c r="A133" s="113"/>
      <c r="B133" s="108">
        <v>18</v>
      </c>
      <c r="C133" s="109" t="s">
        <v>65</v>
      </c>
      <c r="D133" s="69">
        <f t="shared" si="10"/>
        <v>0.20930232558139536</v>
      </c>
      <c r="E133" s="110">
        <v>19.23</v>
      </c>
      <c r="F133" s="111">
        <v>0.48870000000000002</v>
      </c>
      <c r="G133" s="107">
        <f t="shared" si="7"/>
        <v>19.718700000000002</v>
      </c>
      <c r="H133" s="108">
        <v>5.57</v>
      </c>
      <c r="I133" s="109" t="s">
        <v>66</v>
      </c>
      <c r="J133" s="71">
        <f t="shared" si="11"/>
        <v>5.57</v>
      </c>
      <c r="K133" s="72">
        <v>3539</v>
      </c>
      <c r="L133" s="73" t="s">
        <v>64</v>
      </c>
      <c r="M133" s="69">
        <f t="shared" si="5"/>
        <v>0.35389999999999999</v>
      </c>
      <c r="N133" s="72">
        <v>4502</v>
      </c>
      <c r="O133" s="73" t="s">
        <v>64</v>
      </c>
      <c r="P133" s="69">
        <f t="shared" si="6"/>
        <v>0.45019999999999999</v>
      </c>
    </row>
    <row r="134" spans="1:16">
      <c r="A134" s="113"/>
      <c r="B134" s="108">
        <v>20</v>
      </c>
      <c r="C134" s="109" t="s">
        <v>65</v>
      </c>
      <c r="D134" s="69">
        <f t="shared" si="10"/>
        <v>0.23255813953488372</v>
      </c>
      <c r="E134" s="110">
        <v>20.440000000000001</v>
      </c>
      <c r="F134" s="111">
        <v>0.45069999999999999</v>
      </c>
      <c r="G134" s="107">
        <f t="shared" si="7"/>
        <v>20.890700000000002</v>
      </c>
      <c r="H134" s="108">
        <v>5.93</v>
      </c>
      <c r="I134" s="109" t="s">
        <v>66</v>
      </c>
      <c r="J134" s="71">
        <f t="shared" si="11"/>
        <v>5.93</v>
      </c>
      <c r="K134" s="72">
        <v>3620</v>
      </c>
      <c r="L134" s="73" t="s">
        <v>64</v>
      </c>
      <c r="M134" s="69">
        <f t="shared" si="5"/>
        <v>0.36199999999999999</v>
      </c>
      <c r="N134" s="72">
        <v>4621</v>
      </c>
      <c r="O134" s="73" t="s">
        <v>64</v>
      </c>
      <c r="P134" s="69">
        <f t="shared" si="6"/>
        <v>0.46210000000000007</v>
      </c>
    </row>
    <row r="135" spans="1:16">
      <c r="A135" s="113"/>
      <c r="B135" s="108">
        <v>22.5</v>
      </c>
      <c r="C135" s="109" t="s">
        <v>65</v>
      </c>
      <c r="D135" s="69">
        <f t="shared" si="10"/>
        <v>0.26162790697674421</v>
      </c>
      <c r="E135" s="110">
        <v>21.83</v>
      </c>
      <c r="F135" s="111">
        <v>0.41149999999999998</v>
      </c>
      <c r="G135" s="107">
        <f t="shared" si="7"/>
        <v>22.241499999999998</v>
      </c>
      <c r="H135" s="108">
        <v>6.35</v>
      </c>
      <c r="I135" s="109" t="s">
        <v>66</v>
      </c>
      <c r="J135" s="71">
        <f t="shared" si="11"/>
        <v>6.35</v>
      </c>
      <c r="K135" s="72">
        <v>3716</v>
      </c>
      <c r="L135" s="73" t="s">
        <v>64</v>
      </c>
      <c r="M135" s="69">
        <f t="shared" si="5"/>
        <v>0.37160000000000004</v>
      </c>
      <c r="N135" s="72">
        <v>4750</v>
      </c>
      <c r="O135" s="73" t="s">
        <v>64</v>
      </c>
      <c r="P135" s="69">
        <f t="shared" si="6"/>
        <v>0.47499999999999998</v>
      </c>
    </row>
    <row r="136" spans="1:16">
      <c r="A136" s="113"/>
      <c r="B136" s="108">
        <v>25</v>
      </c>
      <c r="C136" s="109" t="s">
        <v>65</v>
      </c>
      <c r="D136" s="69">
        <f t="shared" si="10"/>
        <v>0.29069767441860467</v>
      </c>
      <c r="E136" s="110">
        <v>23.1</v>
      </c>
      <c r="F136" s="111">
        <v>0.379</v>
      </c>
      <c r="G136" s="107">
        <f t="shared" si="7"/>
        <v>23.479000000000003</v>
      </c>
      <c r="H136" s="108">
        <v>6.76</v>
      </c>
      <c r="I136" s="109" t="s">
        <v>66</v>
      </c>
      <c r="J136" s="71">
        <f t="shared" si="11"/>
        <v>6.76</v>
      </c>
      <c r="K136" s="72">
        <v>3798</v>
      </c>
      <c r="L136" s="73" t="s">
        <v>64</v>
      </c>
      <c r="M136" s="69">
        <f t="shared" si="5"/>
        <v>0.37980000000000003</v>
      </c>
      <c r="N136" s="72">
        <v>4861</v>
      </c>
      <c r="O136" s="73" t="s">
        <v>64</v>
      </c>
      <c r="P136" s="69">
        <f t="shared" si="6"/>
        <v>0.48609999999999998</v>
      </c>
    </row>
    <row r="137" spans="1:16">
      <c r="A137" s="113"/>
      <c r="B137" s="108">
        <v>27.5</v>
      </c>
      <c r="C137" s="109" t="s">
        <v>65</v>
      </c>
      <c r="D137" s="69">
        <f t="shared" si="10"/>
        <v>0.31976744186046513</v>
      </c>
      <c r="E137" s="110">
        <v>24.25</v>
      </c>
      <c r="F137" s="111">
        <v>0.35170000000000001</v>
      </c>
      <c r="G137" s="107">
        <f t="shared" si="7"/>
        <v>24.601700000000001</v>
      </c>
      <c r="H137" s="108">
        <v>7.14</v>
      </c>
      <c r="I137" s="109" t="s">
        <v>66</v>
      </c>
      <c r="J137" s="71">
        <f t="shared" si="11"/>
        <v>7.14</v>
      </c>
      <c r="K137" s="72">
        <v>3869</v>
      </c>
      <c r="L137" s="73" t="s">
        <v>64</v>
      </c>
      <c r="M137" s="69">
        <f t="shared" si="5"/>
        <v>0.38690000000000002</v>
      </c>
      <c r="N137" s="72">
        <v>4959</v>
      </c>
      <c r="O137" s="73" t="s">
        <v>64</v>
      </c>
      <c r="P137" s="69">
        <f t="shared" si="6"/>
        <v>0.49589999999999995</v>
      </c>
    </row>
    <row r="138" spans="1:16">
      <c r="A138" s="113"/>
      <c r="B138" s="108">
        <v>30</v>
      </c>
      <c r="C138" s="109" t="s">
        <v>65</v>
      </c>
      <c r="D138" s="69">
        <f t="shared" si="10"/>
        <v>0.34883720930232559</v>
      </c>
      <c r="E138" s="110">
        <v>25.31</v>
      </c>
      <c r="F138" s="111">
        <v>0.32840000000000003</v>
      </c>
      <c r="G138" s="107">
        <f t="shared" si="7"/>
        <v>25.638399999999997</v>
      </c>
      <c r="H138" s="108">
        <v>7.51</v>
      </c>
      <c r="I138" s="109" t="s">
        <v>66</v>
      </c>
      <c r="J138" s="71">
        <f t="shared" si="11"/>
        <v>7.51</v>
      </c>
      <c r="K138" s="72">
        <v>3933</v>
      </c>
      <c r="L138" s="73" t="s">
        <v>64</v>
      </c>
      <c r="M138" s="69">
        <f t="shared" si="5"/>
        <v>0.39329999999999998</v>
      </c>
      <c r="N138" s="72">
        <v>5046</v>
      </c>
      <c r="O138" s="73" t="s">
        <v>64</v>
      </c>
      <c r="P138" s="69">
        <f t="shared" si="6"/>
        <v>0.50460000000000005</v>
      </c>
    </row>
    <row r="139" spans="1:16">
      <c r="A139" s="113"/>
      <c r="B139" s="108">
        <v>32.5</v>
      </c>
      <c r="C139" s="109" t="s">
        <v>65</v>
      </c>
      <c r="D139" s="69">
        <f t="shared" si="10"/>
        <v>0.37790697674418605</v>
      </c>
      <c r="E139" s="110">
        <v>26.27</v>
      </c>
      <c r="F139" s="111">
        <v>0.30819999999999997</v>
      </c>
      <c r="G139" s="107">
        <f t="shared" si="7"/>
        <v>26.578199999999999</v>
      </c>
      <c r="H139" s="108">
        <v>7.86</v>
      </c>
      <c r="I139" s="109" t="s">
        <v>66</v>
      </c>
      <c r="J139" s="71">
        <f t="shared" si="11"/>
        <v>7.86</v>
      </c>
      <c r="K139" s="72">
        <v>3989</v>
      </c>
      <c r="L139" s="73" t="s">
        <v>64</v>
      </c>
      <c r="M139" s="69">
        <f t="shared" si="5"/>
        <v>0.39889999999999998</v>
      </c>
      <c r="N139" s="72">
        <v>5124</v>
      </c>
      <c r="O139" s="73" t="s">
        <v>64</v>
      </c>
      <c r="P139" s="69">
        <f t="shared" si="6"/>
        <v>0.51239999999999997</v>
      </c>
    </row>
    <row r="140" spans="1:16">
      <c r="A140" s="113"/>
      <c r="B140" s="108">
        <v>35</v>
      </c>
      <c r="C140" s="114" t="s">
        <v>65</v>
      </c>
      <c r="D140" s="69">
        <f t="shared" si="10"/>
        <v>0.40697674418604651</v>
      </c>
      <c r="E140" s="110">
        <v>27.15</v>
      </c>
      <c r="F140" s="111">
        <v>0.29060000000000002</v>
      </c>
      <c r="G140" s="107">
        <f t="shared" si="7"/>
        <v>27.4406</v>
      </c>
      <c r="H140" s="108">
        <v>8.1999999999999993</v>
      </c>
      <c r="I140" s="109" t="s">
        <v>66</v>
      </c>
      <c r="J140" s="71">
        <f t="shared" si="11"/>
        <v>8.1999999999999993</v>
      </c>
      <c r="K140" s="72">
        <v>4041</v>
      </c>
      <c r="L140" s="73" t="s">
        <v>64</v>
      </c>
      <c r="M140" s="69">
        <f t="shared" si="5"/>
        <v>0.40410000000000001</v>
      </c>
      <c r="N140" s="72">
        <v>5195</v>
      </c>
      <c r="O140" s="73" t="s">
        <v>64</v>
      </c>
      <c r="P140" s="69">
        <f t="shared" si="6"/>
        <v>0.51950000000000007</v>
      </c>
    </row>
    <row r="141" spans="1:16">
      <c r="B141" s="108">
        <v>37.5</v>
      </c>
      <c r="C141" s="73" t="s">
        <v>65</v>
      </c>
      <c r="D141" s="69">
        <f t="shared" si="10"/>
        <v>0.43604651162790697</v>
      </c>
      <c r="E141" s="110">
        <v>27.95</v>
      </c>
      <c r="F141" s="111">
        <v>0.27500000000000002</v>
      </c>
      <c r="G141" s="107">
        <f t="shared" si="7"/>
        <v>28.224999999999998</v>
      </c>
      <c r="H141" s="72">
        <v>8.5299999999999994</v>
      </c>
      <c r="I141" s="73" t="s">
        <v>66</v>
      </c>
      <c r="J141" s="71">
        <f t="shared" si="11"/>
        <v>8.5299999999999994</v>
      </c>
      <c r="K141" s="72">
        <v>4089</v>
      </c>
      <c r="L141" s="73" t="s">
        <v>64</v>
      </c>
      <c r="M141" s="69">
        <f t="shared" si="5"/>
        <v>0.40890000000000004</v>
      </c>
      <c r="N141" s="72">
        <v>5261</v>
      </c>
      <c r="O141" s="73" t="s">
        <v>64</v>
      </c>
      <c r="P141" s="69">
        <f t="shared" si="6"/>
        <v>0.52610000000000001</v>
      </c>
    </row>
    <row r="142" spans="1:16">
      <c r="B142" s="108">
        <v>40</v>
      </c>
      <c r="C142" s="73" t="s">
        <v>65</v>
      </c>
      <c r="D142" s="69">
        <f t="shared" si="10"/>
        <v>0.46511627906976744</v>
      </c>
      <c r="E142" s="110">
        <v>28.69</v>
      </c>
      <c r="F142" s="111">
        <v>0.26119999999999999</v>
      </c>
      <c r="G142" s="107">
        <f t="shared" si="7"/>
        <v>28.9512</v>
      </c>
      <c r="H142" s="72">
        <v>8.86</v>
      </c>
      <c r="I142" s="73" t="s">
        <v>66</v>
      </c>
      <c r="J142" s="71">
        <f t="shared" si="11"/>
        <v>8.86</v>
      </c>
      <c r="K142" s="72">
        <v>4132</v>
      </c>
      <c r="L142" s="73" t="s">
        <v>64</v>
      </c>
      <c r="M142" s="69">
        <f t="shared" si="5"/>
        <v>0.41319999999999996</v>
      </c>
      <c r="N142" s="72">
        <v>5321</v>
      </c>
      <c r="O142" s="73" t="s">
        <v>64</v>
      </c>
      <c r="P142" s="69">
        <f t="shared" si="6"/>
        <v>0.53210000000000002</v>
      </c>
    </row>
    <row r="143" spans="1:16">
      <c r="B143" s="108">
        <v>45</v>
      </c>
      <c r="C143" s="73" t="s">
        <v>65</v>
      </c>
      <c r="D143" s="69">
        <f t="shared" si="10"/>
        <v>0.52325581395348841</v>
      </c>
      <c r="E143" s="110">
        <v>30.01</v>
      </c>
      <c r="F143" s="111">
        <v>0.23760000000000001</v>
      </c>
      <c r="G143" s="107">
        <f t="shared" si="7"/>
        <v>30.247600000000002</v>
      </c>
      <c r="H143" s="72">
        <v>9.48</v>
      </c>
      <c r="I143" s="73" t="s">
        <v>66</v>
      </c>
      <c r="J143" s="71">
        <f t="shared" si="11"/>
        <v>9.48</v>
      </c>
      <c r="K143" s="72">
        <v>4257</v>
      </c>
      <c r="L143" s="73" t="s">
        <v>64</v>
      </c>
      <c r="M143" s="69">
        <f t="shared" si="5"/>
        <v>0.42569999999999997</v>
      </c>
      <c r="N143" s="72">
        <v>5429</v>
      </c>
      <c r="O143" s="73" t="s">
        <v>64</v>
      </c>
      <c r="P143" s="69">
        <f t="shared" si="6"/>
        <v>0.54290000000000005</v>
      </c>
    </row>
    <row r="144" spans="1:16">
      <c r="B144" s="108">
        <v>50</v>
      </c>
      <c r="C144" s="73" t="s">
        <v>65</v>
      </c>
      <c r="D144" s="69">
        <f t="shared" si="10"/>
        <v>0.58139534883720934</v>
      </c>
      <c r="E144" s="110">
        <v>31.14</v>
      </c>
      <c r="F144" s="111">
        <v>0.21820000000000001</v>
      </c>
      <c r="G144" s="107">
        <f t="shared" si="7"/>
        <v>31.3582</v>
      </c>
      <c r="H144" s="72">
        <v>10.08</v>
      </c>
      <c r="I144" s="73" t="s">
        <v>66</v>
      </c>
      <c r="J144" s="71">
        <f t="shared" si="11"/>
        <v>10.08</v>
      </c>
      <c r="K144" s="72">
        <v>4368</v>
      </c>
      <c r="L144" s="73" t="s">
        <v>64</v>
      </c>
      <c r="M144" s="69">
        <f t="shared" si="5"/>
        <v>0.43680000000000002</v>
      </c>
      <c r="N144" s="72">
        <v>5524</v>
      </c>
      <c r="O144" s="73" t="s">
        <v>64</v>
      </c>
      <c r="P144" s="69">
        <f t="shared" si="6"/>
        <v>0.5524</v>
      </c>
    </row>
    <row r="145" spans="2:16">
      <c r="B145" s="108">
        <v>55</v>
      </c>
      <c r="C145" s="73" t="s">
        <v>65</v>
      </c>
      <c r="D145" s="69">
        <f t="shared" si="10"/>
        <v>0.63953488372093026</v>
      </c>
      <c r="E145" s="110">
        <v>32.130000000000003</v>
      </c>
      <c r="F145" s="111">
        <v>0.2019</v>
      </c>
      <c r="G145" s="107">
        <f t="shared" si="7"/>
        <v>32.331900000000005</v>
      </c>
      <c r="H145" s="72">
        <v>10.66</v>
      </c>
      <c r="I145" s="73" t="s">
        <v>66</v>
      </c>
      <c r="J145" s="71">
        <f t="shared" si="11"/>
        <v>10.66</v>
      </c>
      <c r="K145" s="72">
        <v>4468</v>
      </c>
      <c r="L145" s="73" t="s">
        <v>64</v>
      </c>
      <c r="M145" s="69">
        <f t="shared" si="5"/>
        <v>0.44679999999999997</v>
      </c>
      <c r="N145" s="72">
        <v>5608</v>
      </c>
      <c r="O145" s="73" t="s">
        <v>64</v>
      </c>
      <c r="P145" s="69">
        <f t="shared" si="6"/>
        <v>0.56079999999999997</v>
      </c>
    </row>
    <row r="146" spans="2:16">
      <c r="B146" s="108">
        <v>60</v>
      </c>
      <c r="C146" s="73" t="s">
        <v>65</v>
      </c>
      <c r="D146" s="69">
        <f t="shared" si="10"/>
        <v>0.69767441860465118</v>
      </c>
      <c r="E146" s="110">
        <v>32.99</v>
      </c>
      <c r="F146" s="111">
        <v>0.18809999999999999</v>
      </c>
      <c r="G146" s="107">
        <f t="shared" si="7"/>
        <v>33.178100000000001</v>
      </c>
      <c r="H146" s="72">
        <v>11.22</v>
      </c>
      <c r="I146" s="73" t="s">
        <v>66</v>
      </c>
      <c r="J146" s="71">
        <f t="shared" si="11"/>
        <v>11.22</v>
      </c>
      <c r="K146" s="72">
        <v>4560</v>
      </c>
      <c r="L146" s="73" t="s">
        <v>64</v>
      </c>
      <c r="M146" s="69">
        <f t="shared" si="5"/>
        <v>0.45599999999999996</v>
      </c>
      <c r="N146" s="72">
        <v>5685</v>
      </c>
      <c r="O146" s="73" t="s">
        <v>64</v>
      </c>
      <c r="P146" s="69">
        <f t="shared" si="6"/>
        <v>0.56850000000000001</v>
      </c>
    </row>
    <row r="147" spans="2:16">
      <c r="B147" s="108">
        <v>65</v>
      </c>
      <c r="C147" s="73" t="s">
        <v>65</v>
      </c>
      <c r="D147" s="69">
        <f t="shared" si="10"/>
        <v>0.7558139534883721</v>
      </c>
      <c r="E147" s="110">
        <v>33.75</v>
      </c>
      <c r="F147" s="111">
        <v>0.1762</v>
      </c>
      <c r="G147" s="107">
        <f t="shared" si="7"/>
        <v>33.926200000000001</v>
      </c>
      <c r="H147" s="72">
        <v>11.77</v>
      </c>
      <c r="I147" s="73" t="s">
        <v>66</v>
      </c>
      <c r="J147" s="71">
        <f t="shared" si="11"/>
        <v>11.77</v>
      </c>
      <c r="K147" s="72">
        <v>4645</v>
      </c>
      <c r="L147" s="73" t="s">
        <v>64</v>
      </c>
      <c r="M147" s="69">
        <f t="shared" si="5"/>
        <v>0.46449999999999997</v>
      </c>
      <c r="N147" s="72">
        <v>5756</v>
      </c>
      <c r="O147" s="73" t="s">
        <v>64</v>
      </c>
      <c r="P147" s="69">
        <f t="shared" si="6"/>
        <v>0.5756</v>
      </c>
    </row>
    <row r="148" spans="2:16">
      <c r="B148" s="108">
        <v>70</v>
      </c>
      <c r="C148" s="73" t="s">
        <v>65</v>
      </c>
      <c r="D148" s="69">
        <f t="shared" si="10"/>
        <v>0.81395348837209303</v>
      </c>
      <c r="E148" s="110">
        <v>34.42</v>
      </c>
      <c r="F148" s="111">
        <v>0.1658</v>
      </c>
      <c r="G148" s="107">
        <f t="shared" si="7"/>
        <v>34.585799999999999</v>
      </c>
      <c r="H148" s="72">
        <v>12.31</v>
      </c>
      <c r="I148" s="73" t="s">
        <v>66</v>
      </c>
      <c r="J148" s="71">
        <f t="shared" si="11"/>
        <v>12.31</v>
      </c>
      <c r="K148" s="72">
        <v>4724</v>
      </c>
      <c r="L148" s="73" t="s">
        <v>64</v>
      </c>
      <c r="M148" s="69">
        <f t="shared" ref="M148:M164" si="12">K148/1000/10</f>
        <v>0.47240000000000004</v>
      </c>
      <c r="N148" s="72">
        <v>5821</v>
      </c>
      <c r="O148" s="73" t="s">
        <v>64</v>
      </c>
      <c r="P148" s="69">
        <f t="shared" ref="P148:P176" si="13">N148/1000/10</f>
        <v>0.58209999999999995</v>
      </c>
    </row>
    <row r="149" spans="2:16">
      <c r="B149" s="108">
        <v>80</v>
      </c>
      <c r="C149" s="73" t="s">
        <v>65</v>
      </c>
      <c r="D149" s="69">
        <f t="shared" si="10"/>
        <v>0.93023255813953487</v>
      </c>
      <c r="E149" s="110">
        <v>35.57</v>
      </c>
      <c r="F149" s="111">
        <v>0.14849999999999999</v>
      </c>
      <c r="G149" s="107">
        <f t="shared" ref="G149:G212" si="14">E149+F149</f>
        <v>35.718499999999999</v>
      </c>
      <c r="H149" s="72">
        <v>13.36</v>
      </c>
      <c r="I149" s="73" t="s">
        <v>66</v>
      </c>
      <c r="J149" s="71">
        <f t="shared" si="11"/>
        <v>13.36</v>
      </c>
      <c r="K149" s="72">
        <v>4982</v>
      </c>
      <c r="L149" s="73" t="s">
        <v>64</v>
      </c>
      <c r="M149" s="69">
        <f t="shared" si="12"/>
        <v>0.49820000000000003</v>
      </c>
      <c r="N149" s="72">
        <v>5938</v>
      </c>
      <c r="O149" s="73" t="s">
        <v>64</v>
      </c>
      <c r="P149" s="69">
        <f t="shared" si="13"/>
        <v>0.59379999999999999</v>
      </c>
    </row>
    <row r="150" spans="2:16">
      <c r="B150" s="108">
        <v>90</v>
      </c>
      <c r="C150" s="73" t="s">
        <v>65</v>
      </c>
      <c r="D150" s="69">
        <f t="shared" si="10"/>
        <v>1.0465116279069768</v>
      </c>
      <c r="E150" s="110">
        <v>36.49</v>
      </c>
      <c r="F150" s="111">
        <v>0.13469999999999999</v>
      </c>
      <c r="G150" s="107">
        <f t="shared" si="14"/>
        <v>36.624700000000004</v>
      </c>
      <c r="H150" s="72">
        <v>14.39</v>
      </c>
      <c r="I150" s="73" t="s">
        <v>66</v>
      </c>
      <c r="J150" s="71">
        <f t="shared" si="11"/>
        <v>14.39</v>
      </c>
      <c r="K150" s="72">
        <v>5212</v>
      </c>
      <c r="L150" s="73" t="s">
        <v>64</v>
      </c>
      <c r="M150" s="69">
        <f t="shared" si="12"/>
        <v>0.5212</v>
      </c>
      <c r="N150" s="72">
        <v>6042</v>
      </c>
      <c r="O150" s="73" t="s">
        <v>64</v>
      </c>
      <c r="P150" s="69">
        <f t="shared" si="13"/>
        <v>0.60419999999999996</v>
      </c>
    </row>
    <row r="151" spans="2:16">
      <c r="B151" s="108">
        <v>100</v>
      </c>
      <c r="C151" s="73" t="s">
        <v>65</v>
      </c>
      <c r="D151" s="69">
        <f t="shared" si="10"/>
        <v>1.1627906976744187</v>
      </c>
      <c r="E151" s="110">
        <v>37.26</v>
      </c>
      <c r="F151" s="111">
        <v>0.1234</v>
      </c>
      <c r="G151" s="107">
        <f t="shared" si="14"/>
        <v>37.383399999999995</v>
      </c>
      <c r="H151" s="72">
        <v>15.39</v>
      </c>
      <c r="I151" s="73" t="s">
        <v>66</v>
      </c>
      <c r="J151" s="71">
        <f t="shared" si="11"/>
        <v>15.39</v>
      </c>
      <c r="K151" s="72">
        <v>5422</v>
      </c>
      <c r="L151" s="73" t="s">
        <v>64</v>
      </c>
      <c r="M151" s="69">
        <f t="shared" si="12"/>
        <v>0.54220000000000002</v>
      </c>
      <c r="N151" s="72">
        <v>6136</v>
      </c>
      <c r="O151" s="73" t="s">
        <v>64</v>
      </c>
      <c r="P151" s="69">
        <f t="shared" si="13"/>
        <v>0.61360000000000003</v>
      </c>
    </row>
    <row r="152" spans="2:16">
      <c r="B152" s="108">
        <v>110</v>
      </c>
      <c r="C152" s="73" t="s">
        <v>65</v>
      </c>
      <c r="D152" s="69">
        <f t="shared" si="10"/>
        <v>1.2790697674418605</v>
      </c>
      <c r="E152" s="110">
        <v>37.89</v>
      </c>
      <c r="F152" s="111">
        <v>0.114</v>
      </c>
      <c r="G152" s="107">
        <f t="shared" si="14"/>
        <v>38.003999999999998</v>
      </c>
      <c r="H152" s="72">
        <v>16.37</v>
      </c>
      <c r="I152" s="73" t="s">
        <v>66</v>
      </c>
      <c r="J152" s="71">
        <f t="shared" si="11"/>
        <v>16.37</v>
      </c>
      <c r="K152" s="72">
        <v>5616</v>
      </c>
      <c r="L152" s="73" t="s">
        <v>64</v>
      </c>
      <c r="M152" s="69">
        <f t="shared" si="12"/>
        <v>0.56159999999999999</v>
      </c>
      <c r="N152" s="72">
        <v>6222</v>
      </c>
      <c r="O152" s="73" t="s">
        <v>64</v>
      </c>
      <c r="P152" s="69">
        <f t="shared" si="13"/>
        <v>0.62220000000000009</v>
      </c>
    </row>
    <row r="153" spans="2:16">
      <c r="B153" s="108">
        <v>120</v>
      </c>
      <c r="C153" s="73" t="s">
        <v>65</v>
      </c>
      <c r="D153" s="69">
        <f t="shared" si="10"/>
        <v>1.3953488372093024</v>
      </c>
      <c r="E153" s="110">
        <v>38.43</v>
      </c>
      <c r="F153" s="111">
        <v>0.106</v>
      </c>
      <c r="G153" s="107">
        <f t="shared" si="14"/>
        <v>38.536000000000001</v>
      </c>
      <c r="H153" s="72">
        <v>17.329999999999998</v>
      </c>
      <c r="I153" s="73" t="s">
        <v>66</v>
      </c>
      <c r="J153" s="71">
        <f t="shared" si="11"/>
        <v>17.329999999999998</v>
      </c>
      <c r="K153" s="72">
        <v>5797</v>
      </c>
      <c r="L153" s="73" t="s">
        <v>64</v>
      </c>
      <c r="M153" s="69">
        <f t="shared" si="12"/>
        <v>0.57969999999999999</v>
      </c>
      <c r="N153" s="72">
        <v>6302</v>
      </c>
      <c r="O153" s="73" t="s">
        <v>64</v>
      </c>
      <c r="P153" s="69">
        <f t="shared" si="13"/>
        <v>0.63019999999999998</v>
      </c>
    </row>
    <row r="154" spans="2:16">
      <c r="B154" s="108">
        <v>130</v>
      </c>
      <c r="C154" s="73" t="s">
        <v>65</v>
      </c>
      <c r="D154" s="69">
        <f t="shared" si="10"/>
        <v>1.5116279069767442</v>
      </c>
      <c r="E154" s="110">
        <v>38.869999999999997</v>
      </c>
      <c r="F154" s="111">
        <v>9.912E-2</v>
      </c>
      <c r="G154" s="107">
        <f t="shared" si="14"/>
        <v>38.969119999999997</v>
      </c>
      <c r="H154" s="72">
        <v>18.29</v>
      </c>
      <c r="I154" s="73" t="s">
        <v>66</v>
      </c>
      <c r="J154" s="71">
        <f t="shared" si="11"/>
        <v>18.29</v>
      </c>
      <c r="K154" s="72">
        <v>5968</v>
      </c>
      <c r="L154" s="73" t="s">
        <v>64</v>
      </c>
      <c r="M154" s="69">
        <f t="shared" si="12"/>
        <v>0.5968</v>
      </c>
      <c r="N154" s="72">
        <v>6377</v>
      </c>
      <c r="O154" s="73" t="s">
        <v>64</v>
      </c>
      <c r="P154" s="69">
        <f t="shared" si="13"/>
        <v>0.63769999999999993</v>
      </c>
    </row>
    <row r="155" spans="2:16">
      <c r="B155" s="108">
        <v>140</v>
      </c>
      <c r="C155" s="73" t="s">
        <v>65</v>
      </c>
      <c r="D155" s="69">
        <f t="shared" si="10"/>
        <v>1.6279069767441861</v>
      </c>
      <c r="E155" s="110">
        <v>39.25</v>
      </c>
      <c r="F155" s="111">
        <v>9.3130000000000004E-2</v>
      </c>
      <c r="G155" s="107">
        <f t="shared" si="14"/>
        <v>39.343130000000002</v>
      </c>
      <c r="H155" s="72">
        <v>19.23</v>
      </c>
      <c r="I155" s="73" t="s">
        <v>66</v>
      </c>
      <c r="J155" s="71">
        <f t="shared" si="11"/>
        <v>19.23</v>
      </c>
      <c r="K155" s="72">
        <v>6130</v>
      </c>
      <c r="L155" s="73" t="s">
        <v>64</v>
      </c>
      <c r="M155" s="69">
        <f t="shared" si="12"/>
        <v>0.61299999999999999</v>
      </c>
      <c r="N155" s="72">
        <v>6447</v>
      </c>
      <c r="O155" s="73" t="s">
        <v>64</v>
      </c>
      <c r="P155" s="69">
        <f t="shared" si="13"/>
        <v>0.64470000000000005</v>
      </c>
    </row>
    <row r="156" spans="2:16">
      <c r="B156" s="108">
        <v>150</v>
      </c>
      <c r="C156" s="73" t="s">
        <v>65</v>
      </c>
      <c r="D156" s="69">
        <f t="shared" si="10"/>
        <v>1.7441860465116279</v>
      </c>
      <c r="E156" s="110">
        <v>39.57</v>
      </c>
      <c r="F156" s="111">
        <v>8.7870000000000004E-2</v>
      </c>
      <c r="G156" s="107">
        <f t="shared" si="14"/>
        <v>39.657870000000003</v>
      </c>
      <c r="H156" s="72">
        <v>20.170000000000002</v>
      </c>
      <c r="I156" s="73" t="s">
        <v>66</v>
      </c>
      <c r="J156" s="71">
        <f t="shared" si="11"/>
        <v>20.170000000000002</v>
      </c>
      <c r="K156" s="72">
        <v>6285</v>
      </c>
      <c r="L156" s="73" t="s">
        <v>64</v>
      </c>
      <c r="M156" s="69">
        <f t="shared" si="12"/>
        <v>0.62850000000000006</v>
      </c>
      <c r="N156" s="72">
        <v>6514</v>
      </c>
      <c r="O156" s="73" t="s">
        <v>64</v>
      </c>
      <c r="P156" s="69">
        <f t="shared" si="13"/>
        <v>0.65139999999999998</v>
      </c>
    </row>
    <row r="157" spans="2:16">
      <c r="B157" s="108">
        <v>160</v>
      </c>
      <c r="C157" s="73" t="s">
        <v>65</v>
      </c>
      <c r="D157" s="69">
        <f t="shared" si="10"/>
        <v>1.8604651162790697</v>
      </c>
      <c r="E157" s="110">
        <v>39.83</v>
      </c>
      <c r="F157" s="111">
        <v>8.3210000000000006E-2</v>
      </c>
      <c r="G157" s="107">
        <f t="shared" si="14"/>
        <v>39.913209999999999</v>
      </c>
      <c r="H157" s="72">
        <v>21.1</v>
      </c>
      <c r="I157" s="73" t="s">
        <v>66</v>
      </c>
      <c r="J157" s="71">
        <f t="shared" si="11"/>
        <v>21.1</v>
      </c>
      <c r="K157" s="72">
        <v>6433</v>
      </c>
      <c r="L157" s="73" t="s">
        <v>64</v>
      </c>
      <c r="M157" s="69">
        <f t="shared" si="12"/>
        <v>0.64329999999999998</v>
      </c>
      <c r="N157" s="72">
        <v>6578</v>
      </c>
      <c r="O157" s="73" t="s">
        <v>64</v>
      </c>
      <c r="P157" s="69">
        <f t="shared" si="13"/>
        <v>0.65780000000000005</v>
      </c>
    </row>
    <row r="158" spans="2:16">
      <c r="B158" s="108">
        <v>170</v>
      </c>
      <c r="C158" s="73" t="s">
        <v>65</v>
      </c>
      <c r="D158" s="69">
        <f t="shared" si="10"/>
        <v>1.9767441860465116</v>
      </c>
      <c r="E158" s="110">
        <v>40.06</v>
      </c>
      <c r="F158" s="111">
        <v>7.9049999999999995E-2</v>
      </c>
      <c r="G158" s="107">
        <f t="shared" si="14"/>
        <v>40.139050000000005</v>
      </c>
      <c r="H158" s="72">
        <v>22.02</v>
      </c>
      <c r="I158" s="73" t="s">
        <v>66</v>
      </c>
      <c r="J158" s="71">
        <f t="shared" si="11"/>
        <v>22.02</v>
      </c>
      <c r="K158" s="72">
        <v>6577</v>
      </c>
      <c r="L158" s="73" t="s">
        <v>64</v>
      </c>
      <c r="M158" s="69">
        <f t="shared" si="12"/>
        <v>0.65769999999999995</v>
      </c>
      <c r="N158" s="72">
        <v>6639</v>
      </c>
      <c r="O158" s="73" t="s">
        <v>64</v>
      </c>
      <c r="P158" s="69">
        <f t="shared" si="13"/>
        <v>0.66390000000000005</v>
      </c>
    </row>
    <row r="159" spans="2:16">
      <c r="B159" s="108">
        <v>180</v>
      </c>
      <c r="C159" s="73" t="s">
        <v>65</v>
      </c>
      <c r="D159" s="69">
        <f t="shared" si="10"/>
        <v>2.0930232558139537</v>
      </c>
      <c r="E159" s="110">
        <v>40.270000000000003</v>
      </c>
      <c r="F159" s="111">
        <v>7.5310000000000002E-2</v>
      </c>
      <c r="G159" s="107">
        <f t="shared" si="14"/>
        <v>40.345310000000005</v>
      </c>
      <c r="H159" s="72">
        <v>22.94</v>
      </c>
      <c r="I159" s="73" t="s">
        <v>66</v>
      </c>
      <c r="J159" s="71">
        <f t="shared" si="11"/>
        <v>22.94</v>
      </c>
      <c r="K159" s="72">
        <v>6715</v>
      </c>
      <c r="L159" s="73" t="s">
        <v>64</v>
      </c>
      <c r="M159" s="69">
        <f t="shared" si="12"/>
        <v>0.67149999999999999</v>
      </c>
      <c r="N159" s="72">
        <v>6697</v>
      </c>
      <c r="O159" s="73" t="s">
        <v>64</v>
      </c>
      <c r="P159" s="69">
        <f t="shared" si="13"/>
        <v>0.66969999999999996</v>
      </c>
    </row>
    <row r="160" spans="2:16">
      <c r="B160" s="108">
        <v>200</v>
      </c>
      <c r="C160" s="73" t="s">
        <v>65</v>
      </c>
      <c r="D160" s="69">
        <f t="shared" si="10"/>
        <v>2.3255813953488373</v>
      </c>
      <c r="E160" s="110">
        <v>40.25</v>
      </c>
      <c r="F160" s="111">
        <v>6.8870000000000001E-2</v>
      </c>
      <c r="G160" s="107">
        <f t="shared" si="14"/>
        <v>40.318869999999997</v>
      </c>
      <c r="H160" s="72">
        <v>24.78</v>
      </c>
      <c r="I160" s="73" t="s">
        <v>66</v>
      </c>
      <c r="J160" s="71">
        <f t="shared" si="11"/>
        <v>24.78</v>
      </c>
      <c r="K160" s="72">
        <v>7219</v>
      </c>
      <c r="L160" s="73" t="s">
        <v>64</v>
      </c>
      <c r="M160" s="69">
        <f t="shared" si="12"/>
        <v>0.72189999999999999</v>
      </c>
      <c r="N160" s="72">
        <v>6809</v>
      </c>
      <c r="O160" s="73" t="s">
        <v>64</v>
      </c>
      <c r="P160" s="69">
        <f t="shared" si="13"/>
        <v>0.68090000000000006</v>
      </c>
    </row>
    <row r="161" spans="2:16">
      <c r="B161" s="108">
        <v>225</v>
      </c>
      <c r="C161" s="73" t="s">
        <v>65</v>
      </c>
      <c r="D161" s="69">
        <f t="shared" si="10"/>
        <v>2.6162790697674421</v>
      </c>
      <c r="E161" s="110">
        <v>40.1</v>
      </c>
      <c r="F161" s="111">
        <v>6.2300000000000001E-2</v>
      </c>
      <c r="G161" s="107">
        <f t="shared" si="14"/>
        <v>40.162300000000002</v>
      </c>
      <c r="H161" s="72">
        <v>27.07</v>
      </c>
      <c r="I161" s="73" t="s">
        <v>66</v>
      </c>
      <c r="J161" s="71">
        <f t="shared" si="11"/>
        <v>27.07</v>
      </c>
      <c r="K161" s="72">
        <v>7939</v>
      </c>
      <c r="L161" s="73" t="s">
        <v>64</v>
      </c>
      <c r="M161" s="69">
        <f t="shared" si="12"/>
        <v>0.79390000000000005</v>
      </c>
      <c r="N161" s="72">
        <v>6941</v>
      </c>
      <c r="O161" s="73" t="s">
        <v>64</v>
      </c>
      <c r="P161" s="69">
        <f t="shared" si="13"/>
        <v>0.69409999999999994</v>
      </c>
    </row>
    <row r="162" spans="2:16">
      <c r="B162" s="108">
        <v>250</v>
      </c>
      <c r="C162" s="73" t="s">
        <v>65</v>
      </c>
      <c r="D162" s="69">
        <f t="shared" si="10"/>
        <v>2.9069767441860463</v>
      </c>
      <c r="E162" s="110">
        <v>39.979999999999997</v>
      </c>
      <c r="F162" s="111">
        <v>5.6939999999999998E-2</v>
      </c>
      <c r="G162" s="107">
        <f t="shared" si="14"/>
        <v>40.036939999999994</v>
      </c>
      <c r="H162" s="72">
        <v>29.38</v>
      </c>
      <c r="I162" s="73" t="s">
        <v>66</v>
      </c>
      <c r="J162" s="71">
        <f t="shared" si="11"/>
        <v>29.38</v>
      </c>
      <c r="K162" s="72">
        <v>8602</v>
      </c>
      <c r="L162" s="73" t="s">
        <v>64</v>
      </c>
      <c r="M162" s="69">
        <f t="shared" si="12"/>
        <v>0.86020000000000008</v>
      </c>
      <c r="N162" s="72">
        <v>7066</v>
      </c>
      <c r="O162" s="73" t="s">
        <v>64</v>
      </c>
      <c r="P162" s="69">
        <f t="shared" si="13"/>
        <v>0.70660000000000001</v>
      </c>
    </row>
    <row r="163" spans="2:16">
      <c r="B163" s="108">
        <v>275</v>
      </c>
      <c r="C163" s="73" t="s">
        <v>65</v>
      </c>
      <c r="D163" s="69">
        <f t="shared" ref="D163:D176" si="15">B163/$C$5</f>
        <v>3.1976744186046511</v>
      </c>
      <c r="E163" s="110">
        <v>39.78</v>
      </c>
      <c r="F163" s="111">
        <v>5.2470000000000003E-2</v>
      </c>
      <c r="G163" s="107">
        <f t="shared" si="14"/>
        <v>39.832470000000001</v>
      </c>
      <c r="H163" s="72">
        <v>31.7</v>
      </c>
      <c r="I163" s="73" t="s">
        <v>66</v>
      </c>
      <c r="J163" s="71">
        <f t="shared" si="11"/>
        <v>31.7</v>
      </c>
      <c r="K163" s="72">
        <v>9222</v>
      </c>
      <c r="L163" s="73" t="s">
        <v>64</v>
      </c>
      <c r="M163" s="69">
        <f t="shared" si="12"/>
        <v>0.92219999999999991</v>
      </c>
      <c r="N163" s="72">
        <v>7186</v>
      </c>
      <c r="O163" s="73" t="s">
        <v>64</v>
      </c>
      <c r="P163" s="69">
        <f t="shared" si="13"/>
        <v>0.71860000000000002</v>
      </c>
    </row>
    <row r="164" spans="2:16">
      <c r="B164" s="108">
        <v>300</v>
      </c>
      <c r="C164" s="73" t="s">
        <v>65</v>
      </c>
      <c r="D164" s="69">
        <f t="shared" si="15"/>
        <v>3.4883720930232558</v>
      </c>
      <c r="E164" s="110">
        <v>39.520000000000003</v>
      </c>
      <c r="F164" s="111">
        <v>4.87E-2</v>
      </c>
      <c r="G164" s="107">
        <f t="shared" si="14"/>
        <v>39.5687</v>
      </c>
      <c r="H164" s="72">
        <v>34.03</v>
      </c>
      <c r="I164" s="73" t="s">
        <v>66</v>
      </c>
      <c r="J164" s="71">
        <f t="shared" si="11"/>
        <v>34.03</v>
      </c>
      <c r="K164" s="72">
        <v>9810</v>
      </c>
      <c r="L164" s="73" t="s">
        <v>64</v>
      </c>
      <c r="M164" s="69">
        <f t="shared" si="12"/>
        <v>0.98100000000000009</v>
      </c>
      <c r="N164" s="72">
        <v>7303</v>
      </c>
      <c r="O164" s="73" t="s">
        <v>64</v>
      </c>
      <c r="P164" s="69">
        <f t="shared" si="13"/>
        <v>0.73029999999999995</v>
      </c>
    </row>
    <row r="165" spans="2:16">
      <c r="B165" s="108">
        <v>325</v>
      </c>
      <c r="C165" s="73" t="s">
        <v>65</v>
      </c>
      <c r="D165" s="69">
        <f t="shared" si="15"/>
        <v>3.7790697674418605</v>
      </c>
      <c r="E165" s="110">
        <v>39.22</v>
      </c>
      <c r="F165" s="111">
        <v>4.546E-2</v>
      </c>
      <c r="G165" s="107">
        <f t="shared" si="14"/>
        <v>39.265459999999997</v>
      </c>
      <c r="H165" s="72">
        <v>36.380000000000003</v>
      </c>
      <c r="I165" s="73" t="s">
        <v>66</v>
      </c>
      <c r="J165" s="71">
        <f t="shared" si="11"/>
        <v>36.380000000000003</v>
      </c>
      <c r="K165" s="72">
        <v>1.04</v>
      </c>
      <c r="L165" s="115" t="s">
        <v>66</v>
      </c>
      <c r="M165" s="71">
        <f t="shared" ref="M165:M217" si="16">K165</f>
        <v>1.04</v>
      </c>
      <c r="N165" s="72">
        <v>7416</v>
      </c>
      <c r="O165" s="73" t="s">
        <v>64</v>
      </c>
      <c r="P165" s="69">
        <f t="shared" si="13"/>
        <v>0.74160000000000004</v>
      </c>
    </row>
    <row r="166" spans="2:16">
      <c r="B166" s="108">
        <v>350</v>
      </c>
      <c r="C166" s="73" t="s">
        <v>65</v>
      </c>
      <c r="D166" s="69">
        <f t="shared" si="15"/>
        <v>4.0697674418604652</v>
      </c>
      <c r="E166" s="110">
        <v>38.880000000000003</v>
      </c>
      <c r="F166" s="111">
        <v>4.265E-2</v>
      </c>
      <c r="G166" s="107">
        <f t="shared" si="14"/>
        <v>38.922650000000004</v>
      </c>
      <c r="H166" s="72">
        <v>38.74</v>
      </c>
      <c r="I166" s="73" t="s">
        <v>66</v>
      </c>
      <c r="J166" s="71">
        <f t="shared" si="11"/>
        <v>38.74</v>
      </c>
      <c r="K166" s="72">
        <v>1.0900000000000001</v>
      </c>
      <c r="L166" s="73" t="s">
        <v>66</v>
      </c>
      <c r="M166" s="71">
        <f t="shared" si="16"/>
        <v>1.0900000000000001</v>
      </c>
      <c r="N166" s="72">
        <v>7526</v>
      </c>
      <c r="O166" s="73" t="s">
        <v>64</v>
      </c>
      <c r="P166" s="69">
        <f t="shared" si="13"/>
        <v>0.75259999999999994</v>
      </c>
    </row>
    <row r="167" spans="2:16">
      <c r="B167" s="108">
        <v>375</v>
      </c>
      <c r="C167" s="73" t="s">
        <v>65</v>
      </c>
      <c r="D167" s="69">
        <f t="shared" si="15"/>
        <v>4.3604651162790695</v>
      </c>
      <c r="E167" s="110">
        <v>38.51</v>
      </c>
      <c r="F167" s="111">
        <v>4.018E-2</v>
      </c>
      <c r="G167" s="107">
        <f t="shared" si="14"/>
        <v>38.550179999999997</v>
      </c>
      <c r="H167" s="72">
        <v>41.13</v>
      </c>
      <c r="I167" s="73" t="s">
        <v>66</v>
      </c>
      <c r="J167" s="71">
        <f t="shared" si="11"/>
        <v>41.13</v>
      </c>
      <c r="K167" s="72">
        <v>1.1399999999999999</v>
      </c>
      <c r="L167" s="73" t="s">
        <v>66</v>
      </c>
      <c r="M167" s="71">
        <f t="shared" si="16"/>
        <v>1.1399999999999999</v>
      </c>
      <c r="N167" s="72">
        <v>7635</v>
      </c>
      <c r="O167" s="73" t="s">
        <v>64</v>
      </c>
      <c r="P167" s="69">
        <f t="shared" si="13"/>
        <v>0.76349999999999996</v>
      </c>
    </row>
    <row r="168" spans="2:16">
      <c r="B168" s="108">
        <v>400</v>
      </c>
      <c r="C168" s="73" t="s">
        <v>65</v>
      </c>
      <c r="D168" s="69">
        <f t="shared" si="15"/>
        <v>4.6511627906976747</v>
      </c>
      <c r="E168" s="110">
        <v>38.119999999999997</v>
      </c>
      <c r="F168" s="111">
        <v>3.7999999999999999E-2</v>
      </c>
      <c r="G168" s="107">
        <f t="shared" si="14"/>
        <v>38.157999999999994</v>
      </c>
      <c r="H168" s="72">
        <v>43.54</v>
      </c>
      <c r="I168" s="73" t="s">
        <v>66</v>
      </c>
      <c r="J168" s="71">
        <f t="shared" si="11"/>
        <v>43.54</v>
      </c>
      <c r="K168" s="72">
        <v>1.19</v>
      </c>
      <c r="L168" s="73" t="s">
        <v>66</v>
      </c>
      <c r="M168" s="71">
        <f t="shared" si="16"/>
        <v>1.19</v>
      </c>
      <c r="N168" s="72">
        <v>7743</v>
      </c>
      <c r="O168" s="73" t="s">
        <v>64</v>
      </c>
      <c r="P168" s="69">
        <f t="shared" si="13"/>
        <v>0.77429999999999999</v>
      </c>
    </row>
    <row r="169" spans="2:16">
      <c r="B169" s="108">
        <v>450</v>
      </c>
      <c r="C169" s="73" t="s">
        <v>65</v>
      </c>
      <c r="D169" s="69">
        <f t="shared" si="15"/>
        <v>5.2325581395348841</v>
      </c>
      <c r="E169" s="110">
        <v>37.299999999999997</v>
      </c>
      <c r="F169" s="111">
        <v>3.4320000000000003E-2</v>
      </c>
      <c r="G169" s="107">
        <f t="shared" si="14"/>
        <v>37.334319999999998</v>
      </c>
      <c r="H169" s="72">
        <v>48.45</v>
      </c>
      <c r="I169" s="73" t="s">
        <v>66</v>
      </c>
      <c r="J169" s="71">
        <f t="shared" si="11"/>
        <v>48.45</v>
      </c>
      <c r="K169" s="72">
        <v>1.38</v>
      </c>
      <c r="L169" s="73" t="s">
        <v>66</v>
      </c>
      <c r="M169" s="71">
        <f t="shared" si="16"/>
        <v>1.38</v>
      </c>
      <c r="N169" s="72">
        <v>7956</v>
      </c>
      <c r="O169" s="73" t="s">
        <v>64</v>
      </c>
      <c r="P169" s="69">
        <f t="shared" si="13"/>
        <v>0.79560000000000008</v>
      </c>
    </row>
    <row r="170" spans="2:16">
      <c r="B170" s="108">
        <v>500</v>
      </c>
      <c r="C170" s="73" t="s">
        <v>65</v>
      </c>
      <c r="D170" s="69">
        <f t="shared" si="15"/>
        <v>5.8139534883720927</v>
      </c>
      <c r="E170" s="110">
        <v>36.44</v>
      </c>
      <c r="F170" s="111">
        <v>3.1320000000000001E-2</v>
      </c>
      <c r="G170" s="107">
        <f t="shared" si="14"/>
        <v>36.471319999999999</v>
      </c>
      <c r="H170" s="72">
        <v>53.46</v>
      </c>
      <c r="I170" s="73" t="s">
        <v>66</v>
      </c>
      <c r="J170" s="71">
        <f t="shared" si="11"/>
        <v>53.46</v>
      </c>
      <c r="K170" s="72">
        <v>1.56</v>
      </c>
      <c r="L170" s="73" t="s">
        <v>66</v>
      </c>
      <c r="M170" s="71">
        <f t="shared" si="16"/>
        <v>1.56</v>
      </c>
      <c r="N170" s="72">
        <v>8167</v>
      </c>
      <c r="O170" s="73" t="s">
        <v>64</v>
      </c>
      <c r="P170" s="69">
        <f t="shared" si="13"/>
        <v>0.81669999999999998</v>
      </c>
    </row>
    <row r="171" spans="2:16">
      <c r="B171" s="108">
        <v>550</v>
      </c>
      <c r="C171" s="73" t="s">
        <v>65</v>
      </c>
      <c r="D171" s="69">
        <f t="shared" si="15"/>
        <v>6.3953488372093021</v>
      </c>
      <c r="E171" s="110">
        <v>35.57</v>
      </c>
      <c r="F171" s="111">
        <v>2.8830000000000001E-2</v>
      </c>
      <c r="G171" s="107">
        <f t="shared" si="14"/>
        <v>35.59883</v>
      </c>
      <c r="H171" s="72">
        <v>58.6</v>
      </c>
      <c r="I171" s="73" t="s">
        <v>66</v>
      </c>
      <c r="J171" s="71">
        <f t="shared" si="11"/>
        <v>58.6</v>
      </c>
      <c r="K171" s="72">
        <v>1.72</v>
      </c>
      <c r="L171" s="73" t="s">
        <v>66</v>
      </c>
      <c r="M171" s="71">
        <f t="shared" si="16"/>
        <v>1.72</v>
      </c>
      <c r="N171" s="72">
        <v>8377</v>
      </c>
      <c r="O171" s="73" t="s">
        <v>64</v>
      </c>
      <c r="P171" s="69">
        <f t="shared" si="13"/>
        <v>0.83770000000000011</v>
      </c>
    </row>
    <row r="172" spans="2:16">
      <c r="B172" s="108">
        <v>600</v>
      </c>
      <c r="C172" s="73" t="s">
        <v>65</v>
      </c>
      <c r="D172" s="69">
        <f t="shared" si="15"/>
        <v>6.9767441860465116</v>
      </c>
      <c r="E172" s="110">
        <v>34.71</v>
      </c>
      <c r="F172" s="111">
        <v>2.6720000000000001E-2</v>
      </c>
      <c r="G172" s="107">
        <f t="shared" si="14"/>
        <v>34.736719999999998</v>
      </c>
      <c r="H172" s="72">
        <v>63.86</v>
      </c>
      <c r="I172" s="73" t="s">
        <v>66</v>
      </c>
      <c r="J172" s="71">
        <f t="shared" ref="J172:J195" si="17">H172</f>
        <v>63.86</v>
      </c>
      <c r="K172" s="72">
        <v>1.88</v>
      </c>
      <c r="L172" s="73" t="s">
        <v>66</v>
      </c>
      <c r="M172" s="71">
        <f t="shared" si="16"/>
        <v>1.88</v>
      </c>
      <c r="N172" s="72">
        <v>8589</v>
      </c>
      <c r="O172" s="73" t="s">
        <v>64</v>
      </c>
      <c r="P172" s="69">
        <f t="shared" si="13"/>
        <v>0.8589</v>
      </c>
    </row>
    <row r="173" spans="2:16">
      <c r="B173" s="108">
        <v>650</v>
      </c>
      <c r="C173" s="73" t="s">
        <v>65</v>
      </c>
      <c r="D173" s="69">
        <f t="shared" si="15"/>
        <v>7.558139534883721</v>
      </c>
      <c r="E173" s="110">
        <v>33.86</v>
      </c>
      <c r="F173" s="111">
        <v>2.4920000000000001E-2</v>
      </c>
      <c r="G173" s="107">
        <f t="shared" si="14"/>
        <v>33.884920000000001</v>
      </c>
      <c r="H173" s="72">
        <v>69.25</v>
      </c>
      <c r="I173" s="73" t="s">
        <v>66</v>
      </c>
      <c r="J173" s="71">
        <f t="shared" si="17"/>
        <v>69.25</v>
      </c>
      <c r="K173" s="72">
        <v>2.0299999999999998</v>
      </c>
      <c r="L173" s="73" t="s">
        <v>66</v>
      </c>
      <c r="M173" s="71">
        <f t="shared" si="16"/>
        <v>2.0299999999999998</v>
      </c>
      <c r="N173" s="72">
        <v>8803</v>
      </c>
      <c r="O173" s="73" t="s">
        <v>64</v>
      </c>
      <c r="P173" s="69">
        <f t="shared" si="13"/>
        <v>0.88030000000000008</v>
      </c>
    </row>
    <row r="174" spans="2:16">
      <c r="B174" s="108">
        <v>700</v>
      </c>
      <c r="C174" s="73" t="s">
        <v>65</v>
      </c>
      <c r="D174" s="69">
        <f t="shared" si="15"/>
        <v>8.1395348837209305</v>
      </c>
      <c r="E174" s="110">
        <v>33.020000000000003</v>
      </c>
      <c r="F174" s="111">
        <v>2.3359999999999999E-2</v>
      </c>
      <c r="G174" s="107">
        <f t="shared" si="14"/>
        <v>33.04336</v>
      </c>
      <c r="H174" s="72">
        <v>74.790000000000006</v>
      </c>
      <c r="I174" s="73" t="s">
        <v>66</v>
      </c>
      <c r="J174" s="71">
        <f t="shared" si="17"/>
        <v>74.790000000000006</v>
      </c>
      <c r="K174" s="72">
        <v>2.17</v>
      </c>
      <c r="L174" s="73" t="s">
        <v>66</v>
      </c>
      <c r="M174" s="71">
        <f t="shared" si="16"/>
        <v>2.17</v>
      </c>
      <c r="N174" s="72">
        <v>9020</v>
      </c>
      <c r="O174" s="73" t="s">
        <v>64</v>
      </c>
      <c r="P174" s="69">
        <f t="shared" si="13"/>
        <v>0.90199999999999991</v>
      </c>
    </row>
    <row r="175" spans="2:16">
      <c r="B175" s="108">
        <v>800</v>
      </c>
      <c r="C175" s="73" t="s">
        <v>65</v>
      </c>
      <c r="D175" s="69">
        <f t="shared" si="15"/>
        <v>9.3023255813953494</v>
      </c>
      <c r="E175" s="110">
        <v>31.42</v>
      </c>
      <c r="F175" s="111">
        <v>2.078E-2</v>
      </c>
      <c r="G175" s="107">
        <f t="shared" si="14"/>
        <v>31.44078</v>
      </c>
      <c r="H175" s="72">
        <v>86.27</v>
      </c>
      <c r="I175" s="73" t="s">
        <v>66</v>
      </c>
      <c r="J175" s="71">
        <f t="shared" si="17"/>
        <v>86.27</v>
      </c>
      <c r="K175" s="72">
        <v>2.72</v>
      </c>
      <c r="L175" s="73" t="s">
        <v>66</v>
      </c>
      <c r="M175" s="71">
        <f t="shared" si="16"/>
        <v>2.72</v>
      </c>
      <c r="N175" s="72">
        <v>9464</v>
      </c>
      <c r="O175" s="73" t="s">
        <v>64</v>
      </c>
      <c r="P175" s="69">
        <f t="shared" si="13"/>
        <v>0.94640000000000002</v>
      </c>
    </row>
    <row r="176" spans="2:16">
      <c r="B176" s="108">
        <v>900</v>
      </c>
      <c r="C176" s="73" t="s">
        <v>65</v>
      </c>
      <c r="D176" s="69">
        <f t="shared" si="15"/>
        <v>10.465116279069768</v>
      </c>
      <c r="E176" s="110">
        <v>29.91</v>
      </c>
      <c r="F176" s="111">
        <v>1.874E-2</v>
      </c>
      <c r="G176" s="107">
        <f t="shared" si="14"/>
        <v>29.928740000000001</v>
      </c>
      <c r="H176" s="72">
        <v>98.34</v>
      </c>
      <c r="I176" s="73" t="s">
        <v>66</v>
      </c>
      <c r="J176" s="71">
        <f t="shared" si="17"/>
        <v>98.34</v>
      </c>
      <c r="K176" s="72">
        <v>3.21</v>
      </c>
      <c r="L176" s="73" t="s">
        <v>66</v>
      </c>
      <c r="M176" s="71">
        <f t="shared" si="16"/>
        <v>3.21</v>
      </c>
      <c r="N176" s="72">
        <v>9926</v>
      </c>
      <c r="O176" s="73" t="s">
        <v>64</v>
      </c>
      <c r="P176" s="69">
        <f t="shared" si="13"/>
        <v>0.99260000000000004</v>
      </c>
    </row>
    <row r="177" spans="1:16">
      <c r="A177" s="4"/>
      <c r="B177" s="108">
        <v>1</v>
      </c>
      <c r="C177" s="115" t="s">
        <v>67</v>
      </c>
      <c r="D177" s="69">
        <f>B177*1000/$C$5</f>
        <v>11.627906976744185</v>
      </c>
      <c r="E177" s="110">
        <v>28.51</v>
      </c>
      <c r="F177" s="111">
        <v>1.7080000000000001E-2</v>
      </c>
      <c r="G177" s="107">
        <f t="shared" si="14"/>
        <v>28.527080000000002</v>
      </c>
      <c r="H177" s="72">
        <v>111.01</v>
      </c>
      <c r="I177" s="73" t="s">
        <v>66</v>
      </c>
      <c r="J177" s="71">
        <f t="shared" si="17"/>
        <v>111.01</v>
      </c>
      <c r="K177" s="72">
        <v>3.68</v>
      </c>
      <c r="L177" s="73" t="s">
        <v>66</v>
      </c>
      <c r="M177" s="71">
        <f t="shared" si="16"/>
        <v>3.68</v>
      </c>
      <c r="N177" s="72">
        <v>1.04</v>
      </c>
      <c r="O177" s="115" t="s">
        <v>66</v>
      </c>
      <c r="P177" s="71">
        <f t="shared" ref="P177:P228" si="18">N177</f>
        <v>1.04</v>
      </c>
    </row>
    <row r="178" spans="1:16">
      <c r="B178" s="72">
        <v>1.1000000000000001</v>
      </c>
      <c r="C178" s="73" t="s">
        <v>67</v>
      </c>
      <c r="D178" s="69">
        <f t="shared" ref="D178:D228" si="19">B178*1000/$C$5</f>
        <v>12.790697674418604</v>
      </c>
      <c r="E178" s="110">
        <v>27.21</v>
      </c>
      <c r="F178" s="111">
        <v>1.5709999999999998E-2</v>
      </c>
      <c r="G178" s="107">
        <f t="shared" si="14"/>
        <v>27.225709999999999</v>
      </c>
      <c r="H178" s="72">
        <v>124.29</v>
      </c>
      <c r="I178" s="73" t="s">
        <v>66</v>
      </c>
      <c r="J178" s="71">
        <f t="shared" si="17"/>
        <v>124.29</v>
      </c>
      <c r="K178" s="72">
        <v>4.13</v>
      </c>
      <c r="L178" s="73" t="s">
        <v>66</v>
      </c>
      <c r="M178" s="71">
        <f t="shared" si="16"/>
        <v>4.13</v>
      </c>
      <c r="N178" s="72">
        <v>1.0900000000000001</v>
      </c>
      <c r="O178" s="73" t="s">
        <v>66</v>
      </c>
      <c r="P178" s="71">
        <f t="shared" si="18"/>
        <v>1.0900000000000001</v>
      </c>
    </row>
    <row r="179" spans="1:16">
      <c r="B179" s="108">
        <v>1.2</v>
      </c>
      <c r="C179" s="109" t="s">
        <v>67</v>
      </c>
      <c r="D179" s="69">
        <f t="shared" si="19"/>
        <v>13.953488372093023</v>
      </c>
      <c r="E179" s="110">
        <v>26.01</v>
      </c>
      <c r="F179" s="111">
        <v>1.455E-2</v>
      </c>
      <c r="G179" s="107">
        <f t="shared" si="14"/>
        <v>26.024550000000001</v>
      </c>
      <c r="H179" s="72">
        <v>138.19999999999999</v>
      </c>
      <c r="I179" s="73" t="s">
        <v>66</v>
      </c>
      <c r="J179" s="71">
        <f t="shared" si="17"/>
        <v>138.19999999999999</v>
      </c>
      <c r="K179" s="72">
        <v>4.58</v>
      </c>
      <c r="L179" s="73" t="s">
        <v>66</v>
      </c>
      <c r="M179" s="71">
        <f t="shared" si="16"/>
        <v>4.58</v>
      </c>
      <c r="N179" s="72">
        <v>1.1399999999999999</v>
      </c>
      <c r="O179" s="73" t="s">
        <v>66</v>
      </c>
      <c r="P179" s="71">
        <f t="shared" si="18"/>
        <v>1.1399999999999999</v>
      </c>
    </row>
    <row r="180" spans="1:16">
      <c r="B180" s="108">
        <v>1.3</v>
      </c>
      <c r="C180" s="109" t="s">
        <v>67</v>
      </c>
      <c r="D180" s="69">
        <f t="shared" si="19"/>
        <v>15.116279069767442</v>
      </c>
      <c r="E180" s="110">
        <v>24.89</v>
      </c>
      <c r="F180" s="111">
        <v>1.355E-2</v>
      </c>
      <c r="G180" s="107">
        <f t="shared" si="14"/>
        <v>24.903549999999999</v>
      </c>
      <c r="H180" s="72">
        <v>152.74</v>
      </c>
      <c r="I180" s="73" t="s">
        <v>66</v>
      </c>
      <c r="J180" s="71">
        <f t="shared" si="17"/>
        <v>152.74</v>
      </c>
      <c r="K180" s="72">
        <v>5.0199999999999996</v>
      </c>
      <c r="L180" s="73" t="s">
        <v>66</v>
      </c>
      <c r="M180" s="71">
        <f t="shared" si="16"/>
        <v>5.0199999999999996</v>
      </c>
      <c r="N180" s="72">
        <v>1.2</v>
      </c>
      <c r="O180" s="73" t="s">
        <v>66</v>
      </c>
      <c r="P180" s="71">
        <f t="shared" si="18"/>
        <v>1.2</v>
      </c>
    </row>
    <row r="181" spans="1:16">
      <c r="B181" s="108">
        <v>1.4</v>
      </c>
      <c r="C181" s="109" t="s">
        <v>67</v>
      </c>
      <c r="D181" s="69">
        <f t="shared" si="19"/>
        <v>16.279069767441861</v>
      </c>
      <c r="E181" s="110">
        <v>23.86</v>
      </c>
      <c r="F181" s="111">
        <v>1.269E-2</v>
      </c>
      <c r="G181" s="107">
        <f t="shared" si="14"/>
        <v>23.872689999999999</v>
      </c>
      <c r="H181" s="72">
        <v>167.92</v>
      </c>
      <c r="I181" s="73" t="s">
        <v>66</v>
      </c>
      <c r="J181" s="71">
        <f t="shared" si="17"/>
        <v>167.92</v>
      </c>
      <c r="K181" s="72">
        <v>5.47</v>
      </c>
      <c r="L181" s="73" t="s">
        <v>66</v>
      </c>
      <c r="M181" s="71">
        <f t="shared" si="16"/>
        <v>5.47</v>
      </c>
      <c r="N181" s="72">
        <v>1.26</v>
      </c>
      <c r="O181" s="73" t="s">
        <v>66</v>
      </c>
      <c r="P181" s="71">
        <f t="shared" si="18"/>
        <v>1.26</v>
      </c>
    </row>
    <row r="182" spans="1:16">
      <c r="B182" s="108">
        <v>1.5</v>
      </c>
      <c r="C182" s="109" t="s">
        <v>67</v>
      </c>
      <c r="D182" s="69">
        <f t="shared" si="19"/>
        <v>17.441860465116278</v>
      </c>
      <c r="E182" s="110">
        <v>22.9</v>
      </c>
      <c r="F182" s="111">
        <v>1.1939999999999999E-2</v>
      </c>
      <c r="G182" s="107">
        <f t="shared" si="14"/>
        <v>22.911939999999998</v>
      </c>
      <c r="H182" s="72">
        <v>183.75</v>
      </c>
      <c r="I182" s="73" t="s">
        <v>66</v>
      </c>
      <c r="J182" s="71">
        <f t="shared" si="17"/>
        <v>183.75</v>
      </c>
      <c r="K182" s="72">
        <v>5.91</v>
      </c>
      <c r="L182" s="73" t="s">
        <v>66</v>
      </c>
      <c r="M182" s="71">
        <f t="shared" si="16"/>
        <v>5.91</v>
      </c>
      <c r="N182" s="72">
        <v>1.32</v>
      </c>
      <c r="O182" s="73" t="s">
        <v>66</v>
      </c>
      <c r="P182" s="71">
        <f t="shared" si="18"/>
        <v>1.32</v>
      </c>
    </row>
    <row r="183" spans="1:16">
      <c r="B183" s="108">
        <v>1.6</v>
      </c>
      <c r="C183" s="109" t="s">
        <v>67</v>
      </c>
      <c r="D183" s="69">
        <f t="shared" si="19"/>
        <v>18.604651162790699</v>
      </c>
      <c r="E183" s="110">
        <v>22.01</v>
      </c>
      <c r="F183" s="111">
        <v>1.128E-2</v>
      </c>
      <c r="G183" s="107">
        <f t="shared" si="14"/>
        <v>22.021280000000001</v>
      </c>
      <c r="H183" s="72">
        <v>200.23</v>
      </c>
      <c r="I183" s="73" t="s">
        <v>66</v>
      </c>
      <c r="J183" s="71">
        <f t="shared" si="17"/>
        <v>200.23</v>
      </c>
      <c r="K183" s="72">
        <v>6.36</v>
      </c>
      <c r="L183" s="73" t="s">
        <v>66</v>
      </c>
      <c r="M183" s="71">
        <f t="shared" si="16"/>
        <v>6.36</v>
      </c>
      <c r="N183" s="72">
        <v>1.38</v>
      </c>
      <c r="O183" s="73" t="s">
        <v>66</v>
      </c>
      <c r="P183" s="71">
        <f t="shared" si="18"/>
        <v>1.38</v>
      </c>
    </row>
    <row r="184" spans="1:16">
      <c r="B184" s="108">
        <v>1.7</v>
      </c>
      <c r="C184" s="109" t="s">
        <v>67</v>
      </c>
      <c r="D184" s="69">
        <f t="shared" si="19"/>
        <v>19.767441860465116</v>
      </c>
      <c r="E184" s="110">
        <v>21.2</v>
      </c>
      <c r="F184" s="111">
        <v>1.069E-2</v>
      </c>
      <c r="G184" s="107">
        <f t="shared" si="14"/>
        <v>21.21069</v>
      </c>
      <c r="H184" s="72">
        <v>217.36</v>
      </c>
      <c r="I184" s="73" t="s">
        <v>66</v>
      </c>
      <c r="J184" s="71">
        <f t="shared" si="17"/>
        <v>217.36</v>
      </c>
      <c r="K184" s="72">
        <v>6.8</v>
      </c>
      <c r="L184" s="73" t="s">
        <v>66</v>
      </c>
      <c r="M184" s="71">
        <f t="shared" si="16"/>
        <v>6.8</v>
      </c>
      <c r="N184" s="72">
        <v>1.44</v>
      </c>
      <c r="O184" s="73" t="s">
        <v>66</v>
      </c>
      <c r="P184" s="71">
        <f t="shared" si="18"/>
        <v>1.44</v>
      </c>
    </row>
    <row r="185" spans="1:16">
      <c r="B185" s="108">
        <v>1.8</v>
      </c>
      <c r="C185" s="109" t="s">
        <v>67</v>
      </c>
      <c r="D185" s="69">
        <f t="shared" si="19"/>
        <v>20.930232558139537</v>
      </c>
      <c r="E185" s="110">
        <v>20.440000000000001</v>
      </c>
      <c r="F185" s="111">
        <v>1.0160000000000001E-2</v>
      </c>
      <c r="G185" s="107">
        <f t="shared" si="14"/>
        <v>20.45016</v>
      </c>
      <c r="H185" s="72">
        <v>235.14</v>
      </c>
      <c r="I185" s="73" t="s">
        <v>66</v>
      </c>
      <c r="J185" s="71">
        <f t="shared" si="17"/>
        <v>235.14</v>
      </c>
      <c r="K185" s="72">
        <v>7.26</v>
      </c>
      <c r="L185" s="73" t="s">
        <v>66</v>
      </c>
      <c r="M185" s="71">
        <f t="shared" si="16"/>
        <v>7.26</v>
      </c>
      <c r="N185" s="72">
        <v>1.51</v>
      </c>
      <c r="O185" s="73" t="s">
        <v>66</v>
      </c>
      <c r="P185" s="71">
        <f t="shared" si="18"/>
        <v>1.51</v>
      </c>
    </row>
    <row r="186" spans="1:16">
      <c r="B186" s="108">
        <v>2</v>
      </c>
      <c r="C186" s="109" t="s">
        <v>67</v>
      </c>
      <c r="D186" s="69">
        <f t="shared" si="19"/>
        <v>23.255813953488371</v>
      </c>
      <c r="E186" s="110">
        <v>19.100000000000001</v>
      </c>
      <c r="F186" s="111">
        <v>9.2510000000000005E-3</v>
      </c>
      <c r="G186" s="107">
        <f t="shared" si="14"/>
        <v>19.109251</v>
      </c>
      <c r="H186" s="72">
        <v>272.58999999999997</v>
      </c>
      <c r="I186" s="73" t="s">
        <v>66</v>
      </c>
      <c r="J186" s="71">
        <f t="shared" si="17"/>
        <v>272.58999999999997</v>
      </c>
      <c r="K186" s="72">
        <v>8.99</v>
      </c>
      <c r="L186" s="73" t="s">
        <v>66</v>
      </c>
      <c r="M186" s="71">
        <f t="shared" si="16"/>
        <v>8.99</v>
      </c>
      <c r="N186" s="72">
        <v>1.66</v>
      </c>
      <c r="O186" s="73" t="s">
        <v>66</v>
      </c>
      <c r="P186" s="71">
        <f t="shared" si="18"/>
        <v>1.66</v>
      </c>
    </row>
    <row r="187" spans="1:16">
      <c r="B187" s="108">
        <v>2.25</v>
      </c>
      <c r="C187" s="109" t="s">
        <v>67</v>
      </c>
      <c r="D187" s="69">
        <f t="shared" si="19"/>
        <v>26.162790697674417</v>
      </c>
      <c r="E187" s="110">
        <v>17.73</v>
      </c>
      <c r="F187" s="111">
        <v>8.3300000000000006E-3</v>
      </c>
      <c r="G187" s="107">
        <f t="shared" si="14"/>
        <v>17.738330000000001</v>
      </c>
      <c r="H187" s="72">
        <v>322.87</v>
      </c>
      <c r="I187" s="73" t="s">
        <v>66</v>
      </c>
      <c r="J187" s="71">
        <f t="shared" si="17"/>
        <v>322.87</v>
      </c>
      <c r="K187" s="72">
        <v>11.47</v>
      </c>
      <c r="L187" s="73" t="s">
        <v>66</v>
      </c>
      <c r="M187" s="71">
        <f t="shared" si="16"/>
        <v>11.47</v>
      </c>
      <c r="N187" s="72">
        <v>1.85</v>
      </c>
      <c r="O187" s="73" t="s">
        <v>66</v>
      </c>
      <c r="P187" s="71">
        <f t="shared" si="18"/>
        <v>1.85</v>
      </c>
    </row>
    <row r="188" spans="1:16">
      <c r="B188" s="108">
        <v>2.5</v>
      </c>
      <c r="C188" s="109" t="s">
        <v>67</v>
      </c>
      <c r="D188" s="69">
        <f t="shared" si="19"/>
        <v>29.069767441860463</v>
      </c>
      <c r="E188" s="110">
        <v>16.649999999999999</v>
      </c>
      <c r="F188" s="111">
        <v>7.5830000000000003E-3</v>
      </c>
      <c r="G188" s="107">
        <f t="shared" si="14"/>
        <v>16.657582999999999</v>
      </c>
      <c r="H188" s="72">
        <v>376.72</v>
      </c>
      <c r="I188" s="73" t="s">
        <v>66</v>
      </c>
      <c r="J188" s="71">
        <f t="shared" si="17"/>
        <v>376.72</v>
      </c>
      <c r="K188" s="72">
        <v>13.77</v>
      </c>
      <c r="L188" s="73" t="s">
        <v>66</v>
      </c>
      <c r="M188" s="71">
        <f t="shared" si="16"/>
        <v>13.77</v>
      </c>
      <c r="N188" s="72">
        <v>2.06</v>
      </c>
      <c r="O188" s="73" t="s">
        <v>66</v>
      </c>
      <c r="P188" s="71">
        <f t="shared" si="18"/>
        <v>2.06</v>
      </c>
    </row>
    <row r="189" spans="1:16">
      <c r="B189" s="108">
        <v>2.75</v>
      </c>
      <c r="C189" s="109" t="s">
        <v>67</v>
      </c>
      <c r="D189" s="69">
        <f t="shared" si="19"/>
        <v>31.976744186046513</v>
      </c>
      <c r="E189" s="110">
        <v>15.69</v>
      </c>
      <c r="F189" s="111">
        <v>6.9649999999999998E-3</v>
      </c>
      <c r="G189" s="107">
        <f t="shared" si="14"/>
        <v>15.696964999999999</v>
      </c>
      <c r="H189" s="72">
        <v>433.97</v>
      </c>
      <c r="I189" s="73" t="s">
        <v>66</v>
      </c>
      <c r="J189" s="71">
        <f t="shared" si="17"/>
        <v>433.97</v>
      </c>
      <c r="K189" s="72">
        <v>15.98</v>
      </c>
      <c r="L189" s="73" t="s">
        <v>66</v>
      </c>
      <c r="M189" s="71">
        <f t="shared" si="16"/>
        <v>15.98</v>
      </c>
      <c r="N189" s="72">
        <v>2.2799999999999998</v>
      </c>
      <c r="O189" s="73" t="s">
        <v>66</v>
      </c>
      <c r="P189" s="71">
        <f t="shared" si="18"/>
        <v>2.2799999999999998</v>
      </c>
    </row>
    <row r="190" spans="1:16">
      <c r="B190" s="108">
        <v>3</v>
      </c>
      <c r="C190" s="109" t="s">
        <v>67</v>
      </c>
      <c r="D190" s="69">
        <f t="shared" si="19"/>
        <v>34.883720930232556</v>
      </c>
      <c r="E190" s="110">
        <v>14.81</v>
      </c>
      <c r="F190" s="111">
        <v>6.4440000000000001E-3</v>
      </c>
      <c r="G190" s="107">
        <f t="shared" si="14"/>
        <v>14.816444000000001</v>
      </c>
      <c r="H190" s="72">
        <v>494.65</v>
      </c>
      <c r="I190" s="73" t="s">
        <v>66</v>
      </c>
      <c r="J190" s="71">
        <f t="shared" si="17"/>
        <v>494.65</v>
      </c>
      <c r="K190" s="72">
        <v>18.149999999999999</v>
      </c>
      <c r="L190" s="73" t="s">
        <v>66</v>
      </c>
      <c r="M190" s="71">
        <f t="shared" si="16"/>
        <v>18.149999999999999</v>
      </c>
      <c r="N190" s="72">
        <v>2.5099999999999998</v>
      </c>
      <c r="O190" s="73" t="s">
        <v>66</v>
      </c>
      <c r="P190" s="71">
        <f t="shared" si="18"/>
        <v>2.5099999999999998</v>
      </c>
    </row>
    <row r="191" spans="1:16">
      <c r="B191" s="108">
        <v>3.25</v>
      </c>
      <c r="C191" s="109" t="s">
        <v>67</v>
      </c>
      <c r="D191" s="69">
        <f t="shared" si="19"/>
        <v>37.790697674418603</v>
      </c>
      <c r="E191" s="110">
        <v>14.04</v>
      </c>
      <c r="F191" s="111">
        <v>5.9979999999999999E-3</v>
      </c>
      <c r="G191" s="107">
        <f t="shared" si="14"/>
        <v>14.045997999999999</v>
      </c>
      <c r="H191" s="72">
        <v>558.79</v>
      </c>
      <c r="I191" s="73" t="s">
        <v>66</v>
      </c>
      <c r="J191" s="71">
        <f t="shared" si="17"/>
        <v>558.79</v>
      </c>
      <c r="K191" s="72">
        <v>20.3</v>
      </c>
      <c r="L191" s="73" t="s">
        <v>66</v>
      </c>
      <c r="M191" s="71">
        <f t="shared" si="16"/>
        <v>20.3</v>
      </c>
      <c r="N191" s="72">
        <v>2.76</v>
      </c>
      <c r="O191" s="73" t="s">
        <v>66</v>
      </c>
      <c r="P191" s="71">
        <f t="shared" si="18"/>
        <v>2.76</v>
      </c>
    </row>
    <row r="192" spans="1:16">
      <c r="B192" s="108">
        <v>3.5</v>
      </c>
      <c r="C192" s="109" t="s">
        <v>67</v>
      </c>
      <c r="D192" s="69">
        <f t="shared" si="19"/>
        <v>40.697674418604649</v>
      </c>
      <c r="E192" s="110">
        <v>13.36</v>
      </c>
      <c r="F192" s="111">
        <v>5.6129999999999999E-3</v>
      </c>
      <c r="G192" s="107">
        <f t="shared" si="14"/>
        <v>13.365613</v>
      </c>
      <c r="H192" s="72">
        <v>626.33000000000004</v>
      </c>
      <c r="I192" s="73" t="s">
        <v>66</v>
      </c>
      <c r="J192" s="71">
        <f t="shared" si="17"/>
        <v>626.33000000000004</v>
      </c>
      <c r="K192" s="72">
        <v>22.44</v>
      </c>
      <c r="L192" s="73" t="s">
        <v>66</v>
      </c>
      <c r="M192" s="71">
        <f t="shared" si="16"/>
        <v>22.44</v>
      </c>
      <c r="N192" s="72">
        <v>3.02</v>
      </c>
      <c r="O192" s="73" t="s">
        <v>66</v>
      </c>
      <c r="P192" s="71">
        <f t="shared" si="18"/>
        <v>3.02</v>
      </c>
    </row>
    <row r="193" spans="2:16">
      <c r="B193" s="108">
        <v>3.75</v>
      </c>
      <c r="C193" s="109" t="s">
        <v>67</v>
      </c>
      <c r="D193" s="69">
        <f t="shared" si="19"/>
        <v>43.604651162790695</v>
      </c>
      <c r="E193" s="110">
        <v>12.75</v>
      </c>
      <c r="F193" s="111">
        <v>5.2769999999999996E-3</v>
      </c>
      <c r="G193" s="107">
        <f t="shared" si="14"/>
        <v>12.755277</v>
      </c>
      <c r="H193" s="72">
        <v>697.22</v>
      </c>
      <c r="I193" s="73" t="s">
        <v>66</v>
      </c>
      <c r="J193" s="71">
        <f t="shared" si="17"/>
        <v>697.22</v>
      </c>
      <c r="K193" s="72">
        <v>24.58</v>
      </c>
      <c r="L193" s="73" t="s">
        <v>66</v>
      </c>
      <c r="M193" s="71">
        <f t="shared" si="16"/>
        <v>24.58</v>
      </c>
      <c r="N193" s="72">
        <v>3.29</v>
      </c>
      <c r="O193" s="73" t="s">
        <v>66</v>
      </c>
      <c r="P193" s="71">
        <f t="shared" si="18"/>
        <v>3.29</v>
      </c>
    </row>
    <row r="194" spans="2:16">
      <c r="B194" s="108">
        <v>4</v>
      </c>
      <c r="C194" s="109" t="s">
        <v>67</v>
      </c>
      <c r="D194" s="69">
        <f t="shared" si="19"/>
        <v>46.511627906976742</v>
      </c>
      <c r="E194" s="110">
        <v>12.2</v>
      </c>
      <c r="F194" s="111">
        <v>4.9800000000000001E-3</v>
      </c>
      <c r="G194" s="107">
        <f t="shared" si="14"/>
        <v>12.204979999999999</v>
      </c>
      <c r="H194" s="72">
        <v>771.4</v>
      </c>
      <c r="I194" s="73" t="s">
        <v>66</v>
      </c>
      <c r="J194" s="71">
        <f t="shared" si="17"/>
        <v>771.4</v>
      </c>
      <c r="K194" s="72">
        <v>26.74</v>
      </c>
      <c r="L194" s="73" t="s">
        <v>66</v>
      </c>
      <c r="M194" s="71">
        <f t="shared" si="16"/>
        <v>26.74</v>
      </c>
      <c r="N194" s="72">
        <v>3.58</v>
      </c>
      <c r="O194" s="73" t="s">
        <v>66</v>
      </c>
      <c r="P194" s="71">
        <f t="shared" si="18"/>
        <v>3.58</v>
      </c>
    </row>
    <row r="195" spans="2:16">
      <c r="B195" s="108">
        <v>4.5</v>
      </c>
      <c r="C195" s="109" t="s">
        <v>67</v>
      </c>
      <c r="D195" s="69">
        <f t="shared" si="19"/>
        <v>52.325581395348834</v>
      </c>
      <c r="E195" s="110">
        <v>11.25</v>
      </c>
      <c r="F195" s="111">
        <v>4.4799999999999996E-3</v>
      </c>
      <c r="G195" s="107">
        <f t="shared" si="14"/>
        <v>11.254479999999999</v>
      </c>
      <c r="H195" s="72">
        <v>929.38</v>
      </c>
      <c r="I195" s="73" t="s">
        <v>66</v>
      </c>
      <c r="J195" s="71">
        <f t="shared" si="17"/>
        <v>929.38</v>
      </c>
      <c r="K195" s="72">
        <v>34.86</v>
      </c>
      <c r="L195" s="73" t="s">
        <v>66</v>
      </c>
      <c r="M195" s="71">
        <f t="shared" si="16"/>
        <v>34.86</v>
      </c>
      <c r="N195" s="72">
        <v>4.18</v>
      </c>
      <c r="O195" s="73" t="s">
        <v>66</v>
      </c>
      <c r="P195" s="71">
        <f t="shared" si="18"/>
        <v>4.18</v>
      </c>
    </row>
    <row r="196" spans="2:16">
      <c r="B196" s="108">
        <v>5</v>
      </c>
      <c r="C196" s="109" t="s">
        <v>67</v>
      </c>
      <c r="D196" s="69">
        <f t="shared" si="19"/>
        <v>58.139534883720927</v>
      </c>
      <c r="E196" s="110">
        <v>10.46</v>
      </c>
      <c r="F196" s="111">
        <v>4.0749999999999996E-3</v>
      </c>
      <c r="G196" s="107">
        <f t="shared" si="14"/>
        <v>10.464075000000001</v>
      </c>
      <c r="H196" s="72">
        <v>1.1000000000000001</v>
      </c>
      <c r="I196" s="115" t="s">
        <v>12</v>
      </c>
      <c r="J196" s="74">
        <f t="shared" ref="J196:J228" si="20">H196*1000</f>
        <v>1100</v>
      </c>
      <c r="K196" s="72">
        <v>42.41</v>
      </c>
      <c r="L196" s="73" t="s">
        <v>66</v>
      </c>
      <c r="M196" s="71">
        <f t="shared" si="16"/>
        <v>42.41</v>
      </c>
      <c r="N196" s="72">
        <v>4.83</v>
      </c>
      <c r="O196" s="73" t="s">
        <v>66</v>
      </c>
      <c r="P196" s="71">
        <f t="shared" si="18"/>
        <v>4.83</v>
      </c>
    </row>
    <row r="197" spans="2:16">
      <c r="B197" s="108">
        <v>5.5</v>
      </c>
      <c r="C197" s="109" t="s">
        <v>67</v>
      </c>
      <c r="D197" s="69">
        <f t="shared" si="19"/>
        <v>63.953488372093027</v>
      </c>
      <c r="E197" s="110">
        <v>9.7899999999999991</v>
      </c>
      <c r="F197" s="111">
        <v>3.7399999999999998E-3</v>
      </c>
      <c r="G197" s="107">
        <f t="shared" si="14"/>
        <v>9.7937399999999997</v>
      </c>
      <c r="H197" s="72">
        <v>1.28</v>
      </c>
      <c r="I197" s="73" t="s">
        <v>12</v>
      </c>
      <c r="J197" s="74">
        <f t="shared" si="20"/>
        <v>1280</v>
      </c>
      <c r="K197" s="72">
        <v>49.69</v>
      </c>
      <c r="L197" s="73" t="s">
        <v>66</v>
      </c>
      <c r="M197" s="71">
        <f t="shared" si="16"/>
        <v>49.69</v>
      </c>
      <c r="N197" s="72">
        <v>5.52</v>
      </c>
      <c r="O197" s="73" t="s">
        <v>66</v>
      </c>
      <c r="P197" s="71">
        <f t="shared" si="18"/>
        <v>5.52</v>
      </c>
    </row>
    <row r="198" spans="2:16">
      <c r="B198" s="108">
        <v>6</v>
      </c>
      <c r="C198" s="109" t="s">
        <v>67</v>
      </c>
      <c r="D198" s="69">
        <f t="shared" si="19"/>
        <v>69.767441860465112</v>
      </c>
      <c r="E198" s="110">
        <v>9.2159999999999993</v>
      </c>
      <c r="F198" s="111">
        <v>3.4580000000000001E-3</v>
      </c>
      <c r="G198" s="107">
        <f t="shared" si="14"/>
        <v>9.2194579999999995</v>
      </c>
      <c r="H198" s="72">
        <v>1.48</v>
      </c>
      <c r="I198" s="73" t="s">
        <v>12</v>
      </c>
      <c r="J198" s="74">
        <f t="shared" si="20"/>
        <v>1480</v>
      </c>
      <c r="K198" s="72">
        <v>56.84</v>
      </c>
      <c r="L198" s="73" t="s">
        <v>66</v>
      </c>
      <c r="M198" s="71">
        <f t="shared" si="16"/>
        <v>56.84</v>
      </c>
      <c r="N198" s="72">
        <v>6.24</v>
      </c>
      <c r="O198" s="73" t="s">
        <v>66</v>
      </c>
      <c r="P198" s="71">
        <f t="shared" si="18"/>
        <v>6.24</v>
      </c>
    </row>
    <row r="199" spans="2:16">
      <c r="B199" s="108">
        <v>6.5</v>
      </c>
      <c r="C199" s="109" t="s">
        <v>67</v>
      </c>
      <c r="D199" s="69">
        <f t="shared" si="19"/>
        <v>75.581395348837205</v>
      </c>
      <c r="E199" s="110">
        <v>8.718</v>
      </c>
      <c r="F199" s="111">
        <v>3.2169999999999998E-3</v>
      </c>
      <c r="G199" s="107">
        <f t="shared" si="14"/>
        <v>8.7212169999999993</v>
      </c>
      <c r="H199" s="72">
        <v>1.68</v>
      </c>
      <c r="I199" s="73" t="s">
        <v>12</v>
      </c>
      <c r="J199" s="74">
        <f t="shared" si="20"/>
        <v>1680</v>
      </c>
      <c r="K199" s="72">
        <v>63.91</v>
      </c>
      <c r="L199" s="73" t="s">
        <v>66</v>
      </c>
      <c r="M199" s="71">
        <f t="shared" si="16"/>
        <v>63.91</v>
      </c>
      <c r="N199" s="72">
        <v>7.01</v>
      </c>
      <c r="O199" s="73" t="s">
        <v>66</v>
      </c>
      <c r="P199" s="71">
        <f t="shared" si="18"/>
        <v>7.01</v>
      </c>
    </row>
    <row r="200" spans="2:16">
      <c r="B200" s="108">
        <v>7</v>
      </c>
      <c r="C200" s="109" t="s">
        <v>67</v>
      </c>
      <c r="D200" s="69">
        <f t="shared" si="19"/>
        <v>81.395348837209298</v>
      </c>
      <c r="E200" s="110">
        <v>8.282</v>
      </c>
      <c r="F200" s="111">
        <v>3.009E-3</v>
      </c>
      <c r="G200" s="107">
        <f t="shared" si="14"/>
        <v>8.2850090000000005</v>
      </c>
      <c r="H200" s="72">
        <v>1.9</v>
      </c>
      <c r="I200" s="73" t="s">
        <v>12</v>
      </c>
      <c r="J200" s="74">
        <f t="shared" si="20"/>
        <v>1900</v>
      </c>
      <c r="K200" s="72">
        <v>70.959999999999994</v>
      </c>
      <c r="L200" s="73" t="s">
        <v>66</v>
      </c>
      <c r="M200" s="71">
        <f t="shared" si="16"/>
        <v>70.959999999999994</v>
      </c>
      <c r="N200" s="72">
        <v>7.82</v>
      </c>
      <c r="O200" s="73" t="s">
        <v>66</v>
      </c>
      <c r="P200" s="71">
        <f t="shared" si="18"/>
        <v>7.82</v>
      </c>
    </row>
    <row r="201" spans="2:16">
      <c r="B201" s="108">
        <v>8</v>
      </c>
      <c r="C201" s="109" t="s">
        <v>67</v>
      </c>
      <c r="D201" s="69">
        <f t="shared" si="19"/>
        <v>93.023255813953483</v>
      </c>
      <c r="E201" s="110">
        <v>7.5540000000000003</v>
      </c>
      <c r="F201" s="111">
        <v>2.6670000000000001E-3</v>
      </c>
      <c r="G201" s="107">
        <f t="shared" si="14"/>
        <v>7.556667</v>
      </c>
      <c r="H201" s="72">
        <v>2.37</v>
      </c>
      <c r="I201" s="73" t="s">
        <v>12</v>
      </c>
      <c r="J201" s="74">
        <f t="shared" si="20"/>
        <v>2370</v>
      </c>
      <c r="K201" s="72">
        <v>97.08</v>
      </c>
      <c r="L201" s="73" t="s">
        <v>66</v>
      </c>
      <c r="M201" s="71">
        <f t="shared" si="16"/>
        <v>97.08</v>
      </c>
      <c r="N201" s="72">
        <v>9.5299999999999994</v>
      </c>
      <c r="O201" s="73" t="s">
        <v>66</v>
      </c>
      <c r="P201" s="71">
        <f t="shared" si="18"/>
        <v>9.5299999999999994</v>
      </c>
    </row>
    <row r="202" spans="2:16">
      <c r="B202" s="108">
        <v>9</v>
      </c>
      <c r="C202" s="109" t="s">
        <v>67</v>
      </c>
      <c r="D202" s="69">
        <f t="shared" si="19"/>
        <v>104.65116279069767</v>
      </c>
      <c r="E202" s="110">
        <v>6.9690000000000003</v>
      </c>
      <c r="F202" s="111">
        <v>2.3969999999999998E-3</v>
      </c>
      <c r="G202" s="107">
        <f t="shared" si="14"/>
        <v>6.9713970000000005</v>
      </c>
      <c r="H202" s="72">
        <v>2.88</v>
      </c>
      <c r="I202" s="73" t="s">
        <v>12</v>
      </c>
      <c r="J202" s="74">
        <f t="shared" si="20"/>
        <v>2880</v>
      </c>
      <c r="K202" s="72">
        <v>121</v>
      </c>
      <c r="L202" s="73" t="s">
        <v>66</v>
      </c>
      <c r="M202" s="71">
        <f t="shared" si="16"/>
        <v>121</v>
      </c>
      <c r="N202" s="72">
        <v>11.38</v>
      </c>
      <c r="O202" s="73" t="s">
        <v>66</v>
      </c>
      <c r="P202" s="71">
        <f t="shared" si="18"/>
        <v>11.38</v>
      </c>
    </row>
    <row r="203" spans="2:16">
      <c r="B203" s="108">
        <v>10</v>
      </c>
      <c r="C203" s="109" t="s">
        <v>67</v>
      </c>
      <c r="D203" s="69">
        <f t="shared" si="19"/>
        <v>116.27906976744185</v>
      </c>
      <c r="E203" s="110">
        <v>6.4790000000000001</v>
      </c>
      <c r="F203" s="111">
        <v>2.1789999999999999E-3</v>
      </c>
      <c r="G203" s="107">
        <f t="shared" si="14"/>
        <v>6.481179</v>
      </c>
      <c r="H203" s="72">
        <v>3.43</v>
      </c>
      <c r="I203" s="73" t="s">
        <v>12</v>
      </c>
      <c r="J203" s="74">
        <f t="shared" si="20"/>
        <v>3430</v>
      </c>
      <c r="K203" s="72">
        <v>143.94999999999999</v>
      </c>
      <c r="L203" s="73" t="s">
        <v>66</v>
      </c>
      <c r="M203" s="71">
        <f t="shared" si="16"/>
        <v>143.94999999999999</v>
      </c>
      <c r="N203" s="72">
        <v>13.36</v>
      </c>
      <c r="O203" s="73" t="s">
        <v>66</v>
      </c>
      <c r="P203" s="71">
        <f t="shared" si="18"/>
        <v>13.36</v>
      </c>
    </row>
    <row r="204" spans="2:16">
      <c r="B204" s="108">
        <v>11</v>
      </c>
      <c r="C204" s="109" t="s">
        <v>67</v>
      </c>
      <c r="D204" s="69">
        <f t="shared" si="19"/>
        <v>127.90697674418605</v>
      </c>
      <c r="E204" s="110">
        <v>6.07</v>
      </c>
      <c r="F204" s="111">
        <v>1.9980000000000002E-3</v>
      </c>
      <c r="G204" s="107">
        <f t="shared" si="14"/>
        <v>6.0719980000000007</v>
      </c>
      <c r="H204" s="72">
        <v>4.0199999999999996</v>
      </c>
      <c r="I204" s="73" t="s">
        <v>12</v>
      </c>
      <c r="J204" s="74">
        <f t="shared" si="20"/>
        <v>4019.9999999999995</v>
      </c>
      <c r="K204" s="72">
        <v>166.44</v>
      </c>
      <c r="L204" s="73" t="s">
        <v>66</v>
      </c>
      <c r="M204" s="71">
        <f t="shared" si="16"/>
        <v>166.44</v>
      </c>
      <c r="N204" s="72">
        <v>15.46</v>
      </c>
      <c r="O204" s="73" t="s">
        <v>66</v>
      </c>
      <c r="P204" s="71">
        <f t="shared" si="18"/>
        <v>15.46</v>
      </c>
    </row>
    <row r="205" spans="2:16">
      <c r="B205" s="108">
        <v>12</v>
      </c>
      <c r="C205" s="109" t="s">
        <v>67</v>
      </c>
      <c r="D205" s="69">
        <f t="shared" si="19"/>
        <v>139.53488372093022</v>
      </c>
      <c r="E205" s="110">
        <v>5.7229999999999999</v>
      </c>
      <c r="F205" s="111">
        <v>1.8469999999999999E-3</v>
      </c>
      <c r="G205" s="107">
        <f t="shared" si="14"/>
        <v>5.7248469999999996</v>
      </c>
      <c r="H205" s="72">
        <v>4.6500000000000004</v>
      </c>
      <c r="I205" s="73" t="s">
        <v>12</v>
      </c>
      <c r="J205" s="74">
        <f t="shared" si="20"/>
        <v>4650</v>
      </c>
      <c r="K205" s="72">
        <v>188.69</v>
      </c>
      <c r="L205" s="73" t="s">
        <v>66</v>
      </c>
      <c r="M205" s="71">
        <f t="shared" si="16"/>
        <v>188.69</v>
      </c>
      <c r="N205" s="72">
        <v>17.670000000000002</v>
      </c>
      <c r="O205" s="73" t="s">
        <v>66</v>
      </c>
      <c r="P205" s="71">
        <f t="shared" si="18"/>
        <v>17.670000000000002</v>
      </c>
    </row>
    <row r="206" spans="2:16">
      <c r="B206" s="108">
        <v>13</v>
      </c>
      <c r="C206" s="109" t="s">
        <v>67</v>
      </c>
      <c r="D206" s="69">
        <f t="shared" si="19"/>
        <v>151.16279069767441</v>
      </c>
      <c r="E206" s="110">
        <v>5.4260000000000002</v>
      </c>
      <c r="F206" s="111">
        <v>1.717E-3</v>
      </c>
      <c r="G206" s="107">
        <f t="shared" si="14"/>
        <v>5.4277170000000003</v>
      </c>
      <c r="H206" s="72">
        <v>5.31</v>
      </c>
      <c r="I206" s="73" t="s">
        <v>12</v>
      </c>
      <c r="J206" s="74">
        <f t="shared" si="20"/>
        <v>5310</v>
      </c>
      <c r="K206" s="72">
        <v>210.82</v>
      </c>
      <c r="L206" s="73" t="s">
        <v>66</v>
      </c>
      <c r="M206" s="71">
        <f t="shared" si="16"/>
        <v>210.82</v>
      </c>
      <c r="N206" s="72">
        <v>19.989999999999998</v>
      </c>
      <c r="O206" s="73" t="s">
        <v>66</v>
      </c>
      <c r="P206" s="71">
        <f t="shared" si="18"/>
        <v>19.989999999999998</v>
      </c>
    </row>
    <row r="207" spans="2:16">
      <c r="B207" s="108">
        <v>14</v>
      </c>
      <c r="C207" s="109" t="s">
        <v>67</v>
      </c>
      <c r="D207" s="69">
        <f t="shared" si="19"/>
        <v>162.7906976744186</v>
      </c>
      <c r="E207" s="110">
        <v>5.1680000000000001</v>
      </c>
      <c r="F207" s="111">
        <v>1.6050000000000001E-3</v>
      </c>
      <c r="G207" s="107">
        <f t="shared" si="14"/>
        <v>5.1696049999999998</v>
      </c>
      <c r="H207" s="72">
        <v>6.01</v>
      </c>
      <c r="I207" s="73" t="s">
        <v>12</v>
      </c>
      <c r="J207" s="74">
        <f t="shared" si="20"/>
        <v>6010</v>
      </c>
      <c r="K207" s="72">
        <v>232.88</v>
      </c>
      <c r="L207" s="73" t="s">
        <v>66</v>
      </c>
      <c r="M207" s="71">
        <f t="shared" si="16"/>
        <v>232.88</v>
      </c>
      <c r="N207" s="72">
        <v>22.41</v>
      </c>
      <c r="O207" s="73" t="s">
        <v>66</v>
      </c>
      <c r="P207" s="71">
        <f t="shared" si="18"/>
        <v>22.41</v>
      </c>
    </row>
    <row r="208" spans="2:16">
      <c r="B208" s="108">
        <v>15</v>
      </c>
      <c r="C208" s="109" t="s">
        <v>67</v>
      </c>
      <c r="D208" s="69">
        <f t="shared" si="19"/>
        <v>174.41860465116278</v>
      </c>
      <c r="E208" s="110">
        <v>4.9429999999999996</v>
      </c>
      <c r="F208" s="111">
        <v>1.508E-3</v>
      </c>
      <c r="G208" s="107">
        <f t="shared" si="14"/>
        <v>4.9445079999999999</v>
      </c>
      <c r="H208" s="72">
        <v>6.74</v>
      </c>
      <c r="I208" s="73" t="s">
        <v>12</v>
      </c>
      <c r="J208" s="74">
        <f t="shared" si="20"/>
        <v>6740</v>
      </c>
      <c r="K208" s="72">
        <v>254.92</v>
      </c>
      <c r="L208" s="73" t="s">
        <v>66</v>
      </c>
      <c r="M208" s="71">
        <f t="shared" si="16"/>
        <v>254.92</v>
      </c>
      <c r="N208" s="72">
        <v>24.93</v>
      </c>
      <c r="O208" s="73" t="s">
        <v>66</v>
      </c>
      <c r="P208" s="71">
        <f t="shared" si="18"/>
        <v>24.93</v>
      </c>
    </row>
    <row r="209" spans="2:16">
      <c r="B209" s="108">
        <v>16</v>
      </c>
      <c r="C209" s="109" t="s">
        <v>67</v>
      </c>
      <c r="D209" s="69">
        <f t="shared" si="19"/>
        <v>186.04651162790697</v>
      </c>
      <c r="E209" s="110">
        <v>4.7430000000000003</v>
      </c>
      <c r="F209" s="111">
        <v>1.4220000000000001E-3</v>
      </c>
      <c r="G209" s="107">
        <f t="shared" si="14"/>
        <v>4.7444220000000001</v>
      </c>
      <c r="H209" s="72">
        <v>7.51</v>
      </c>
      <c r="I209" s="73" t="s">
        <v>12</v>
      </c>
      <c r="J209" s="74">
        <f t="shared" si="20"/>
        <v>7510</v>
      </c>
      <c r="K209" s="72">
        <v>276.93</v>
      </c>
      <c r="L209" s="73" t="s">
        <v>66</v>
      </c>
      <c r="M209" s="71">
        <f t="shared" si="16"/>
        <v>276.93</v>
      </c>
      <c r="N209" s="72">
        <v>27.54</v>
      </c>
      <c r="O209" s="73" t="s">
        <v>66</v>
      </c>
      <c r="P209" s="71">
        <f t="shared" si="18"/>
        <v>27.54</v>
      </c>
    </row>
    <row r="210" spans="2:16">
      <c r="B210" s="108">
        <v>17</v>
      </c>
      <c r="C210" s="109" t="s">
        <v>67</v>
      </c>
      <c r="D210" s="69">
        <f t="shared" si="19"/>
        <v>197.67441860465115</v>
      </c>
      <c r="E210" s="110">
        <v>4.5659999999999998</v>
      </c>
      <c r="F210" s="111">
        <v>1.3450000000000001E-3</v>
      </c>
      <c r="G210" s="107">
        <f t="shared" si="14"/>
        <v>4.5673449999999995</v>
      </c>
      <c r="H210" s="72">
        <v>8.3000000000000007</v>
      </c>
      <c r="I210" s="73" t="s">
        <v>12</v>
      </c>
      <c r="J210" s="74">
        <f t="shared" si="20"/>
        <v>8300</v>
      </c>
      <c r="K210" s="72">
        <v>298.95</v>
      </c>
      <c r="L210" s="73" t="s">
        <v>66</v>
      </c>
      <c r="M210" s="71">
        <f t="shared" si="16"/>
        <v>298.95</v>
      </c>
      <c r="N210" s="72">
        <v>30.23</v>
      </c>
      <c r="O210" s="73" t="s">
        <v>66</v>
      </c>
      <c r="P210" s="71">
        <f t="shared" si="18"/>
        <v>30.23</v>
      </c>
    </row>
    <row r="211" spans="2:16">
      <c r="B211" s="108">
        <v>18</v>
      </c>
      <c r="C211" s="109" t="s">
        <v>67</v>
      </c>
      <c r="D211" s="69">
        <f t="shared" si="19"/>
        <v>209.30232558139534</v>
      </c>
      <c r="E211" s="110">
        <v>4.4080000000000004</v>
      </c>
      <c r="F211" s="111">
        <v>1.2769999999999999E-3</v>
      </c>
      <c r="G211" s="107">
        <f t="shared" si="14"/>
        <v>4.4092770000000003</v>
      </c>
      <c r="H211" s="72">
        <v>9.1300000000000008</v>
      </c>
      <c r="I211" s="73" t="s">
        <v>12</v>
      </c>
      <c r="J211" s="74">
        <f t="shared" si="20"/>
        <v>9130</v>
      </c>
      <c r="K211" s="72">
        <v>320.95</v>
      </c>
      <c r="L211" s="73" t="s">
        <v>66</v>
      </c>
      <c r="M211" s="71">
        <f t="shared" si="16"/>
        <v>320.95</v>
      </c>
      <c r="N211" s="72">
        <v>33.01</v>
      </c>
      <c r="O211" s="73" t="s">
        <v>66</v>
      </c>
      <c r="P211" s="71">
        <f t="shared" si="18"/>
        <v>33.01</v>
      </c>
    </row>
    <row r="212" spans="2:16">
      <c r="B212" s="108">
        <v>20</v>
      </c>
      <c r="C212" s="109" t="s">
        <v>67</v>
      </c>
      <c r="D212" s="69">
        <f t="shared" si="19"/>
        <v>232.55813953488371</v>
      </c>
      <c r="E212" s="110">
        <v>4.1360000000000001</v>
      </c>
      <c r="F212" s="111">
        <v>1.16E-3</v>
      </c>
      <c r="G212" s="107">
        <f t="shared" si="14"/>
        <v>4.1371599999999997</v>
      </c>
      <c r="H212" s="72">
        <v>10.86</v>
      </c>
      <c r="I212" s="73" t="s">
        <v>12</v>
      </c>
      <c r="J212" s="74">
        <f t="shared" si="20"/>
        <v>10860</v>
      </c>
      <c r="K212" s="72">
        <v>404</v>
      </c>
      <c r="L212" s="73" t="s">
        <v>66</v>
      </c>
      <c r="M212" s="71">
        <f t="shared" si="16"/>
        <v>404</v>
      </c>
      <c r="N212" s="72">
        <v>38.79</v>
      </c>
      <c r="O212" s="73" t="s">
        <v>66</v>
      </c>
      <c r="P212" s="71">
        <f t="shared" si="18"/>
        <v>38.79</v>
      </c>
    </row>
    <row r="213" spans="2:16">
      <c r="B213" s="108">
        <v>22.5</v>
      </c>
      <c r="C213" s="109" t="s">
        <v>67</v>
      </c>
      <c r="D213" s="69">
        <f t="shared" si="19"/>
        <v>261.62790697674421</v>
      </c>
      <c r="E213" s="110">
        <v>3.8620000000000001</v>
      </c>
      <c r="F213" s="111">
        <v>1.042E-3</v>
      </c>
      <c r="G213" s="107">
        <f t="shared" ref="G213:G228" si="21">E213+F213</f>
        <v>3.8630420000000001</v>
      </c>
      <c r="H213" s="72">
        <v>13.18</v>
      </c>
      <c r="I213" s="73" t="s">
        <v>12</v>
      </c>
      <c r="J213" s="74">
        <f t="shared" si="20"/>
        <v>13180</v>
      </c>
      <c r="K213" s="72">
        <v>520.16</v>
      </c>
      <c r="L213" s="73" t="s">
        <v>66</v>
      </c>
      <c r="M213" s="71">
        <f t="shared" si="16"/>
        <v>520.16</v>
      </c>
      <c r="N213" s="72">
        <v>46.4</v>
      </c>
      <c r="O213" s="73" t="s">
        <v>66</v>
      </c>
      <c r="P213" s="71">
        <f t="shared" si="18"/>
        <v>46.4</v>
      </c>
    </row>
    <row r="214" spans="2:16">
      <c r="B214" s="108">
        <v>25</v>
      </c>
      <c r="C214" s="109" t="s">
        <v>67</v>
      </c>
      <c r="D214" s="69">
        <f t="shared" si="19"/>
        <v>290.69767441860466</v>
      </c>
      <c r="E214" s="110">
        <v>3.641</v>
      </c>
      <c r="F214" s="111">
        <v>9.4620000000000001E-4</v>
      </c>
      <c r="G214" s="107">
        <f t="shared" si="21"/>
        <v>3.6419462</v>
      </c>
      <c r="H214" s="72">
        <v>15.65</v>
      </c>
      <c r="I214" s="73" t="s">
        <v>12</v>
      </c>
      <c r="J214" s="74">
        <f t="shared" si="20"/>
        <v>15650</v>
      </c>
      <c r="K214" s="72">
        <v>626.5</v>
      </c>
      <c r="L214" s="73" t="s">
        <v>66</v>
      </c>
      <c r="M214" s="71">
        <f t="shared" si="16"/>
        <v>626.5</v>
      </c>
      <c r="N214" s="72">
        <v>54.39</v>
      </c>
      <c r="O214" s="73" t="s">
        <v>66</v>
      </c>
      <c r="P214" s="71">
        <f t="shared" si="18"/>
        <v>54.39</v>
      </c>
    </row>
    <row r="215" spans="2:16">
      <c r="B215" s="108">
        <v>27.5</v>
      </c>
      <c r="C215" s="109" t="s">
        <v>67</v>
      </c>
      <c r="D215" s="69">
        <f t="shared" si="19"/>
        <v>319.76744186046511</v>
      </c>
      <c r="E215" s="110">
        <v>3.46</v>
      </c>
      <c r="F215" s="111">
        <v>8.6729999999999999E-4</v>
      </c>
      <c r="G215" s="107">
        <f t="shared" si="21"/>
        <v>3.4608672999999999</v>
      </c>
      <c r="H215" s="72">
        <v>18.25</v>
      </c>
      <c r="I215" s="73" t="s">
        <v>12</v>
      </c>
      <c r="J215" s="74">
        <f t="shared" si="20"/>
        <v>18250</v>
      </c>
      <c r="K215" s="72">
        <v>727.06</v>
      </c>
      <c r="L215" s="73" t="s">
        <v>66</v>
      </c>
      <c r="M215" s="71">
        <f t="shared" si="16"/>
        <v>727.06</v>
      </c>
      <c r="N215" s="72">
        <v>62.7</v>
      </c>
      <c r="O215" s="73" t="s">
        <v>66</v>
      </c>
      <c r="P215" s="71">
        <f t="shared" si="18"/>
        <v>62.7</v>
      </c>
    </row>
    <row r="216" spans="2:16">
      <c r="B216" s="108">
        <v>30</v>
      </c>
      <c r="C216" s="109" t="s">
        <v>67</v>
      </c>
      <c r="D216" s="69">
        <f t="shared" si="19"/>
        <v>348.83720930232556</v>
      </c>
      <c r="E216" s="110">
        <v>3.3079999999999998</v>
      </c>
      <c r="F216" s="111">
        <v>8.0090000000000001E-4</v>
      </c>
      <c r="G216" s="107">
        <f t="shared" si="21"/>
        <v>3.3088009</v>
      </c>
      <c r="H216" s="72">
        <v>20.99</v>
      </c>
      <c r="I216" s="73" t="s">
        <v>12</v>
      </c>
      <c r="J216" s="74">
        <f t="shared" si="20"/>
        <v>20990</v>
      </c>
      <c r="K216" s="72">
        <v>823.67</v>
      </c>
      <c r="L216" s="73" t="s">
        <v>66</v>
      </c>
      <c r="M216" s="71">
        <f t="shared" si="16"/>
        <v>823.67</v>
      </c>
      <c r="N216" s="72">
        <v>71.3</v>
      </c>
      <c r="O216" s="73" t="s">
        <v>66</v>
      </c>
      <c r="P216" s="71">
        <f t="shared" si="18"/>
        <v>71.3</v>
      </c>
    </row>
    <row r="217" spans="2:16">
      <c r="B217" s="108">
        <v>32.5</v>
      </c>
      <c r="C217" s="109" t="s">
        <v>67</v>
      </c>
      <c r="D217" s="69">
        <f t="shared" si="19"/>
        <v>377.90697674418607</v>
      </c>
      <c r="E217" s="110">
        <v>3.18</v>
      </c>
      <c r="F217" s="111">
        <v>7.4430000000000004E-4</v>
      </c>
      <c r="G217" s="107">
        <f t="shared" si="21"/>
        <v>3.1807443000000002</v>
      </c>
      <c r="H217" s="72">
        <v>23.84</v>
      </c>
      <c r="I217" s="73" t="s">
        <v>12</v>
      </c>
      <c r="J217" s="74">
        <f t="shared" si="20"/>
        <v>23840</v>
      </c>
      <c r="K217" s="72">
        <v>917.29</v>
      </c>
      <c r="L217" s="73" t="s">
        <v>66</v>
      </c>
      <c r="M217" s="71">
        <f t="shared" si="16"/>
        <v>917.29</v>
      </c>
      <c r="N217" s="72">
        <v>80.14</v>
      </c>
      <c r="O217" s="73" t="s">
        <v>66</v>
      </c>
      <c r="P217" s="71">
        <f t="shared" si="18"/>
        <v>80.14</v>
      </c>
    </row>
    <row r="218" spans="2:16">
      <c r="B218" s="108">
        <v>35</v>
      </c>
      <c r="C218" s="109" t="s">
        <v>67</v>
      </c>
      <c r="D218" s="69">
        <f t="shared" si="19"/>
        <v>406.97674418604652</v>
      </c>
      <c r="E218" s="110">
        <v>3.07</v>
      </c>
      <c r="F218" s="111">
        <v>6.9539999999999999E-4</v>
      </c>
      <c r="G218" s="107">
        <f t="shared" si="21"/>
        <v>3.0706954</v>
      </c>
      <c r="H218" s="72">
        <v>26.8</v>
      </c>
      <c r="I218" s="73" t="s">
        <v>12</v>
      </c>
      <c r="J218" s="74">
        <f t="shared" si="20"/>
        <v>26800</v>
      </c>
      <c r="K218" s="72">
        <v>1.01</v>
      </c>
      <c r="L218" s="115" t="s">
        <v>12</v>
      </c>
      <c r="M218" s="71">
        <f t="shared" ref="M218:M228" si="22">K218*1000</f>
        <v>1010</v>
      </c>
      <c r="N218" s="72">
        <v>89.19</v>
      </c>
      <c r="O218" s="73" t="s">
        <v>66</v>
      </c>
      <c r="P218" s="71">
        <f t="shared" si="18"/>
        <v>89.19</v>
      </c>
    </row>
    <row r="219" spans="2:16">
      <c r="B219" s="108">
        <v>37.5</v>
      </c>
      <c r="C219" s="109" t="s">
        <v>67</v>
      </c>
      <c r="D219" s="69">
        <f t="shared" si="19"/>
        <v>436.04651162790697</v>
      </c>
      <c r="E219" s="110">
        <v>2.9750000000000001</v>
      </c>
      <c r="F219" s="111">
        <v>6.5280000000000004E-4</v>
      </c>
      <c r="G219" s="107">
        <f t="shared" si="21"/>
        <v>2.9756528000000002</v>
      </c>
      <c r="H219" s="72">
        <v>29.86</v>
      </c>
      <c r="I219" s="73" t="s">
        <v>12</v>
      </c>
      <c r="J219" s="74">
        <f t="shared" si="20"/>
        <v>29860</v>
      </c>
      <c r="K219" s="72">
        <v>1.1000000000000001</v>
      </c>
      <c r="L219" s="73" t="s">
        <v>12</v>
      </c>
      <c r="M219" s="71">
        <f t="shared" si="22"/>
        <v>1100</v>
      </c>
      <c r="N219" s="72">
        <v>98.42</v>
      </c>
      <c r="O219" s="73" t="s">
        <v>66</v>
      </c>
      <c r="P219" s="71">
        <f t="shared" si="18"/>
        <v>98.42</v>
      </c>
    </row>
    <row r="220" spans="2:16">
      <c r="B220" s="108">
        <v>40</v>
      </c>
      <c r="C220" s="109" t="s">
        <v>67</v>
      </c>
      <c r="D220" s="69">
        <f t="shared" si="19"/>
        <v>465.11627906976742</v>
      </c>
      <c r="E220" s="110">
        <v>2.8929999999999998</v>
      </c>
      <c r="F220" s="111">
        <v>6.1530000000000005E-4</v>
      </c>
      <c r="G220" s="107">
        <f t="shared" si="21"/>
        <v>2.8936153</v>
      </c>
      <c r="H220" s="72">
        <v>33.020000000000003</v>
      </c>
      <c r="I220" s="73" t="s">
        <v>12</v>
      </c>
      <c r="J220" s="74">
        <f t="shared" si="20"/>
        <v>33020</v>
      </c>
      <c r="K220" s="72">
        <v>1.18</v>
      </c>
      <c r="L220" s="73" t="s">
        <v>12</v>
      </c>
      <c r="M220" s="71">
        <f t="shared" si="22"/>
        <v>1180</v>
      </c>
      <c r="N220" s="72">
        <v>107.82</v>
      </c>
      <c r="O220" s="73" t="s">
        <v>66</v>
      </c>
      <c r="P220" s="71">
        <f t="shared" si="18"/>
        <v>107.82</v>
      </c>
    </row>
    <row r="221" spans="2:16">
      <c r="B221" s="108">
        <v>45</v>
      </c>
      <c r="C221" s="109" t="s">
        <v>67</v>
      </c>
      <c r="D221" s="69">
        <f t="shared" si="19"/>
        <v>523.25581395348843</v>
      </c>
      <c r="E221" s="110">
        <v>2.7559999999999998</v>
      </c>
      <c r="F221" s="111">
        <v>5.5230000000000003E-4</v>
      </c>
      <c r="G221" s="107">
        <f t="shared" si="21"/>
        <v>2.7565522999999996</v>
      </c>
      <c r="H221" s="72">
        <v>39.57</v>
      </c>
      <c r="I221" s="73" t="s">
        <v>12</v>
      </c>
      <c r="J221" s="74">
        <f t="shared" si="20"/>
        <v>39570</v>
      </c>
      <c r="K221" s="72">
        <v>1.5</v>
      </c>
      <c r="L221" s="73" t="s">
        <v>12</v>
      </c>
      <c r="M221" s="71">
        <f t="shared" si="22"/>
        <v>1500</v>
      </c>
      <c r="N221" s="72">
        <v>126.99</v>
      </c>
      <c r="O221" s="73" t="s">
        <v>66</v>
      </c>
      <c r="P221" s="71">
        <f t="shared" si="18"/>
        <v>126.99</v>
      </c>
    </row>
    <row r="222" spans="2:16">
      <c r="B222" s="108">
        <v>50</v>
      </c>
      <c r="C222" s="109" t="s">
        <v>67</v>
      </c>
      <c r="D222" s="69">
        <f t="shared" si="19"/>
        <v>581.39534883720933</v>
      </c>
      <c r="E222" s="110">
        <v>2.6480000000000001</v>
      </c>
      <c r="F222" s="111">
        <v>5.0129999999999999E-4</v>
      </c>
      <c r="G222" s="107">
        <f t="shared" si="21"/>
        <v>2.6485012999999999</v>
      </c>
      <c r="H222" s="72">
        <v>46.42</v>
      </c>
      <c r="I222" s="73" t="s">
        <v>12</v>
      </c>
      <c r="J222" s="74">
        <f t="shared" si="20"/>
        <v>46420</v>
      </c>
      <c r="K222" s="72">
        <v>1.79</v>
      </c>
      <c r="L222" s="73" t="s">
        <v>12</v>
      </c>
      <c r="M222" s="71">
        <f t="shared" si="22"/>
        <v>1790</v>
      </c>
      <c r="N222" s="72">
        <v>146.55000000000001</v>
      </c>
      <c r="O222" s="73" t="s">
        <v>66</v>
      </c>
      <c r="P222" s="71">
        <f t="shared" si="18"/>
        <v>146.55000000000001</v>
      </c>
    </row>
    <row r="223" spans="2:16">
      <c r="B223" s="108">
        <v>55</v>
      </c>
      <c r="C223" s="109" t="s">
        <v>67</v>
      </c>
      <c r="D223" s="69">
        <f t="shared" si="19"/>
        <v>639.53488372093022</v>
      </c>
      <c r="E223" s="110">
        <v>2.5609999999999999</v>
      </c>
      <c r="F223" s="111">
        <v>4.593E-4</v>
      </c>
      <c r="G223" s="107">
        <f t="shared" si="21"/>
        <v>2.5614593000000001</v>
      </c>
      <c r="H223" s="72">
        <v>53.53</v>
      </c>
      <c r="I223" s="73" t="s">
        <v>12</v>
      </c>
      <c r="J223" s="74">
        <f t="shared" si="20"/>
        <v>53530</v>
      </c>
      <c r="K223" s="72">
        <v>2.0499999999999998</v>
      </c>
      <c r="L223" s="73" t="s">
        <v>12</v>
      </c>
      <c r="M223" s="71">
        <f t="shared" si="22"/>
        <v>2050</v>
      </c>
      <c r="N223" s="72">
        <v>166.37</v>
      </c>
      <c r="O223" s="73" t="s">
        <v>66</v>
      </c>
      <c r="P223" s="71">
        <f t="shared" si="18"/>
        <v>166.37</v>
      </c>
    </row>
    <row r="224" spans="2:16">
      <c r="B224" s="108">
        <v>60</v>
      </c>
      <c r="C224" s="109" t="s">
        <v>67</v>
      </c>
      <c r="D224" s="69">
        <f t="shared" si="19"/>
        <v>697.67441860465112</v>
      </c>
      <c r="E224" s="110">
        <v>2.4900000000000002</v>
      </c>
      <c r="F224" s="111">
        <v>4.2400000000000001E-4</v>
      </c>
      <c r="G224" s="107">
        <f t="shared" si="21"/>
        <v>2.4904240000000004</v>
      </c>
      <c r="H224" s="72">
        <v>60.86</v>
      </c>
      <c r="I224" s="73" t="s">
        <v>12</v>
      </c>
      <c r="J224" s="74">
        <f t="shared" si="20"/>
        <v>60860</v>
      </c>
      <c r="K224" s="72">
        <v>2.2999999999999998</v>
      </c>
      <c r="L224" s="73" t="s">
        <v>12</v>
      </c>
      <c r="M224" s="71">
        <f t="shared" si="22"/>
        <v>2300</v>
      </c>
      <c r="N224" s="72">
        <v>186.35</v>
      </c>
      <c r="O224" s="73" t="s">
        <v>66</v>
      </c>
      <c r="P224" s="71">
        <f t="shared" si="18"/>
        <v>186.35</v>
      </c>
    </row>
    <row r="225" spans="1:16">
      <c r="B225" s="108">
        <v>65</v>
      </c>
      <c r="C225" s="109" t="s">
        <v>67</v>
      </c>
      <c r="D225" s="69">
        <f t="shared" si="19"/>
        <v>755.81395348837214</v>
      </c>
      <c r="E225" s="110">
        <v>2.4319999999999999</v>
      </c>
      <c r="F225" s="111">
        <v>3.9389999999999998E-4</v>
      </c>
      <c r="G225" s="107">
        <f t="shared" si="21"/>
        <v>2.4323939000000001</v>
      </c>
      <c r="H225" s="72">
        <v>68.38</v>
      </c>
      <c r="I225" s="73" t="s">
        <v>12</v>
      </c>
      <c r="J225" s="74">
        <f t="shared" si="20"/>
        <v>68380</v>
      </c>
      <c r="K225" s="72">
        <v>2.5299999999999998</v>
      </c>
      <c r="L225" s="73" t="s">
        <v>12</v>
      </c>
      <c r="M225" s="71">
        <f t="shared" si="22"/>
        <v>2530</v>
      </c>
      <c r="N225" s="72">
        <v>206.42</v>
      </c>
      <c r="O225" s="73" t="s">
        <v>66</v>
      </c>
      <c r="P225" s="71">
        <f t="shared" si="18"/>
        <v>206.42</v>
      </c>
    </row>
    <row r="226" spans="1:16">
      <c r="B226" s="108">
        <v>70</v>
      </c>
      <c r="C226" s="109" t="s">
        <v>67</v>
      </c>
      <c r="D226" s="69">
        <f t="shared" si="19"/>
        <v>813.95348837209303</v>
      </c>
      <c r="E226" s="110">
        <v>2.383</v>
      </c>
      <c r="F226" s="111">
        <v>3.679E-4</v>
      </c>
      <c r="G226" s="107">
        <f t="shared" si="21"/>
        <v>2.3833679000000001</v>
      </c>
      <c r="H226" s="72">
        <v>76.06</v>
      </c>
      <c r="I226" s="73" t="s">
        <v>12</v>
      </c>
      <c r="J226" s="74">
        <f t="shared" si="20"/>
        <v>76060</v>
      </c>
      <c r="K226" s="72">
        <v>2.76</v>
      </c>
      <c r="L226" s="73" t="s">
        <v>12</v>
      </c>
      <c r="M226" s="71">
        <f t="shared" si="22"/>
        <v>2760</v>
      </c>
      <c r="N226" s="72">
        <v>226.5</v>
      </c>
      <c r="O226" s="73" t="s">
        <v>66</v>
      </c>
      <c r="P226" s="71">
        <f t="shared" si="18"/>
        <v>226.5</v>
      </c>
    </row>
    <row r="227" spans="1:16">
      <c r="B227" s="108">
        <v>80</v>
      </c>
      <c r="C227" s="109" t="s">
        <v>67</v>
      </c>
      <c r="D227" s="69">
        <f t="shared" si="19"/>
        <v>930.23255813953483</v>
      </c>
      <c r="E227" s="110">
        <v>2.3069999999999999</v>
      </c>
      <c r="F227" s="111">
        <v>3.2529999999999999E-4</v>
      </c>
      <c r="G227" s="107">
        <f t="shared" si="21"/>
        <v>2.3073253</v>
      </c>
      <c r="H227" s="72">
        <v>91.85</v>
      </c>
      <c r="I227" s="73" t="s">
        <v>12</v>
      </c>
      <c r="J227" s="74">
        <f t="shared" si="20"/>
        <v>91850</v>
      </c>
      <c r="K227" s="72">
        <v>3.55</v>
      </c>
      <c r="L227" s="73" t="s">
        <v>12</v>
      </c>
      <c r="M227" s="71">
        <f t="shared" si="22"/>
        <v>3550</v>
      </c>
      <c r="N227" s="72">
        <v>266.57</v>
      </c>
      <c r="O227" s="73" t="s">
        <v>66</v>
      </c>
      <c r="P227" s="71">
        <f t="shared" si="18"/>
        <v>266.57</v>
      </c>
    </row>
    <row r="228" spans="1:16">
      <c r="A228" s="4">
        <v>228</v>
      </c>
      <c r="B228" s="108">
        <v>86</v>
      </c>
      <c r="C228" s="109" t="s">
        <v>67</v>
      </c>
      <c r="D228" s="69">
        <f t="shared" si="19"/>
        <v>1000</v>
      </c>
      <c r="E228" s="110">
        <v>2.274</v>
      </c>
      <c r="F228" s="111">
        <v>3.0430000000000002E-4</v>
      </c>
      <c r="G228" s="107">
        <f t="shared" si="21"/>
        <v>2.2743042999999998</v>
      </c>
      <c r="H228" s="72">
        <v>101.55</v>
      </c>
      <c r="I228" s="73" t="s">
        <v>12</v>
      </c>
      <c r="J228" s="74">
        <f t="shared" si="20"/>
        <v>101550</v>
      </c>
      <c r="K228" s="72">
        <v>3.8</v>
      </c>
      <c r="L228" s="73" t="s">
        <v>12</v>
      </c>
      <c r="M228" s="71">
        <f t="shared" si="22"/>
        <v>3800</v>
      </c>
      <c r="N228" s="72">
        <v>290.42</v>
      </c>
      <c r="O228" s="73" t="s">
        <v>66</v>
      </c>
      <c r="P228" s="71">
        <f t="shared" si="18"/>
        <v>290.42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4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5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5"/>
      <c r="S2" s="127"/>
      <c r="T2" s="25"/>
      <c r="U2" s="45"/>
      <c r="V2" s="128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135</v>
      </c>
      <c r="F3" s="186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5"/>
      <c r="V3" s="121"/>
      <c r="W3" s="122"/>
      <c r="X3" s="25"/>
      <c r="Y3" s="25"/>
    </row>
    <row r="4" spans="1:25">
      <c r="A4" s="4">
        <v>4</v>
      </c>
      <c r="B4" s="12" t="s">
        <v>21</v>
      </c>
      <c r="C4" s="20">
        <v>36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5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24</v>
      </c>
      <c r="C5" s="20">
        <v>86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132</v>
      </c>
      <c r="P5" s="1" t="str">
        <f ca="1">RIGHT(CELL("filename",A1),LEN(CELL("filename",A1))-FIND("]",CELL("filename",A1)))</f>
        <v>srim86Kr_Au</v>
      </c>
      <c r="R5" s="45"/>
      <c r="S5" s="23"/>
      <c r="T5" s="123"/>
      <c r="U5" s="120"/>
      <c r="V5" s="98"/>
      <c r="W5" s="25"/>
      <c r="X5" s="25"/>
      <c r="Y5" s="25"/>
    </row>
    <row r="6" spans="1:25">
      <c r="A6" s="4">
        <v>6</v>
      </c>
      <c r="B6" s="12" t="s">
        <v>30</v>
      </c>
      <c r="C6" s="26" t="s">
        <v>74</v>
      </c>
      <c r="D6" s="21" t="s">
        <v>32</v>
      </c>
      <c r="F6" s="27" t="s">
        <v>73</v>
      </c>
      <c r="G6" s="28">
        <v>79</v>
      </c>
      <c r="H6" s="28">
        <v>100</v>
      </c>
      <c r="I6" s="29">
        <v>100</v>
      </c>
      <c r="J6" s="4">
        <v>1</v>
      </c>
      <c r="K6" s="30">
        <v>193.1</v>
      </c>
      <c r="L6" s="22" t="s">
        <v>33</v>
      </c>
      <c r="M6" s="9"/>
      <c r="N6" s="9"/>
      <c r="O6" s="15" t="s">
        <v>131</v>
      </c>
      <c r="P6" s="130" t="s">
        <v>133</v>
      </c>
      <c r="R6" s="45"/>
      <c r="S6" s="23"/>
      <c r="T6" s="57"/>
      <c r="U6" s="120"/>
      <c r="V6" s="98"/>
      <c r="W6" s="25"/>
      <c r="X6" s="25"/>
      <c r="Y6" s="25"/>
    </row>
    <row r="7" spans="1:25">
      <c r="A7" s="1">
        <v>7</v>
      </c>
      <c r="B7" s="31"/>
      <c r="C7" s="26" t="s">
        <v>75</v>
      </c>
      <c r="F7" s="32"/>
      <c r="G7" s="33"/>
      <c r="H7" s="33"/>
      <c r="I7" s="34"/>
      <c r="J7" s="4">
        <v>2</v>
      </c>
      <c r="K7" s="35">
        <v>1931</v>
      </c>
      <c r="L7" s="22" t="s">
        <v>35</v>
      </c>
      <c r="M7" s="9"/>
      <c r="N7" s="9"/>
      <c r="O7" s="9"/>
      <c r="R7" s="45"/>
      <c r="S7" s="23"/>
      <c r="T7" s="25"/>
      <c r="U7" s="120"/>
      <c r="V7" s="98"/>
      <c r="W7" s="25"/>
      <c r="X7" s="36"/>
      <c r="Y7" s="25"/>
    </row>
    <row r="8" spans="1:25">
      <c r="A8" s="1">
        <v>8</v>
      </c>
      <c r="B8" s="12" t="s">
        <v>36</v>
      </c>
      <c r="C8" s="37">
        <v>19.311</v>
      </c>
      <c r="D8" s="38" t="s">
        <v>9</v>
      </c>
      <c r="F8" s="32"/>
      <c r="G8" s="33"/>
      <c r="H8" s="33"/>
      <c r="I8" s="34"/>
      <c r="J8" s="4">
        <v>3</v>
      </c>
      <c r="K8" s="35">
        <v>1931</v>
      </c>
      <c r="L8" s="22" t="s">
        <v>37</v>
      </c>
      <c r="M8" s="9"/>
      <c r="N8" s="9"/>
      <c r="O8" s="9"/>
      <c r="R8" s="45"/>
      <c r="S8" s="23"/>
      <c r="T8" s="25"/>
      <c r="U8" s="120"/>
      <c r="V8" s="99"/>
      <c r="W8" s="25"/>
      <c r="X8" s="39"/>
      <c r="Y8" s="124"/>
    </row>
    <row r="9" spans="1:25">
      <c r="A9" s="1">
        <v>9</v>
      </c>
      <c r="B9" s="31"/>
      <c r="C9" s="37">
        <v>5.904E+22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5"/>
      <c r="S9" s="40"/>
      <c r="T9" s="125"/>
      <c r="U9" s="120"/>
      <c r="V9" s="99"/>
      <c r="W9" s="25"/>
      <c r="X9" s="39"/>
      <c r="Y9" s="124"/>
    </row>
    <row r="10" spans="1:25">
      <c r="A10" s="1">
        <v>10</v>
      </c>
      <c r="B10" s="12" t="s">
        <v>39</v>
      </c>
      <c r="C10" s="41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5"/>
      <c r="S10" s="40"/>
      <c r="T10" s="57"/>
      <c r="U10" s="120"/>
      <c r="V10" s="99"/>
      <c r="W10" s="25"/>
      <c r="X10" s="39"/>
      <c r="Y10" s="124"/>
    </row>
    <row r="11" spans="1:25">
      <c r="A11" s="1">
        <v>11</v>
      </c>
      <c r="C11" s="42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5"/>
      <c r="S11" s="46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3">
        <v>20</v>
      </c>
      <c r="D12" s="44">
        <f>$C$5/100</f>
        <v>0.86</v>
      </c>
      <c r="E12" s="21" t="s">
        <v>80</v>
      </c>
      <c r="F12" s="32"/>
      <c r="G12" s="33"/>
      <c r="H12" s="33"/>
      <c r="I12" s="34"/>
      <c r="J12" s="4">
        <v>7</v>
      </c>
      <c r="K12" s="35">
        <v>327.07</v>
      </c>
      <c r="L12" s="22" t="s">
        <v>45</v>
      </c>
      <c r="M12" s="9"/>
      <c r="R12" s="45"/>
      <c r="S12" s="46"/>
      <c r="T12" s="25"/>
      <c r="U12" s="25"/>
      <c r="V12" s="98"/>
      <c r="W12" s="98"/>
      <c r="X12" s="98"/>
      <c r="Y12" s="25"/>
    </row>
    <row r="13" spans="1:25">
      <c r="A13" s="1">
        <v>13</v>
      </c>
      <c r="B13" s="5" t="s">
        <v>46</v>
      </c>
      <c r="C13" s="47">
        <v>228</v>
      </c>
      <c r="D13" s="44">
        <f>$C$5*1000000</f>
        <v>86000000</v>
      </c>
      <c r="E13" s="21" t="s">
        <v>70</v>
      </c>
      <c r="F13" s="48"/>
      <c r="G13" s="49"/>
      <c r="H13" s="49"/>
      <c r="I13" s="50"/>
      <c r="J13" s="4">
        <v>8</v>
      </c>
      <c r="K13" s="51">
        <v>0.24213000000000001</v>
      </c>
      <c r="L13" s="22" t="s">
        <v>47</v>
      </c>
      <c r="R13" s="45"/>
      <c r="S13" s="46"/>
      <c r="T13" s="25"/>
      <c r="U13" s="45"/>
      <c r="V13" s="98"/>
      <c r="W13" s="98"/>
      <c r="X13" s="99"/>
      <c r="Y13" s="25"/>
    </row>
    <row r="14" spans="1:25" ht="13.5">
      <c r="A14" s="1">
        <v>14</v>
      </c>
      <c r="B14" s="5" t="s">
        <v>207</v>
      </c>
      <c r="C14" s="80"/>
      <c r="D14" s="21" t="s">
        <v>252</v>
      </c>
      <c r="E14" s="25"/>
      <c r="F14" s="25"/>
      <c r="G14" s="25"/>
      <c r="H14" s="84">
        <f>SUM(H6:H13)</f>
        <v>100</v>
      </c>
      <c r="I14" s="84">
        <f>SUM(I6:I13)</f>
        <v>100</v>
      </c>
      <c r="J14" s="4">
        <v>0</v>
      </c>
      <c r="K14" s="52" t="s">
        <v>48</v>
      </c>
      <c r="L14" s="53"/>
      <c r="N14" s="42"/>
      <c r="O14" s="42"/>
      <c r="P14" s="42"/>
      <c r="R14" s="45"/>
      <c r="S14" s="46"/>
      <c r="T14" s="25"/>
      <c r="U14" s="45"/>
      <c r="V14" s="96"/>
      <c r="W14" s="96"/>
      <c r="X14" s="126"/>
      <c r="Y14" s="25"/>
    </row>
    <row r="15" spans="1:25" ht="13.5">
      <c r="A15" s="1">
        <v>15</v>
      </c>
      <c r="B15" s="5" t="s">
        <v>253</v>
      </c>
      <c r="C15" s="81"/>
      <c r="D15" s="79" t="s">
        <v>254</v>
      </c>
      <c r="E15" s="100"/>
      <c r="F15" s="100"/>
      <c r="G15" s="100"/>
      <c r="H15" s="57"/>
      <c r="I15" s="57"/>
      <c r="J15" s="101"/>
      <c r="K15" s="58"/>
      <c r="L15" s="59"/>
      <c r="M15" s="101"/>
      <c r="N15" s="21"/>
      <c r="O15" s="21"/>
      <c r="P15" s="101"/>
      <c r="R15" s="45"/>
      <c r="S15" s="46"/>
      <c r="T15" s="25"/>
      <c r="U15" s="25"/>
      <c r="V15" s="97"/>
      <c r="W15" s="97"/>
      <c r="X15" s="39"/>
      <c r="Y15" s="25"/>
    </row>
    <row r="16" spans="1:25">
      <c r="A16" s="1">
        <v>16</v>
      </c>
      <c r="B16" s="21"/>
      <c r="C16" s="55"/>
      <c r="D16" s="56"/>
      <c r="F16" s="60" t="s">
        <v>49</v>
      </c>
      <c r="G16" s="100"/>
      <c r="H16" s="61"/>
      <c r="I16" s="57"/>
      <c r="J16" s="102"/>
      <c r="K16" s="58"/>
      <c r="L16" s="59"/>
      <c r="M16" s="21"/>
      <c r="N16" s="21"/>
      <c r="O16" s="21"/>
      <c r="P16" s="21"/>
      <c r="R16" s="45"/>
      <c r="S16" s="46"/>
      <c r="T16" s="25"/>
      <c r="U16" s="25"/>
      <c r="V16" s="97"/>
      <c r="W16" s="97"/>
      <c r="X16" s="39"/>
      <c r="Y16" s="25"/>
    </row>
    <row r="17" spans="1:16">
      <c r="A17" s="1">
        <v>17</v>
      </c>
      <c r="B17" s="62" t="s">
        <v>50</v>
      </c>
      <c r="C17" s="11"/>
      <c r="D17" s="10"/>
      <c r="E17" s="62" t="s">
        <v>51</v>
      </c>
      <c r="F17" s="63" t="s">
        <v>52</v>
      </c>
      <c r="G17" s="64" t="s">
        <v>53</v>
      </c>
      <c r="H17" s="62" t="s">
        <v>54</v>
      </c>
      <c r="I17" s="11"/>
      <c r="J17" s="10"/>
      <c r="K17" s="62" t="s">
        <v>55</v>
      </c>
      <c r="L17" s="65"/>
      <c r="M17" s="66"/>
      <c r="N17" s="62" t="s">
        <v>56</v>
      </c>
      <c r="O17" s="11"/>
      <c r="P17" s="10"/>
    </row>
    <row r="18" spans="1:16">
      <c r="A18" s="1">
        <v>18</v>
      </c>
      <c r="B18" s="67" t="s">
        <v>57</v>
      </c>
      <c r="C18" s="25"/>
      <c r="D18" s="119" t="s">
        <v>58</v>
      </c>
      <c r="E18" s="183" t="s">
        <v>59</v>
      </c>
      <c r="F18" s="184"/>
      <c r="G18" s="185"/>
      <c r="H18" s="67" t="s">
        <v>60</v>
      </c>
      <c r="I18" s="25"/>
      <c r="J18" s="119" t="s">
        <v>61</v>
      </c>
      <c r="K18" s="67" t="s">
        <v>62</v>
      </c>
      <c r="L18" s="68"/>
      <c r="M18" s="119" t="s">
        <v>61</v>
      </c>
      <c r="N18" s="67" t="s">
        <v>62</v>
      </c>
      <c r="O18" s="25"/>
      <c r="P18" s="119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899.99900000000002</v>
      </c>
      <c r="C20" s="104" t="s">
        <v>78</v>
      </c>
      <c r="D20" s="94">
        <f>B20/1000000/$C$5</f>
        <v>1.0465104651162792E-5</v>
      </c>
      <c r="E20" s="105">
        <v>1.8530000000000001E-2</v>
      </c>
      <c r="F20" s="106">
        <v>0.29970000000000002</v>
      </c>
      <c r="G20" s="107">
        <f>E20+F20</f>
        <v>0.31823000000000001</v>
      </c>
      <c r="H20" s="103">
        <v>9</v>
      </c>
      <c r="I20" s="104" t="s">
        <v>64</v>
      </c>
      <c r="J20" s="75">
        <f>H20/1000/10</f>
        <v>8.9999999999999998E-4</v>
      </c>
      <c r="K20" s="103">
        <v>10</v>
      </c>
      <c r="L20" s="104" t="s">
        <v>64</v>
      </c>
      <c r="M20" s="75">
        <f t="shared" ref="M20:M83" si="0">K20/1000/10</f>
        <v>1E-3</v>
      </c>
      <c r="N20" s="103">
        <v>8</v>
      </c>
      <c r="O20" s="104" t="s">
        <v>64</v>
      </c>
      <c r="P20" s="75">
        <f t="shared" ref="P20:P83" si="1">N20/1000/10</f>
        <v>8.0000000000000004E-4</v>
      </c>
    </row>
    <row r="21" spans="1:16">
      <c r="B21" s="108">
        <v>999.99900000000002</v>
      </c>
      <c r="C21" s="109" t="s">
        <v>78</v>
      </c>
      <c r="D21" s="95">
        <f>B21/1000000/$C$5</f>
        <v>1.1627895348837211E-5</v>
      </c>
      <c r="E21" s="110">
        <v>1.9529999999999999E-2</v>
      </c>
      <c r="F21" s="111">
        <v>0.3165</v>
      </c>
      <c r="G21" s="107">
        <f t="shared" ref="G21:G84" si="2">E21+F21</f>
        <v>0.33603</v>
      </c>
      <c r="H21" s="108">
        <v>10</v>
      </c>
      <c r="I21" s="109" t="s">
        <v>64</v>
      </c>
      <c r="J21" s="69">
        <f t="shared" ref="J21:J84" si="3">H21/1000/10</f>
        <v>1E-3</v>
      </c>
      <c r="K21" s="108">
        <v>11</v>
      </c>
      <c r="L21" s="109" t="s">
        <v>64</v>
      </c>
      <c r="M21" s="69">
        <f t="shared" si="0"/>
        <v>1.0999999999999998E-3</v>
      </c>
      <c r="N21" s="108">
        <v>8</v>
      </c>
      <c r="O21" s="109" t="s">
        <v>64</v>
      </c>
      <c r="P21" s="69">
        <f t="shared" si="1"/>
        <v>8.0000000000000004E-4</v>
      </c>
    </row>
    <row r="22" spans="1:16">
      <c r="B22" s="108">
        <v>1.1000000000000001</v>
      </c>
      <c r="C22" s="112" t="s">
        <v>63</v>
      </c>
      <c r="D22" s="93">
        <f t="shared" ref="D22:D85" si="4">B22/1000/$C$5</f>
        <v>1.2790697674418606E-5</v>
      </c>
      <c r="E22" s="110">
        <v>2.0490000000000001E-2</v>
      </c>
      <c r="F22" s="111">
        <v>0.3322</v>
      </c>
      <c r="G22" s="107">
        <f t="shared" si="2"/>
        <v>0.35269</v>
      </c>
      <c r="H22" s="108">
        <v>10</v>
      </c>
      <c r="I22" s="109" t="s">
        <v>64</v>
      </c>
      <c r="J22" s="69">
        <f t="shared" si="3"/>
        <v>1E-3</v>
      </c>
      <c r="K22" s="108">
        <v>11</v>
      </c>
      <c r="L22" s="109" t="s">
        <v>64</v>
      </c>
      <c r="M22" s="69">
        <f t="shared" si="0"/>
        <v>1.0999999999999998E-3</v>
      </c>
      <c r="N22" s="108">
        <v>9</v>
      </c>
      <c r="O22" s="109" t="s">
        <v>64</v>
      </c>
      <c r="P22" s="69">
        <f t="shared" si="1"/>
        <v>8.9999999999999998E-4</v>
      </c>
    </row>
    <row r="23" spans="1:16">
      <c r="B23" s="108">
        <v>1.2</v>
      </c>
      <c r="C23" s="109" t="s">
        <v>63</v>
      </c>
      <c r="D23" s="93">
        <f t="shared" si="4"/>
        <v>1.3953488372093022E-5</v>
      </c>
      <c r="E23" s="110">
        <v>2.1399999999999999E-2</v>
      </c>
      <c r="F23" s="111">
        <v>0.34720000000000001</v>
      </c>
      <c r="G23" s="107">
        <f t="shared" si="2"/>
        <v>0.36859999999999998</v>
      </c>
      <c r="H23" s="108">
        <v>11</v>
      </c>
      <c r="I23" s="109" t="s">
        <v>64</v>
      </c>
      <c r="J23" s="69">
        <f t="shared" si="3"/>
        <v>1.0999999999999998E-3</v>
      </c>
      <c r="K23" s="108">
        <v>12</v>
      </c>
      <c r="L23" s="109" t="s">
        <v>64</v>
      </c>
      <c r="M23" s="69">
        <f t="shared" si="0"/>
        <v>1.2000000000000001E-3</v>
      </c>
      <c r="N23" s="108">
        <v>9</v>
      </c>
      <c r="O23" s="109" t="s">
        <v>64</v>
      </c>
      <c r="P23" s="69">
        <f t="shared" si="1"/>
        <v>8.9999999999999998E-4</v>
      </c>
    </row>
    <row r="24" spans="1:16">
      <c r="B24" s="108">
        <v>1.3</v>
      </c>
      <c r="C24" s="109" t="s">
        <v>63</v>
      </c>
      <c r="D24" s="93">
        <f t="shared" si="4"/>
        <v>1.5116279069767441E-5</v>
      </c>
      <c r="E24" s="110">
        <v>2.2270000000000002E-2</v>
      </c>
      <c r="F24" s="111">
        <v>0.3614</v>
      </c>
      <c r="G24" s="107">
        <f t="shared" si="2"/>
        <v>0.38367000000000001</v>
      </c>
      <c r="H24" s="108">
        <v>11</v>
      </c>
      <c r="I24" s="109" t="s">
        <v>64</v>
      </c>
      <c r="J24" s="69">
        <f t="shared" si="3"/>
        <v>1.0999999999999998E-3</v>
      </c>
      <c r="K24" s="108">
        <v>12</v>
      </c>
      <c r="L24" s="109" t="s">
        <v>64</v>
      </c>
      <c r="M24" s="69">
        <f t="shared" si="0"/>
        <v>1.2000000000000001E-3</v>
      </c>
      <c r="N24" s="108">
        <v>9</v>
      </c>
      <c r="O24" s="109" t="s">
        <v>64</v>
      </c>
      <c r="P24" s="69">
        <f t="shared" si="1"/>
        <v>8.9999999999999998E-4</v>
      </c>
    </row>
    <row r="25" spans="1:16">
      <c r="B25" s="108">
        <v>1.4</v>
      </c>
      <c r="C25" s="109" t="s">
        <v>63</v>
      </c>
      <c r="D25" s="93">
        <f t="shared" si="4"/>
        <v>1.6279069767441859E-5</v>
      </c>
      <c r="E25" s="110">
        <v>2.3109999999999999E-2</v>
      </c>
      <c r="F25" s="111">
        <v>0.37490000000000001</v>
      </c>
      <c r="G25" s="107">
        <f t="shared" si="2"/>
        <v>0.39801000000000003</v>
      </c>
      <c r="H25" s="108">
        <v>12</v>
      </c>
      <c r="I25" s="109" t="s">
        <v>64</v>
      </c>
      <c r="J25" s="69">
        <f t="shared" si="3"/>
        <v>1.2000000000000001E-3</v>
      </c>
      <c r="K25" s="108">
        <v>12</v>
      </c>
      <c r="L25" s="109" t="s">
        <v>64</v>
      </c>
      <c r="M25" s="69">
        <f t="shared" si="0"/>
        <v>1.2000000000000001E-3</v>
      </c>
      <c r="N25" s="108">
        <v>10</v>
      </c>
      <c r="O25" s="109" t="s">
        <v>64</v>
      </c>
      <c r="P25" s="69">
        <f t="shared" si="1"/>
        <v>1E-3</v>
      </c>
    </row>
    <row r="26" spans="1:16">
      <c r="B26" s="108">
        <v>1.5</v>
      </c>
      <c r="C26" s="109" t="s">
        <v>63</v>
      </c>
      <c r="D26" s="93">
        <f t="shared" si="4"/>
        <v>1.7441860465116278E-5</v>
      </c>
      <c r="E26" s="110">
        <v>2.392E-2</v>
      </c>
      <c r="F26" s="111">
        <v>0.38779999999999998</v>
      </c>
      <c r="G26" s="107">
        <f t="shared" si="2"/>
        <v>0.41171999999999997</v>
      </c>
      <c r="H26" s="108">
        <v>12</v>
      </c>
      <c r="I26" s="109" t="s">
        <v>64</v>
      </c>
      <c r="J26" s="69">
        <f t="shared" si="3"/>
        <v>1.2000000000000001E-3</v>
      </c>
      <c r="K26" s="108">
        <v>13</v>
      </c>
      <c r="L26" s="109" t="s">
        <v>64</v>
      </c>
      <c r="M26" s="69">
        <f t="shared" si="0"/>
        <v>1.2999999999999999E-3</v>
      </c>
      <c r="N26" s="108">
        <v>10</v>
      </c>
      <c r="O26" s="109" t="s">
        <v>64</v>
      </c>
      <c r="P26" s="69">
        <f t="shared" si="1"/>
        <v>1E-3</v>
      </c>
    </row>
    <row r="27" spans="1:16">
      <c r="B27" s="108">
        <v>1.6</v>
      </c>
      <c r="C27" s="109" t="s">
        <v>63</v>
      </c>
      <c r="D27" s="93">
        <f t="shared" si="4"/>
        <v>1.8604651162790697E-5</v>
      </c>
      <c r="E27" s="110">
        <v>2.4709999999999999E-2</v>
      </c>
      <c r="F27" s="111">
        <v>0.4002</v>
      </c>
      <c r="G27" s="107">
        <f t="shared" si="2"/>
        <v>0.42491000000000001</v>
      </c>
      <c r="H27" s="108">
        <v>12</v>
      </c>
      <c r="I27" s="109" t="s">
        <v>64</v>
      </c>
      <c r="J27" s="69">
        <f t="shared" si="3"/>
        <v>1.2000000000000001E-3</v>
      </c>
      <c r="K27" s="108">
        <v>13</v>
      </c>
      <c r="L27" s="109" t="s">
        <v>64</v>
      </c>
      <c r="M27" s="69">
        <f t="shared" si="0"/>
        <v>1.2999999999999999E-3</v>
      </c>
      <c r="N27" s="108">
        <v>10</v>
      </c>
      <c r="O27" s="109" t="s">
        <v>64</v>
      </c>
      <c r="P27" s="69">
        <f t="shared" si="1"/>
        <v>1E-3</v>
      </c>
    </row>
    <row r="28" spans="1:16">
      <c r="B28" s="108">
        <v>1.7</v>
      </c>
      <c r="C28" s="109" t="s">
        <v>63</v>
      </c>
      <c r="D28" s="93">
        <f t="shared" si="4"/>
        <v>1.9767441860465116E-5</v>
      </c>
      <c r="E28" s="110">
        <v>2.547E-2</v>
      </c>
      <c r="F28" s="111">
        <v>0.41220000000000001</v>
      </c>
      <c r="G28" s="107">
        <f t="shared" si="2"/>
        <v>0.43767</v>
      </c>
      <c r="H28" s="108">
        <v>13</v>
      </c>
      <c r="I28" s="109" t="s">
        <v>64</v>
      </c>
      <c r="J28" s="69">
        <f t="shared" si="3"/>
        <v>1.2999999999999999E-3</v>
      </c>
      <c r="K28" s="108">
        <v>14</v>
      </c>
      <c r="L28" s="109" t="s">
        <v>64</v>
      </c>
      <c r="M28" s="69">
        <f t="shared" si="0"/>
        <v>1.4E-3</v>
      </c>
      <c r="N28" s="108">
        <v>10</v>
      </c>
      <c r="O28" s="109" t="s">
        <v>64</v>
      </c>
      <c r="P28" s="69">
        <f t="shared" si="1"/>
        <v>1E-3</v>
      </c>
    </row>
    <row r="29" spans="1:16">
      <c r="B29" s="108">
        <v>1.8</v>
      </c>
      <c r="C29" s="109" t="s">
        <v>63</v>
      </c>
      <c r="D29" s="93">
        <f t="shared" si="4"/>
        <v>2.0930232558139536E-5</v>
      </c>
      <c r="E29" s="110">
        <v>2.6200000000000001E-2</v>
      </c>
      <c r="F29" s="111">
        <v>0.42359999999999998</v>
      </c>
      <c r="G29" s="107">
        <f t="shared" si="2"/>
        <v>0.44979999999999998</v>
      </c>
      <c r="H29" s="108">
        <v>13</v>
      </c>
      <c r="I29" s="109" t="s">
        <v>64</v>
      </c>
      <c r="J29" s="69">
        <f t="shared" si="3"/>
        <v>1.2999999999999999E-3</v>
      </c>
      <c r="K29" s="108">
        <v>14</v>
      </c>
      <c r="L29" s="109" t="s">
        <v>64</v>
      </c>
      <c r="M29" s="69">
        <f t="shared" si="0"/>
        <v>1.4E-3</v>
      </c>
      <c r="N29" s="108">
        <v>11</v>
      </c>
      <c r="O29" s="109" t="s">
        <v>64</v>
      </c>
      <c r="P29" s="69">
        <f t="shared" si="1"/>
        <v>1.0999999999999998E-3</v>
      </c>
    </row>
    <row r="30" spans="1:16">
      <c r="B30" s="108">
        <v>2</v>
      </c>
      <c r="C30" s="109" t="s">
        <v>63</v>
      </c>
      <c r="D30" s="93">
        <f t="shared" si="4"/>
        <v>2.3255813953488374E-5</v>
      </c>
      <c r="E30" s="110">
        <v>2.7619999999999999E-2</v>
      </c>
      <c r="F30" s="111">
        <v>0.44540000000000002</v>
      </c>
      <c r="G30" s="107">
        <f t="shared" si="2"/>
        <v>0.47302</v>
      </c>
      <c r="H30" s="108">
        <v>14</v>
      </c>
      <c r="I30" s="109" t="s">
        <v>64</v>
      </c>
      <c r="J30" s="69">
        <f t="shared" si="3"/>
        <v>1.4E-3</v>
      </c>
      <c r="K30" s="108">
        <v>15</v>
      </c>
      <c r="L30" s="109" t="s">
        <v>64</v>
      </c>
      <c r="M30" s="69">
        <f t="shared" si="0"/>
        <v>1.5E-3</v>
      </c>
      <c r="N30" s="108">
        <v>11</v>
      </c>
      <c r="O30" s="109" t="s">
        <v>64</v>
      </c>
      <c r="P30" s="69">
        <f t="shared" si="1"/>
        <v>1.0999999999999998E-3</v>
      </c>
    </row>
    <row r="31" spans="1:16">
      <c r="B31" s="108">
        <v>2.25</v>
      </c>
      <c r="C31" s="109" t="s">
        <v>63</v>
      </c>
      <c r="D31" s="93">
        <f t="shared" si="4"/>
        <v>2.6162790697674417E-5</v>
      </c>
      <c r="E31" s="110">
        <v>2.93E-2</v>
      </c>
      <c r="F31" s="111">
        <v>0.47070000000000001</v>
      </c>
      <c r="G31" s="107">
        <f t="shared" si="2"/>
        <v>0.5</v>
      </c>
      <c r="H31" s="108">
        <v>15</v>
      </c>
      <c r="I31" s="109" t="s">
        <v>64</v>
      </c>
      <c r="J31" s="69">
        <f t="shared" si="3"/>
        <v>1.5E-3</v>
      </c>
      <c r="K31" s="108">
        <v>15</v>
      </c>
      <c r="L31" s="109" t="s">
        <v>64</v>
      </c>
      <c r="M31" s="69">
        <f t="shared" si="0"/>
        <v>1.5E-3</v>
      </c>
      <c r="N31" s="108">
        <v>12</v>
      </c>
      <c r="O31" s="109" t="s">
        <v>64</v>
      </c>
      <c r="P31" s="69">
        <f t="shared" si="1"/>
        <v>1.2000000000000001E-3</v>
      </c>
    </row>
    <row r="32" spans="1:16">
      <c r="B32" s="108">
        <v>2.5</v>
      </c>
      <c r="C32" s="109" t="s">
        <v>63</v>
      </c>
      <c r="D32" s="93">
        <f t="shared" si="4"/>
        <v>2.9069767441860467E-5</v>
      </c>
      <c r="E32" s="110">
        <v>3.0880000000000001E-2</v>
      </c>
      <c r="F32" s="111">
        <v>0.49419999999999997</v>
      </c>
      <c r="G32" s="107">
        <f t="shared" si="2"/>
        <v>0.52507999999999999</v>
      </c>
      <c r="H32" s="108">
        <v>16</v>
      </c>
      <c r="I32" s="109" t="s">
        <v>64</v>
      </c>
      <c r="J32" s="69">
        <f t="shared" si="3"/>
        <v>1.6000000000000001E-3</v>
      </c>
      <c r="K32" s="108">
        <v>16</v>
      </c>
      <c r="L32" s="109" t="s">
        <v>64</v>
      </c>
      <c r="M32" s="69">
        <f t="shared" si="0"/>
        <v>1.6000000000000001E-3</v>
      </c>
      <c r="N32" s="108">
        <v>12</v>
      </c>
      <c r="O32" s="109" t="s">
        <v>64</v>
      </c>
      <c r="P32" s="69">
        <f t="shared" si="1"/>
        <v>1.2000000000000001E-3</v>
      </c>
    </row>
    <row r="33" spans="2:16">
      <c r="B33" s="108">
        <v>2.75</v>
      </c>
      <c r="C33" s="109" t="s">
        <v>63</v>
      </c>
      <c r="D33" s="93">
        <f t="shared" si="4"/>
        <v>3.1976744186046513E-5</v>
      </c>
      <c r="E33" s="110">
        <v>3.2390000000000002E-2</v>
      </c>
      <c r="F33" s="111">
        <v>0.51600000000000001</v>
      </c>
      <c r="G33" s="107">
        <f t="shared" si="2"/>
        <v>0.54839000000000004</v>
      </c>
      <c r="H33" s="108">
        <v>16</v>
      </c>
      <c r="I33" s="109" t="s">
        <v>64</v>
      </c>
      <c r="J33" s="69">
        <f t="shared" si="3"/>
        <v>1.6000000000000001E-3</v>
      </c>
      <c r="K33" s="108">
        <v>17</v>
      </c>
      <c r="L33" s="109" t="s">
        <v>64</v>
      </c>
      <c r="M33" s="69">
        <f t="shared" si="0"/>
        <v>1.7000000000000001E-3</v>
      </c>
      <c r="N33" s="108">
        <v>13</v>
      </c>
      <c r="O33" s="109" t="s">
        <v>64</v>
      </c>
      <c r="P33" s="69">
        <f t="shared" si="1"/>
        <v>1.2999999999999999E-3</v>
      </c>
    </row>
    <row r="34" spans="2:16">
      <c r="B34" s="108">
        <v>3</v>
      </c>
      <c r="C34" s="109" t="s">
        <v>63</v>
      </c>
      <c r="D34" s="93">
        <f t="shared" si="4"/>
        <v>3.4883720930232556E-5</v>
      </c>
      <c r="E34" s="110">
        <v>3.3829999999999999E-2</v>
      </c>
      <c r="F34" s="111">
        <v>0.53659999999999997</v>
      </c>
      <c r="G34" s="107">
        <f t="shared" si="2"/>
        <v>0.57042999999999999</v>
      </c>
      <c r="H34" s="108">
        <v>17</v>
      </c>
      <c r="I34" s="109" t="s">
        <v>64</v>
      </c>
      <c r="J34" s="69">
        <f t="shared" si="3"/>
        <v>1.7000000000000001E-3</v>
      </c>
      <c r="K34" s="108">
        <v>17</v>
      </c>
      <c r="L34" s="109" t="s">
        <v>64</v>
      </c>
      <c r="M34" s="69">
        <f t="shared" si="0"/>
        <v>1.7000000000000001E-3</v>
      </c>
      <c r="N34" s="108">
        <v>13</v>
      </c>
      <c r="O34" s="109" t="s">
        <v>64</v>
      </c>
      <c r="P34" s="69">
        <f t="shared" si="1"/>
        <v>1.2999999999999999E-3</v>
      </c>
    </row>
    <row r="35" spans="2:16">
      <c r="B35" s="108">
        <v>3.25</v>
      </c>
      <c r="C35" s="109" t="s">
        <v>63</v>
      </c>
      <c r="D35" s="93">
        <f t="shared" si="4"/>
        <v>3.7790697674418606E-5</v>
      </c>
      <c r="E35" s="110">
        <v>3.5209999999999998E-2</v>
      </c>
      <c r="F35" s="111">
        <v>0.55600000000000005</v>
      </c>
      <c r="G35" s="107">
        <f t="shared" si="2"/>
        <v>0.59121000000000001</v>
      </c>
      <c r="H35" s="108">
        <v>18</v>
      </c>
      <c r="I35" s="109" t="s">
        <v>64</v>
      </c>
      <c r="J35" s="69">
        <f t="shared" si="3"/>
        <v>1.8E-3</v>
      </c>
      <c r="K35" s="108">
        <v>18</v>
      </c>
      <c r="L35" s="109" t="s">
        <v>64</v>
      </c>
      <c r="M35" s="69">
        <f t="shared" si="0"/>
        <v>1.8E-3</v>
      </c>
      <c r="N35" s="108">
        <v>14</v>
      </c>
      <c r="O35" s="109" t="s">
        <v>64</v>
      </c>
      <c r="P35" s="69">
        <f t="shared" si="1"/>
        <v>1.4E-3</v>
      </c>
    </row>
    <row r="36" spans="2:16">
      <c r="B36" s="108">
        <v>3.5</v>
      </c>
      <c r="C36" s="109" t="s">
        <v>63</v>
      </c>
      <c r="D36" s="93">
        <f t="shared" si="4"/>
        <v>4.0697674418604649E-5</v>
      </c>
      <c r="E36" s="110">
        <v>3.6540000000000003E-2</v>
      </c>
      <c r="F36" s="111">
        <v>0.57430000000000003</v>
      </c>
      <c r="G36" s="107">
        <f t="shared" si="2"/>
        <v>0.61084000000000005</v>
      </c>
      <c r="H36" s="108">
        <v>19</v>
      </c>
      <c r="I36" s="109" t="s">
        <v>64</v>
      </c>
      <c r="J36" s="69">
        <f t="shared" si="3"/>
        <v>1.9E-3</v>
      </c>
      <c r="K36" s="108">
        <v>19</v>
      </c>
      <c r="L36" s="109" t="s">
        <v>64</v>
      </c>
      <c r="M36" s="69">
        <f t="shared" si="0"/>
        <v>1.9E-3</v>
      </c>
      <c r="N36" s="108">
        <v>14</v>
      </c>
      <c r="O36" s="109" t="s">
        <v>64</v>
      </c>
      <c r="P36" s="69">
        <f t="shared" si="1"/>
        <v>1.4E-3</v>
      </c>
    </row>
    <row r="37" spans="2:16">
      <c r="B37" s="108">
        <v>3.75</v>
      </c>
      <c r="C37" s="109" t="s">
        <v>63</v>
      </c>
      <c r="D37" s="93">
        <f t="shared" si="4"/>
        <v>4.3604651162790698E-5</v>
      </c>
      <c r="E37" s="110">
        <v>3.7819999999999999E-2</v>
      </c>
      <c r="F37" s="111">
        <v>0.5917</v>
      </c>
      <c r="G37" s="107">
        <f t="shared" si="2"/>
        <v>0.62951999999999997</v>
      </c>
      <c r="H37" s="108">
        <v>19</v>
      </c>
      <c r="I37" s="109" t="s">
        <v>64</v>
      </c>
      <c r="J37" s="69">
        <f t="shared" si="3"/>
        <v>1.9E-3</v>
      </c>
      <c r="K37" s="108">
        <v>19</v>
      </c>
      <c r="L37" s="109" t="s">
        <v>64</v>
      </c>
      <c r="M37" s="69">
        <f t="shared" si="0"/>
        <v>1.9E-3</v>
      </c>
      <c r="N37" s="108">
        <v>15</v>
      </c>
      <c r="O37" s="109" t="s">
        <v>64</v>
      </c>
      <c r="P37" s="69">
        <f t="shared" si="1"/>
        <v>1.5E-3</v>
      </c>
    </row>
    <row r="38" spans="2:16">
      <c r="B38" s="108">
        <v>4</v>
      </c>
      <c r="C38" s="109" t="s">
        <v>63</v>
      </c>
      <c r="D38" s="93">
        <f t="shared" si="4"/>
        <v>4.6511627906976748E-5</v>
      </c>
      <c r="E38" s="110">
        <v>3.9059999999999997E-2</v>
      </c>
      <c r="F38" s="111">
        <v>0.60829999999999995</v>
      </c>
      <c r="G38" s="107">
        <f t="shared" si="2"/>
        <v>0.64735999999999994</v>
      </c>
      <c r="H38" s="108">
        <v>20</v>
      </c>
      <c r="I38" s="109" t="s">
        <v>64</v>
      </c>
      <c r="J38" s="69">
        <f t="shared" si="3"/>
        <v>2E-3</v>
      </c>
      <c r="K38" s="108">
        <v>20</v>
      </c>
      <c r="L38" s="109" t="s">
        <v>64</v>
      </c>
      <c r="M38" s="69">
        <f t="shared" si="0"/>
        <v>2E-3</v>
      </c>
      <c r="N38" s="108">
        <v>15</v>
      </c>
      <c r="O38" s="109" t="s">
        <v>64</v>
      </c>
      <c r="P38" s="69">
        <f t="shared" si="1"/>
        <v>1.5E-3</v>
      </c>
    </row>
    <row r="39" spans="2:16">
      <c r="B39" s="108">
        <v>4.5</v>
      </c>
      <c r="C39" s="109" t="s">
        <v>63</v>
      </c>
      <c r="D39" s="93">
        <f t="shared" si="4"/>
        <v>5.2325581395348834E-5</v>
      </c>
      <c r="E39" s="110">
        <v>4.1430000000000002E-2</v>
      </c>
      <c r="F39" s="111">
        <v>0.63919999999999999</v>
      </c>
      <c r="G39" s="107">
        <f t="shared" si="2"/>
        <v>0.68062999999999996</v>
      </c>
      <c r="H39" s="108">
        <v>21</v>
      </c>
      <c r="I39" s="109" t="s">
        <v>64</v>
      </c>
      <c r="J39" s="69">
        <f t="shared" si="3"/>
        <v>2.1000000000000003E-3</v>
      </c>
      <c r="K39" s="108">
        <v>21</v>
      </c>
      <c r="L39" s="109" t="s">
        <v>64</v>
      </c>
      <c r="M39" s="69">
        <f t="shared" si="0"/>
        <v>2.1000000000000003E-3</v>
      </c>
      <c r="N39" s="108">
        <v>16</v>
      </c>
      <c r="O39" s="109" t="s">
        <v>64</v>
      </c>
      <c r="P39" s="69">
        <f t="shared" si="1"/>
        <v>1.6000000000000001E-3</v>
      </c>
    </row>
    <row r="40" spans="2:16">
      <c r="B40" s="108">
        <v>5</v>
      </c>
      <c r="C40" s="109" t="s">
        <v>63</v>
      </c>
      <c r="D40" s="93">
        <f t="shared" si="4"/>
        <v>5.8139534883720933E-5</v>
      </c>
      <c r="E40" s="110">
        <v>4.367E-2</v>
      </c>
      <c r="F40" s="111">
        <v>0.66759999999999997</v>
      </c>
      <c r="G40" s="107">
        <f t="shared" si="2"/>
        <v>0.71126999999999996</v>
      </c>
      <c r="H40" s="108">
        <v>23</v>
      </c>
      <c r="I40" s="109" t="s">
        <v>64</v>
      </c>
      <c r="J40" s="69">
        <f t="shared" si="3"/>
        <v>2.3E-3</v>
      </c>
      <c r="K40" s="108">
        <v>22</v>
      </c>
      <c r="L40" s="109" t="s">
        <v>64</v>
      </c>
      <c r="M40" s="69">
        <f t="shared" si="0"/>
        <v>2.1999999999999997E-3</v>
      </c>
      <c r="N40" s="108">
        <v>17</v>
      </c>
      <c r="O40" s="109" t="s">
        <v>64</v>
      </c>
      <c r="P40" s="69">
        <f t="shared" si="1"/>
        <v>1.7000000000000001E-3</v>
      </c>
    </row>
    <row r="41" spans="2:16">
      <c r="B41" s="108">
        <v>5.5</v>
      </c>
      <c r="C41" s="109" t="s">
        <v>63</v>
      </c>
      <c r="D41" s="93">
        <f t="shared" si="4"/>
        <v>6.3953488372093026E-5</v>
      </c>
      <c r="E41" s="110">
        <v>4.5809999999999997E-2</v>
      </c>
      <c r="F41" s="111">
        <v>0.69389999999999996</v>
      </c>
      <c r="G41" s="107">
        <f t="shared" si="2"/>
        <v>0.73970999999999998</v>
      </c>
      <c r="H41" s="108">
        <v>24</v>
      </c>
      <c r="I41" s="109" t="s">
        <v>64</v>
      </c>
      <c r="J41" s="69">
        <f t="shared" si="3"/>
        <v>2.4000000000000002E-3</v>
      </c>
      <c r="K41" s="108">
        <v>23</v>
      </c>
      <c r="L41" s="109" t="s">
        <v>64</v>
      </c>
      <c r="M41" s="69">
        <f t="shared" si="0"/>
        <v>2.3E-3</v>
      </c>
      <c r="N41" s="108">
        <v>18</v>
      </c>
      <c r="O41" s="109" t="s">
        <v>64</v>
      </c>
      <c r="P41" s="69">
        <f t="shared" si="1"/>
        <v>1.8E-3</v>
      </c>
    </row>
    <row r="42" spans="2:16">
      <c r="B42" s="108">
        <v>6</v>
      </c>
      <c r="C42" s="109" t="s">
        <v>63</v>
      </c>
      <c r="D42" s="93">
        <f t="shared" si="4"/>
        <v>6.9767441860465112E-5</v>
      </c>
      <c r="E42" s="110">
        <v>4.7840000000000001E-2</v>
      </c>
      <c r="F42" s="111">
        <v>0.71840000000000004</v>
      </c>
      <c r="G42" s="107">
        <f t="shared" si="2"/>
        <v>0.76624000000000003</v>
      </c>
      <c r="H42" s="108">
        <v>25</v>
      </c>
      <c r="I42" s="109" t="s">
        <v>64</v>
      </c>
      <c r="J42" s="69">
        <f t="shared" si="3"/>
        <v>2.5000000000000001E-3</v>
      </c>
      <c r="K42" s="108">
        <v>24</v>
      </c>
      <c r="L42" s="109" t="s">
        <v>64</v>
      </c>
      <c r="M42" s="69">
        <f t="shared" si="0"/>
        <v>2.4000000000000002E-3</v>
      </c>
      <c r="N42" s="108">
        <v>19</v>
      </c>
      <c r="O42" s="109" t="s">
        <v>64</v>
      </c>
      <c r="P42" s="69">
        <f t="shared" si="1"/>
        <v>1.9E-3</v>
      </c>
    </row>
    <row r="43" spans="2:16">
      <c r="B43" s="108">
        <v>6.5</v>
      </c>
      <c r="C43" s="109" t="s">
        <v>63</v>
      </c>
      <c r="D43" s="93">
        <f t="shared" si="4"/>
        <v>7.5581395348837212E-5</v>
      </c>
      <c r="E43" s="110">
        <v>4.9799999999999997E-2</v>
      </c>
      <c r="F43" s="111">
        <v>0.74119999999999997</v>
      </c>
      <c r="G43" s="107">
        <f t="shared" si="2"/>
        <v>0.79099999999999993</v>
      </c>
      <c r="H43" s="108">
        <v>26</v>
      </c>
      <c r="I43" s="109" t="s">
        <v>64</v>
      </c>
      <c r="J43" s="69">
        <f t="shared" si="3"/>
        <v>2.5999999999999999E-3</v>
      </c>
      <c r="K43" s="108">
        <v>25</v>
      </c>
      <c r="L43" s="109" t="s">
        <v>64</v>
      </c>
      <c r="M43" s="69">
        <f t="shared" si="0"/>
        <v>2.5000000000000001E-3</v>
      </c>
      <c r="N43" s="108">
        <v>20</v>
      </c>
      <c r="O43" s="109" t="s">
        <v>64</v>
      </c>
      <c r="P43" s="69">
        <f t="shared" si="1"/>
        <v>2E-3</v>
      </c>
    </row>
    <row r="44" spans="2:16">
      <c r="B44" s="108">
        <v>7</v>
      </c>
      <c r="C44" s="109" t="s">
        <v>63</v>
      </c>
      <c r="D44" s="93">
        <f t="shared" si="4"/>
        <v>8.1395348837209297E-5</v>
      </c>
      <c r="E44" s="110">
        <v>5.1679999999999997E-2</v>
      </c>
      <c r="F44" s="111">
        <v>0.76270000000000004</v>
      </c>
      <c r="G44" s="107">
        <f t="shared" si="2"/>
        <v>0.81437999999999999</v>
      </c>
      <c r="H44" s="108">
        <v>27</v>
      </c>
      <c r="I44" s="109" t="s">
        <v>64</v>
      </c>
      <c r="J44" s="69">
        <f t="shared" si="3"/>
        <v>2.7000000000000001E-3</v>
      </c>
      <c r="K44" s="108">
        <v>26</v>
      </c>
      <c r="L44" s="109" t="s">
        <v>64</v>
      </c>
      <c r="M44" s="69">
        <f t="shared" si="0"/>
        <v>2.5999999999999999E-3</v>
      </c>
      <c r="N44" s="108">
        <v>20</v>
      </c>
      <c r="O44" s="109" t="s">
        <v>64</v>
      </c>
      <c r="P44" s="69">
        <f t="shared" si="1"/>
        <v>2E-3</v>
      </c>
    </row>
    <row r="45" spans="2:16">
      <c r="B45" s="108">
        <v>8</v>
      </c>
      <c r="C45" s="109" t="s">
        <v>63</v>
      </c>
      <c r="D45" s="93">
        <f t="shared" si="4"/>
        <v>9.3023255813953496E-5</v>
      </c>
      <c r="E45" s="110">
        <v>5.5239999999999997E-2</v>
      </c>
      <c r="F45" s="111">
        <v>0.80210000000000004</v>
      </c>
      <c r="G45" s="107">
        <f t="shared" si="2"/>
        <v>0.85733999999999999</v>
      </c>
      <c r="H45" s="108">
        <v>30</v>
      </c>
      <c r="I45" s="109" t="s">
        <v>64</v>
      </c>
      <c r="J45" s="69">
        <f t="shared" si="3"/>
        <v>3.0000000000000001E-3</v>
      </c>
      <c r="K45" s="108">
        <v>28</v>
      </c>
      <c r="L45" s="109" t="s">
        <v>64</v>
      </c>
      <c r="M45" s="69">
        <f t="shared" si="0"/>
        <v>2.8E-3</v>
      </c>
      <c r="N45" s="108">
        <v>22</v>
      </c>
      <c r="O45" s="109" t="s">
        <v>64</v>
      </c>
      <c r="P45" s="69">
        <f t="shared" si="1"/>
        <v>2.1999999999999997E-3</v>
      </c>
    </row>
    <row r="46" spans="2:16">
      <c r="B46" s="108">
        <v>9</v>
      </c>
      <c r="C46" s="109" t="s">
        <v>63</v>
      </c>
      <c r="D46" s="93">
        <f t="shared" si="4"/>
        <v>1.0465116279069767E-4</v>
      </c>
      <c r="E46" s="110">
        <v>5.8599999999999999E-2</v>
      </c>
      <c r="F46" s="111">
        <v>0.83750000000000002</v>
      </c>
      <c r="G46" s="107">
        <f t="shared" si="2"/>
        <v>0.89610000000000001</v>
      </c>
      <c r="H46" s="108">
        <v>32</v>
      </c>
      <c r="I46" s="109" t="s">
        <v>64</v>
      </c>
      <c r="J46" s="69">
        <f t="shared" si="3"/>
        <v>3.2000000000000002E-3</v>
      </c>
      <c r="K46" s="108">
        <v>30</v>
      </c>
      <c r="L46" s="109" t="s">
        <v>64</v>
      </c>
      <c r="M46" s="69">
        <f t="shared" si="0"/>
        <v>3.0000000000000001E-3</v>
      </c>
      <c r="N46" s="108">
        <v>23</v>
      </c>
      <c r="O46" s="109" t="s">
        <v>64</v>
      </c>
      <c r="P46" s="69">
        <f t="shared" si="1"/>
        <v>2.3E-3</v>
      </c>
    </row>
    <row r="47" spans="2:16">
      <c r="B47" s="108">
        <v>10</v>
      </c>
      <c r="C47" s="109" t="s">
        <v>63</v>
      </c>
      <c r="D47" s="93">
        <f t="shared" si="4"/>
        <v>1.1627906976744187E-4</v>
      </c>
      <c r="E47" s="110">
        <v>6.1769999999999999E-2</v>
      </c>
      <c r="F47" s="111">
        <v>0.86970000000000003</v>
      </c>
      <c r="G47" s="107">
        <f t="shared" si="2"/>
        <v>0.93147000000000002</v>
      </c>
      <c r="H47" s="108">
        <v>34</v>
      </c>
      <c r="I47" s="109" t="s">
        <v>64</v>
      </c>
      <c r="J47" s="69">
        <f t="shared" si="3"/>
        <v>3.4000000000000002E-3</v>
      </c>
      <c r="K47" s="108">
        <v>32</v>
      </c>
      <c r="L47" s="109" t="s">
        <v>64</v>
      </c>
      <c r="M47" s="69">
        <f t="shared" si="0"/>
        <v>3.2000000000000002E-3</v>
      </c>
      <c r="N47" s="108">
        <v>25</v>
      </c>
      <c r="O47" s="109" t="s">
        <v>64</v>
      </c>
      <c r="P47" s="69">
        <f t="shared" si="1"/>
        <v>2.5000000000000001E-3</v>
      </c>
    </row>
    <row r="48" spans="2:16">
      <c r="B48" s="108">
        <v>11</v>
      </c>
      <c r="C48" s="109" t="s">
        <v>63</v>
      </c>
      <c r="D48" s="93">
        <f t="shared" si="4"/>
        <v>1.2790697674418605E-4</v>
      </c>
      <c r="E48" s="110">
        <v>6.4780000000000004E-2</v>
      </c>
      <c r="F48" s="111">
        <v>0.89910000000000001</v>
      </c>
      <c r="G48" s="107">
        <f t="shared" si="2"/>
        <v>0.96388000000000007</v>
      </c>
      <c r="H48" s="108">
        <v>36</v>
      </c>
      <c r="I48" s="109" t="s">
        <v>64</v>
      </c>
      <c r="J48" s="69">
        <f t="shared" si="3"/>
        <v>3.5999999999999999E-3</v>
      </c>
      <c r="K48" s="108">
        <v>33</v>
      </c>
      <c r="L48" s="109" t="s">
        <v>64</v>
      </c>
      <c r="M48" s="69">
        <f t="shared" si="0"/>
        <v>3.3E-3</v>
      </c>
      <c r="N48" s="108">
        <v>26</v>
      </c>
      <c r="O48" s="109" t="s">
        <v>64</v>
      </c>
      <c r="P48" s="69">
        <f t="shared" si="1"/>
        <v>2.5999999999999999E-3</v>
      </c>
    </row>
    <row r="49" spans="2:16">
      <c r="B49" s="108">
        <v>12</v>
      </c>
      <c r="C49" s="109" t="s">
        <v>63</v>
      </c>
      <c r="D49" s="93">
        <f t="shared" si="4"/>
        <v>1.3953488372093022E-4</v>
      </c>
      <c r="E49" s="110">
        <v>6.7659999999999998E-2</v>
      </c>
      <c r="F49" s="111">
        <v>0.92610000000000003</v>
      </c>
      <c r="G49" s="107">
        <f t="shared" si="2"/>
        <v>0.99375999999999998</v>
      </c>
      <c r="H49" s="108">
        <v>38</v>
      </c>
      <c r="I49" s="109" t="s">
        <v>64</v>
      </c>
      <c r="J49" s="69">
        <f t="shared" si="3"/>
        <v>3.8E-3</v>
      </c>
      <c r="K49" s="108">
        <v>35</v>
      </c>
      <c r="L49" s="109" t="s">
        <v>64</v>
      </c>
      <c r="M49" s="69">
        <f t="shared" si="0"/>
        <v>3.5000000000000005E-3</v>
      </c>
      <c r="N49" s="108">
        <v>27</v>
      </c>
      <c r="O49" s="109" t="s">
        <v>64</v>
      </c>
      <c r="P49" s="69">
        <f t="shared" si="1"/>
        <v>2.7000000000000001E-3</v>
      </c>
    </row>
    <row r="50" spans="2:16">
      <c r="B50" s="108">
        <v>13</v>
      </c>
      <c r="C50" s="109" t="s">
        <v>63</v>
      </c>
      <c r="D50" s="93">
        <f t="shared" si="4"/>
        <v>1.5116279069767442E-4</v>
      </c>
      <c r="E50" s="110">
        <v>7.0419999999999996E-2</v>
      </c>
      <c r="F50" s="111">
        <v>0.95120000000000005</v>
      </c>
      <c r="G50" s="107">
        <f t="shared" si="2"/>
        <v>1.02162</v>
      </c>
      <c r="H50" s="108">
        <v>40</v>
      </c>
      <c r="I50" s="109" t="s">
        <v>64</v>
      </c>
      <c r="J50" s="69">
        <f t="shared" si="3"/>
        <v>4.0000000000000001E-3</v>
      </c>
      <c r="K50" s="108">
        <v>37</v>
      </c>
      <c r="L50" s="109" t="s">
        <v>64</v>
      </c>
      <c r="M50" s="69">
        <f t="shared" si="0"/>
        <v>3.6999999999999997E-3</v>
      </c>
      <c r="N50" s="108">
        <v>28</v>
      </c>
      <c r="O50" s="109" t="s">
        <v>64</v>
      </c>
      <c r="P50" s="69">
        <f t="shared" si="1"/>
        <v>2.8E-3</v>
      </c>
    </row>
    <row r="51" spans="2:16">
      <c r="B51" s="108">
        <v>14</v>
      </c>
      <c r="C51" s="109" t="s">
        <v>63</v>
      </c>
      <c r="D51" s="93">
        <f t="shared" si="4"/>
        <v>1.6279069767441859E-4</v>
      </c>
      <c r="E51" s="110">
        <v>7.3080000000000006E-2</v>
      </c>
      <c r="F51" s="111">
        <v>0.97450000000000003</v>
      </c>
      <c r="G51" s="107">
        <f t="shared" si="2"/>
        <v>1.04758</v>
      </c>
      <c r="H51" s="108">
        <v>42</v>
      </c>
      <c r="I51" s="109" t="s">
        <v>64</v>
      </c>
      <c r="J51" s="69">
        <f t="shared" si="3"/>
        <v>4.2000000000000006E-3</v>
      </c>
      <c r="K51" s="108">
        <v>38</v>
      </c>
      <c r="L51" s="109" t="s">
        <v>64</v>
      </c>
      <c r="M51" s="69">
        <f t="shared" si="0"/>
        <v>3.8E-3</v>
      </c>
      <c r="N51" s="108">
        <v>30</v>
      </c>
      <c r="O51" s="109" t="s">
        <v>64</v>
      </c>
      <c r="P51" s="69">
        <f t="shared" si="1"/>
        <v>3.0000000000000001E-3</v>
      </c>
    </row>
    <row r="52" spans="2:16">
      <c r="B52" s="108">
        <v>15</v>
      </c>
      <c r="C52" s="109" t="s">
        <v>63</v>
      </c>
      <c r="D52" s="93">
        <f t="shared" si="4"/>
        <v>1.7441860465116279E-4</v>
      </c>
      <c r="E52" s="110">
        <v>7.5649999999999995E-2</v>
      </c>
      <c r="F52" s="111">
        <v>0.99629999999999996</v>
      </c>
      <c r="G52" s="107">
        <f t="shared" si="2"/>
        <v>1.07195</v>
      </c>
      <c r="H52" s="108">
        <v>44</v>
      </c>
      <c r="I52" s="109" t="s">
        <v>64</v>
      </c>
      <c r="J52" s="69">
        <f t="shared" si="3"/>
        <v>4.3999999999999994E-3</v>
      </c>
      <c r="K52" s="108">
        <v>40</v>
      </c>
      <c r="L52" s="109" t="s">
        <v>64</v>
      </c>
      <c r="M52" s="69">
        <f t="shared" si="0"/>
        <v>4.0000000000000001E-3</v>
      </c>
      <c r="N52" s="108">
        <v>31</v>
      </c>
      <c r="O52" s="109" t="s">
        <v>64</v>
      </c>
      <c r="P52" s="69">
        <f t="shared" si="1"/>
        <v>3.0999999999999999E-3</v>
      </c>
    </row>
    <row r="53" spans="2:16">
      <c r="B53" s="108">
        <v>16</v>
      </c>
      <c r="C53" s="109" t="s">
        <v>63</v>
      </c>
      <c r="D53" s="93">
        <f t="shared" si="4"/>
        <v>1.8604651162790699E-4</v>
      </c>
      <c r="E53" s="110">
        <v>7.8130000000000005E-2</v>
      </c>
      <c r="F53" s="111">
        <v>1.0169999999999999</v>
      </c>
      <c r="G53" s="107">
        <f t="shared" si="2"/>
        <v>1.0951299999999999</v>
      </c>
      <c r="H53" s="108">
        <v>46</v>
      </c>
      <c r="I53" s="109" t="s">
        <v>64</v>
      </c>
      <c r="J53" s="69">
        <f t="shared" si="3"/>
        <v>4.5999999999999999E-3</v>
      </c>
      <c r="K53" s="108">
        <v>41</v>
      </c>
      <c r="L53" s="109" t="s">
        <v>64</v>
      </c>
      <c r="M53" s="69">
        <f t="shared" si="0"/>
        <v>4.1000000000000003E-3</v>
      </c>
      <c r="N53" s="108">
        <v>32</v>
      </c>
      <c r="O53" s="109" t="s">
        <v>64</v>
      </c>
      <c r="P53" s="69">
        <f t="shared" si="1"/>
        <v>3.2000000000000002E-3</v>
      </c>
    </row>
    <row r="54" spans="2:16">
      <c r="B54" s="108">
        <v>17</v>
      </c>
      <c r="C54" s="109" t="s">
        <v>63</v>
      </c>
      <c r="D54" s="93">
        <f t="shared" si="4"/>
        <v>1.9767441860465116E-4</v>
      </c>
      <c r="E54" s="110">
        <v>8.0530000000000004E-2</v>
      </c>
      <c r="F54" s="111">
        <v>1.036</v>
      </c>
      <c r="G54" s="107">
        <f t="shared" si="2"/>
        <v>1.11653</v>
      </c>
      <c r="H54" s="108">
        <v>48</v>
      </c>
      <c r="I54" s="109" t="s">
        <v>64</v>
      </c>
      <c r="J54" s="69">
        <f t="shared" si="3"/>
        <v>4.8000000000000004E-3</v>
      </c>
      <c r="K54" s="108">
        <v>42</v>
      </c>
      <c r="L54" s="109" t="s">
        <v>64</v>
      </c>
      <c r="M54" s="69">
        <f t="shared" si="0"/>
        <v>4.2000000000000006E-3</v>
      </c>
      <c r="N54" s="108">
        <v>33</v>
      </c>
      <c r="O54" s="109" t="s">
        <v>64</v>
      </c>
      <c r="P54" s="69">
        <f t="shared" si="1"/>
        <v>3.3E-3</v>
      </c>
    </row>
    <row r="55" spans="2:16">
      <c r="B55" s="108">
        <v>18</v>
      </c>
      <c r="C55" s="109" t="s">
        <v>63</v>
      </c>
      <c r="D55" s="93">
        <f t="shared" si="4"/>
        <v>2.0930232558139534E-4</v>
      </c>
      <c r="E55" s="110">
        <v>8.2869999999999999E-2</v>
      </c>
      <c r="F55" s="111">
        <v>1.054</v>
      </c>
      <c r="G55" s="107">
        <f t="shared" si="2"/>
        <v>1.13687</v>
      </c>
      <c r="H55" s="108">
        <v>49</v>
      </c>
      <c r="I55" s="109" t="s">
        <v>64</v>
      </c>
      <c r="J55" s="69">
        <f t="shared" si="3"/>
        <v>4.8999999999999998E-3</v>
      </c>
      <c r="K55" s="108">
        <v>44</v>
      </c>
      <c r="L55" s="109" t="s">
        <v>64</v>
      </c>
      <c r="M55" s="69">
        <f t="shared" si="0"/>
        <v>4.3999999999999994E-3</v>
      </c>
      <c r="N55" s="108">
        <v>34</v>
      </c>
      <c r="O55" s="109" t="s">
        <v>64</v>
      </c>
      <c r="P55" s="69">
        <f t="shared" si="1"/>
        <v>3.4000000000000002E-3</v>
      </c>
    </row>
    <row r="56" spans="2:16">
      <c r="B56" s="108">
        <v>20</v>
      </c>
      <c r="C56" s="109" t="s">
        <v>63</v>
      </c>
      <c r="D56" s="93">
        <f t="shared" si="4"/>
        <v>2.3255813953488373E-4</v>
      </c>
      <c r="E56" s="110">
        <v>8.7349999999999997E-2</v>
      </c>
      <c r="F56" s="111">
        <v>1.087</v>
      </c>
      <c r="G56" s="107">
        <f t="shared" si="2"/>
        <v>1.17435</v>
      </c>
      <c r="H56" s="108">
        <v>53</v>
      </c>
      <c r="I56" s="109" t="s">
        <v>64</v>
      </c>
      <c r="J56" s="69">
        <f t="shared" si="3"/>
        <v>5.3E-3</v>
      </c>
      <c r="K56" s="108">
        <v>47</v>
      </c>
      <c r="L56" s="109" t="s">
        <v>64</v>
      </c>
      <c r="M56" s="69">
        <f t="shared" si="0"/>
        <v>4.7000000000000002E-3</v>
      </c>
      <c r="N56" s="108">
        <v>36</v>
      </c>
      <c r="O56" s="109" t="s">
        <v>64</v>
      </c>
      <c r="P56" s="69">
        <f t="shared" si="1"/>
        <v>3.5999999999999999E-3</v>
      </c>
    </row>
    <row r="57" spans="2:16">
      <c r="B57" s="108">
        <v>22.5</v>
      </c>
      <c r="C57" s="109" t="s">
        <v>63</v>
      </c>
      <c r="D57" s="93">
        <f t="shared" si="4"/>
        <v>2.6162790697674415E-4</v>
      </c>
      <c r="E57" s="110">
        <v>9.2649999999999996E-2</v>
      </c>
      <c r="F57" s="111">
        <v>1.1240000000000001</v>
      </c>
      <c r="G57" s="107">
        <f t="shared" si="2"/>
        <v>1.21665</v>
      </c>
      <c r="H57" s="108">
        <v>57</v>
      </c>
      <c r="I57" s="109" t="s">
        <v>64</v>
      </c>
      <c r="J57" s="69">
        <f t="shared" si="3"/>
        <v>5.7000000000000002E-3</v>
      </c>
      <c r="K57" s="108">
        <v>50</v>
      </c>
      <c r="L57" s="109" t="s">
        <v>64</v>
      </c>
      <c r="M57" s="69">
        <f t="shared" si="0"/>
        <v>5.0000000000000001E-3</v>
      </c>
      <c r="N57" s="108">
        <v>39</v>
      </c>
      <c r="O57" s="109" t="s">
        <v>64</v>
      </c>
      <c r="P57" s="69">
        <f t="shared" si="1"/>
        <v>3.8999999999999998E-3</v>
      </c>
    </row>
    <row r="58" spans="2:16">
      <c r="B58" s="108">
        <v>25</v>
      </c>
      <c r="C58" s="109" t="s">
        <v>63</v>
      </c>
      <c r="D58" s="93">
        <f t="shared" si="4"/>
        <v>2.9069767441860465E-4</v>
      </c>
      <c r="E58" s="110">
        <v>9.7659999999999997E-2</v>
      </c>
      <c r="F58" s="111">
        <v>1.157</v>
      </c>
      <c r="G58" s="107">
        <f t="shared" si="2"/>
        <v>1.2546600000000001</v>
      </c>
      <c r="H58" s="108">
        <v>62</v>
      </c>
      <c r="I58" s="109" t="s">
        <v>64</v>
      </c>
      <c r="J58" s="69">
        <f t="shared" si="3"/>
        <v>6.1999999999999998E-3</v>
      </c>
      <c r="K58" s="108">
        <v>53</v>
      </c>
      <c r="L58" s="109" t="s">
        <v>64</v>
      </c>
      <c r="M58" s="69">
        <f t="shared" si="0"/>
        <v>5.3E-3</v>
      </c>
      <c r="N58" s="108">
        <v>41</v>
      </c>
      <c r="O58" s="109" t="s">
        <v>64</v>
      </c>
      <c r="P58" s="69">
        <f t="shared" si="1"/>
        <v>4.1000000000000003E-3</v>
      </c>
    </row>
    <row r="59" spans="2:16">
      <c r="B59" s="108">
        <v>27.5</v>
      </c>
      <c r="C59" s="109" t="s">
        <v>63</v>
      </c>
      <c r="D59" s="93">
        <f t="shared" si="4"/>
        <v>3.1976744186046514E-4</v>
      </c>
      <c r="E59" s="110">
        <v>0.1024</v>
      </c>
      <c r="F59" s="111">
        <v>1.1859999999999999</v>
      </c>
      <c r="G59" s="107">
        <f t="shared" si="2"/>
        <v>1.2884</v>
      </c>
      <c r="H59" s="108">
        <v>66</v>
      </c>
      <c r="I59" s="109" t="s">
        <v>64</v>
      </c>
      <c r="J59" s="69">
        <f t="shared" si="3"/>
        <v>6.6E-3</v>
      </c>
      <c r="K59" s="108">
        <v>56</v>
      </c>
      <c r="L59" s="109" t="s">
        <v>64</v>
      </c>
      <c r="M59" s="69">
        <f t="shared" si="0"/>
        <v>5.5999999999999999E-3</v>
      </c>
      <c r="N59" s="108">
        <v>44</v>
      </c>
      <c r="O59" s="109" t="s">
        <v>64</v>
      </c>
      <c r="P59" s="69">
        <f t="shared" si="1"/>
        <v>4.3999999999999994E-3</v>
      </c>
    </row>
    <row r="60" spans="2:16">
      <c r="B60" s="108">
        <v>30</v>
      </c>
      <c r="C60" s="109" t="s">
        <v>63</v>
      </c>
      <c r="D60" s="93">
        <f t="shared" si="4"/>
        <v>3.4883720930232559E-4</v>
      </c>
      <c r="E60" s="110">
        <v>0.107</v>
      </c>
      <c r="F60" s="111">
        <v>1.2130000000000001</v>
      </c>
      <c r="G60" s="107">
        <f t="shared" si="2"/>
        <v>1.32</v>
      </c>
      <c r="H60" s="108">
        <v>70</v>
      </c>
      <c r="I60" s="109" t="s">
        <v>64</v>
      </c>
      <c r="J60" s="69">
        <f t="shared" si="3"/>
        <v>7.000000000000001E-3</v>
      </c>
      <c r="K60" s="108">
        <v>59</v>
      </c>
      <c r="L60" s="109" t="s">
        <v>64</v>
      </c>
      <c r="M60" s="69">
        <f t="shared" si="0"/>
        <v>5.8999999999999999E-3</v>
      </c>
      <c r="N60" s="108">
        <v>46</v>
      </c>
      <c r="O60" s="109" t="s">
        <v>64</v>
      </c>
      <c r="P60" s="69">
        <f t="shared" si="1"/>
        <v>4.5999999999999999E-3</v>
      </c>
    </row>
    <row r="61" spans="2:16">
      <c r="B61" s="108">
        <v>32.5</v>
      </c>
      <c r="C61" s="109" t="s">
        <v>63</v>
      </c>
      <c r="D61" s="93">
        <f t="shared" si="4"/>
        <v>3.7790697674418608E-4</v>
      </c>
      <c r="E61" s="110">
        <v>0.1113</v>
      </c>
      <c r="F61" s="111">
        <v>1.2370000000000001</v>
      </c>
      <c r="G61" s="107">
        <f t="shared" si="2"/>
        <v>1.3483000000000001</v>
      </c>
      <c r="H61" s="108">
        <v>74</v>
      </c>
      <c r="I61" s="109" t="s">
        <v>64</v>
      </c>
      <c r="J61" s="69">
        <f t="shared" si="3"/>
        <v>7.3999999999999995E-3</v>
      </c>
      <c r="K61" s="108">
        <v>62</v>
      </c>
      <c r="L61" s="109" t="s">
        <v>64</v>
      </c>
      <c r="M61" s="69">
        <f t="shared" si="0"/>
        <v>6.1999999999999998E-3</v>
      </c>
      <c r="N61" s="108">
        <v>49</v>
      </c>
      <c r="O61" s="109" t="s">
        <v>64</v>
      </c>
      <c r="P61" s="69">
        <f t="shared" si="1"/>
        <v>4.8999999999999998E-3</v>
      </c>
    </row>
    <row r="62" spans="2:16">
      <c r="B62" s="108">
        <v>35</v>
      </c>
      <c r="C62" s="109" t="s">
        <v>63</v>
      </c>
      <c r="D62" s="93">
        <f t="shared" si="4"/>
        <v>4.0697674418604653E-4</v>
      </c>
      <c r="E62" s="110">
        <v>0.11559999999999999</v>
      </c>
      <c r="F62" s="111">
        <v>1.2589999999999999</v>
      </c>
      <c r="G62" s="107">
        <f t="shared" si="2"/>
        <v>1.3745999999999998</v>
      </c>
      <c r="H62" s="108">
        <v>78</v>
      </c>
      <c r="I62" s="109" t="s">
        <v>64</v>
      </c>
      <c r="J62" s="69">
        <f t="shared" si="3"/>
        <v>7.7999999999999996E-3</v>
      </c>
      <c r="K62" s="108">
        <v>65</v>
      </c>
      <c r="L62" s="109" t="s">
        <v>64</v>
      </c>
      <c r="M62" s="69">
        <f t="shared" si="0"/>
        <v>6.5000000000000006E-3</v>
      </c>
      <c r="N62" s="108">
        <v>51</v>
      </c>
      <c r="O62" s="109" t="s">
        <v>64</v>
      </c>
      <c r="P62" s="69">
        <f t="shared" si="1"/>
        <v>5.0999999999999995E-3</v>
      </c>
    </row>
    <row r="63" spans="2:16">
      <c r="B63" s="108">
        <v>37.5</v>
      </c>
      <c r="C63" s="109" t="s">
        <v>63</v>
      </c>
      <c r="D63" s="93">
        <f t="shared" si="4"/>
        <v>4.3604651162790697E-4</v>
      </c>
      <c r="E63" s="110">
        <v>0.1196</v>
      </c>
      <c r="F63" s="111">
        <v>1.2789999999999999</v>
      </c>
      <c r="G63" s="107">
        <f t="shared" si="2"/>
        <v>1.3985999999999998</v>
      </c>
      <c r="H63" s="108">
        <v>82</v>
      </c>
      <c r="I63" s="109" t="s">
        <v>64</v>
      </c>
      <c r="J63" s="69">
        <f t="shared" si="3"/>
        <v>8.2000000000000007E-3</v>
      </c>
      <c r="K63" s="108">
        <v>68</v>
      </c>
      <c r="L63" s="109" t="s">
        <v>64</v>
      </c>
      <c r="M63" s="69">
        <f t="shared" si="0"/>
        <v>6.8000000000000005E-3</v>
      </c>
      <c r="N63" s="108">
        <v>53</v>
      </c>
      <c r="O63" s="109" t="s">
        <v>64</v>
      </c>
      <c r="P63" s="69">
        <f t="shared" si="1"/>
        <v>5.3E-3</v>
      </c>
    </row>
    <row r="64" spans="2:16">
      <c r="B64" s="108">
        <v>40</v>
      </c>
      <c r="C64" s="109" t="s">
        <v>63</v>
      </c>
      <c r="D64" s="93">
        <f t="shared" si="4"/>
        <v>4.6511627906976747E-4</v>
      </c>
      <c r="E64" s="110">
        <v>0.1235</v>
      </c>
      <c r="F64" s="111">
        <v>1.298</v>
      </c>
      <c r="G64" s="107">
        <f t="shared" si="2"/>
        <v>1.4215</v>
      </c>
      <c r="H64" s="108">
        <v>86</v>
      </c>
      <c r="I64" s="109" t="s">
        <v>64</v>
      </c>
      <c r="J64" s="69">
        <f t="shared" si="3"/>
        <v>8.6E-3</v>
      </c>
      <c r="K64" s="108">
        <v>71</v>
      </c>
      <c r="L64" s="109" t="s">
        <v>64</v>
      </c>
      <c r="M64" s="69">
        <f t="shared" si="0"/>
        <v>7.0999999999999995E-3</v>
      </c>
      <c r="N64" s="108">
        <v>55</v>
      </c>
      <c r="O64" s="109" t="s">
        <v>64</v>
      </c>
      <c r="P64" s="69">
        <f t="shared" si="1"/>
        <v>5.4999999999999997E-3</v>
      </c>
    </row>
    <row r="65" spans="2:16">
      <c r="B65" s="108">
        <v>45</v>
      </c>
      <c r="C65" s="109" t="s">
        <v>63</v>
      </c>
      <c r="D65" s="93">
        <f t="shared" si="4"/>
        <v>5.232558139534883E-4</v>
      </c>
      <c r="E65" s="110">
        <v>0.13100000000000001</v>
      </c>
      <c r="F65" s="111">
        <v>1.331</v>
      </c>
      <c r="G65" s="107">
        <f t="shared" si="2"/>
        <v>1.462</v>
      </c>
      <c r="H65" s="108">
        <v>94</v>
      </c>
      <c r="I65" s="109" t="s">
        <v>64</v>
      </c>
      <c r="J65" s="69">
        <f t="shared" si="3"/>
        <v>9.4000000000000004E-3</v>
      </c>
      <c r="K65" s="108">
        <v>77</v>
      </c>
      <c r="L65" s="109" t="s">
        <v>64</v>
      </c>
      <c r="M65" s="69">
        <f t="shared" si="0"/>
        <v>7.7000000000000002E-3</v>
      </c>
      <c r="N65" s="108">
        <v>60</v>
      </c>
      <c r="O65" s="109" t="s">
        <v>64</v>
      </c>
      <c r="P65" s="69">
        <f t="shared" si="1"/>
        <v>6.0000000000000001E-3</v>
      </c>
    </row>
    <row r="66" spans="2:16">
      <c r="B66" s="108">
        <v>50</v>
      </c>
      <c r="C66" s="109" t="s">
        <v>63</v>
      </c>
      <c r="D66" s="93">
        <f t="shared" si="4"/>
        <v>5.8139534883720929E-4</v>
      </c>
      <c r="E66" s="110">
        <v>0.1381</v>
      </c>
      <c r="F66" s="111">
        <v>1.359</v>
      </c>
      <c r="G66" s="107">
        <f t="shared" si="2"/>
        <v>1.4971000000000001</v>
      </c>
      <c r="H66" s="108">
        <v>101</v>
      </c>
      <c r="I66" s="109" t="s">
        <v>64</v>
      </c>
      <c r="J66" s="69">
        <f t="shared" si="3"/>
        <v>1.0100000000000001E-2</v>
      </c>
      <c r="K66" s="108">
        <v>82</v>
      </c>
      <c r="L66" s="109" t="s">
        <v>64</v>
      </c>
      <c r="M66" s="69">
        <f t="shared" si="0"/>
        <v>8.2000000000000007E-3</v>
      </c>
      <c r="N66" s="108">
        <v>64</v>
      </c>
      <c r="O66" s="109" t="s">
        <v>64</v>
      </c>
      <c r="P66" s="69">
        <f t="shared" si="1"/>
        <v>6.4000000000000003E-3</v>
      </c>
    </row>
    <row r="67" spans="2:16">
      <c r="B67" s="108">
        <v>55</v>
      </c>
      <c r="C67" s="109" t="s">
        <v>63</v>
      </c>
      <c r="D67" s="93">
        <f t="shared" si="4"/>
        <v>6.3953488372093029E-4</v>
      </c>
      <c r="E67" s="110">
        <v>0.1449</v>
      </c>
      <c r="F67" s="111">
        <v>1.3839999999999999</v>
      </c>
      <c r="G67" s="107">
        <f t="shared" si="2"/>
        <v>1.5288999999999999</v>
      </c>
      <c r="H67" s="108">
        <v>109</v>
      </c>
      <c r="I67" s="109" t="s">
        <v>64</v>
      </c>
      <c r="J67" s="69">
        <f t="shared" si="3"/>
        <v>1.09E-2</v>
      </c>
      <c r="K67" s="108">
        <v>88</v>
      </c>
      <c r="L67" s="109" t="s">
        <v>64</v>
      </c>
      <c r="M67" s="69">
        <f t="shared" si="0"/>
        <v>8.7999999999999988E-3</v>
      </c>
      <c r="N67" s="108">
        <v>68</v>
      </c>
      <c r="O67" s="109" t="s">
        <v>64</v>
      </c>
      <c r="P67" s="69">
        <f t="shared" si="1"/>
        <v>6.8000000000000005E-3</v>
      </c>
    </row>
    <row r="68" spans="2:16">
      <c r="B68" s="108">
        <v>60</v>
      </c>
      <c r="C68" s="109" t="s">
        <v>63</v>
      </c>
      <c r="D68" s="93">
        <f t="shared" si="4"/>
        <v>6.9767441860465117E-4</v>
      </c>
      <c r="E68" s="110">
        <v>0.15129999999999999</v>
      </c>
      <c r="F68" s="111">
        <v>1.405</v>
      </c>
      <c r="G68" s="107">
        <f t="shared" si="2"/>
        <v>1.5563</v>
      </c>
      <c r="H68" s="108">
        <v>116</v>
      </c>
      <c r="I68" s="109" t="s">
        <v>64</v>
      </c>
      <c r="J68" s="69">
        <f t="shared" si="3"/>
        <v>1.1600000000000001E-2</v>
      </c>
      <c r="K68" s="108">
        <v>93</v>
      </c>
      <c r="L68" s="109" t="s">
        <v>64</v>
      </c>
      <c r="M68" s="69">
        <f t="shared" si="0"/>
        <v>9.2999999999999992E-3</v>
      </c>
      <c r="N68" s="108">
        <v>72</v>
      </c>
      <c r="O68" s="109" t="s">
        <v>64</v>
      </c>
      <c r="P68" s="69">
        <f t="shared" si="1"/>
        <v>7.1999999999999998E-3</v>
      </c>
    </row>
    <row r="69" spans="2:16">
      <c r="B69" s="108">
        <v>65</v>
      </c>
      <c r="C69" s="109" t="s">
        <v>63</v>
      </c>
      <c r="D69" s="93">
        <f t="shared" si="4"/>
        <v>7.5581395348837217E-4</v>
      </c>
      <c r="E69" s="110">
        <v>0.1575</v>
      </c>
      <c r="F69" s="111">
        <v>1.425</v>
      </c>
      <c r="G69" s="107">
        <f t="shared" si="2"/>
        <v>1.5825</v>
      </c>
      <c r="H69" s="108">
        <v>124</v>
      </c>
      <c r="I69" s="109" t="s">
        <v>64</v>
      </c>
      <c r="J69" s="69">
        <f t="shared" si="3"/>
        <v>1.24E-2</v>
      </c>
      <c r="K69" s="108">
        <v>99</v>
      </c>
      <c r="L69" s="109" t="s">
        <v>64</v>
      </c>
      <c r="M69" s="69">
        <f t="shared" si="0"/>
        <v>9.9000000000000008E-3</v>
      </c>
      <c r="N69" s="108">
        <v>76</v>
      </c>
      <c r="O69" s="109" t="s">
        <v>64</v>
      </c>
      <c r="P69" s="69">
        <f t="shared" si="1"/>
        <v>7.6E-3</v>
      </c>
    </row>
    <row r="70" spans="2:16">
      <c r="B70" s="108">
        <v>70</v>
      </c>
      <c r="C70" s="109" t="s">
        <v>63</v>
      </c>
      <c r="D70" s="93">
        <f t="shared" si="4"/>
        <v>8.1395348837209306E-4</v>
      </c>
      <c r="E70" s="110">
        <v>0.16339999999999999</v>
      </c>
      <c r="F70" s="111">
        <v>1.4410000000000001</v>
      </c>
      <c r="G70" s="107">
        <f t="shared" si="2"/>
        <v>1.6044</v>
      </c>
      <c r="H70" s="108">
        <v>131</v>
      </c>
      <c r="I70" s="109" t="s">
        <v>64</v>
      </c>
      <c r="J70" s="69">
        <f t="shared" si="3"/>
        <v>1.3100000000000001E-2</v>
      </c>
      <c r="K70" s="108">
        <v>104</v>
      </c>
      <c r="L70" s="109" t="s">
        <v>64</v>
      </c>
      <c r="M70" s="69">
        <f t="shared" si="0"/>
        <v>1.04E-2</v>
      </c>
      <c r="N70" s="108">
        <v>80</v>
      </c>
      <c r="O70" s="109" t="s">
        <v>64</v>
      </c>
      <c r="P70" s="69">
        <f t="shared" si="1"/>
        <v>8.0000000000000002E-3</v>
      </c>
    </row>
    <row r="71" spans="2:16">
      <c r="B71" s="108">
        <v>80</v>
      </c>
      <c r="C71" s="109" t="s">
        <v>63</v>
      </c>
      <c r="D71" s="93">
        <f t="shared" si="4"/>
        <v>9.3023255813953494E-4</v>
      </c>
      <c r="E71" s="110">
        <v>0.17469999999999999</v>
      </c>
      <c r="F71" s="111">
        <v>1.47</v>
      </c>
      <c r="G71" s="107">
        <f t="shared" si="2"/>
        <v>1.6447000000000001</v>
      </c>
      <c r="H71" s="108">
        <v>146</v>
      </c>
      <c r="I71" s="109" t="s">
        <v>64</v>
      </c>
      <c r="J71" s="69">
        <f t="shared" si="3"/>
        <v>1.4599999999999998E-2</v>
      </c>
      <c r="K71" s="108">
        <v>114</v>
      </c>
      <c r="L71" s="109" t="s">
        <v>64</v>
      </c>
      <c r="M71" s="69">
        <f t="shared" si="0"/>
        <v>1.14E-2</v>
      </c>
      <c r="N71" s="108">
        <v>87</v>
      </c>
      <c r="O71" s="109" t="s">
        <v>64</v>
      </c>
      <c r="P71" s="69">
        <f t="shared" si="1"/>
        <v>8.6999999999999994E-3</v>
      </c>
    </row>
    <row r="72" spans="2:16">
      <c r="B72" s="108">
        <v>90</v>
      </c>
      <c r="C72" s="109" t="s">
        <v>63</v>
      </c>
      <c r="D72" s="93">
        <f t="shared" si="4"/>
        <v>1.0465116279069766E-3</v>
      </c>
      <c r="E72" s="110">
        <v>0.18529999999999999</v>
      </c>
      <c r="F72" s="111">
        <v>1.4930000000000001</v>
      </c>
      <c r="G72" s="107">
        <f t="shared" si="2"/>
        <v>1.6783000000000001</v>
      </c>
      <c r="H72" s="108">
        <v>160</v>
      </c>
      <c r="I72" s="109" t="s">
        <v>64</v>
      </c>
      <c r="J72" s="69">
        <f t="shared" si="3"/>
        <v>1.6E-2</v>
      </c>
      <c r="K72" s="108">
        <v>124</v>
      </c>
      <c r="L72" s="109" t="s">
        <v>64</v>
      </c>
      <c r="M72" s="69">
        <f t="shared" si="0"/>
        <v>1.24E-2</v>
      </c>
      <c r="N72" s="108">
        <v>95</v>
      </c>
      <c r="O72" s="109" t="s">
        <v>64</v>
      </c>
      <c r="P72" s="69">
        <f t="shared" si="1"/>
        <v>9.4999999999999998E-3</v>
      </c>
    </row>
    <row r="73" spans="2:16">
      <c r="B73" s="108">
        <v>100</v>
      </c>
      <c r="C73" s="109" t="s">
        <v>63</v>
      </c>
      <c r="D73" s="93">
        <f t="shared" si="4"/>
        <v>1.1627906976744186E-3</v>
      </c>
      <c r="E73" s="110">
        <v>0.1953</v>
      </c>
      <c r="F73" s="111">
        <v>1.5109999999999999</v>
      </c>
      <c r="G73" s="107">
        <f t="shared" si="2"/>
        <v>1.7062999999999999</v>
      </c>
      <c r="H73" s="108">
        <v>174</v>
      </c>
      <c r="I73" s="109" t="s">
        <v>64</v>
      </c>
      <c r="J73" s="69">
        <f t="shared" si="3"/>
        <v>1.7399999999999999E-2</v>
      </c>
      <c r="K73" s="108">
        <v>134</v>
      </c>
      <c r="L73" s="109" t="s">
        <v>64</v>
      </c>
      <c r="M73" s="69">
        <f t="shared" si="0"/>
        <v>1.34E-2</v>
      </c>
      <c r="N73" s="108">
        <v>102</v>
      </c>
      <c r="O73" s="109" t="s">
        <v>64</v>
      </c>
      <c r="P73" s="69">
        <f t="shared" si="1"/>
        <v>1.0199999999999999E-2</v>
      </c>
    </row>
    <row r="74" spans="2:16">
      <c r="B74" s="108">
        <v>110</v>
      </c>
      <c r="C74" s="109" t="s">
        <v>63</v>
      </c>
      <c r="D74" s="93">
        <f t="shared" si="4"/>
        <v>1.2790697674418606E-3</v>
      </c>
      <c r="E74" s="110">
        <v>0.2049</v>
      </c>
      <c r="F74" s="111">
        <v>1.526</v>
      </c>
      <c r="G74" s="107">
        <f t="shared" si="2"/>
        <v>1.7309000000000001</v>
      </c>
      <c r="H74" s="108">
        <v>189</v>
      </c>
      <c r="I74" s="109" t="s">
        <v>64</v>
      </c>
      <c r="J74" s="69">
        <f t="shared" si="3"/>
        <v>1.89E-2</v>
      </c>
      <c r="K74" s="108">
        <v>144</v>
      </c>
      <c r="L74" s="109" t="s">
        <v>64</v>
      </c>
      <c r="M74" s="69">
        <f t="shared" si="0"/>
        <v>1.44E-2</v>
      </c>
      <c r="N74" s="108">
        <v>109</v>
      </c>
      <c r="O74" s="109" t="s">
        <v>64</v>
      </c>
      <c r="P74" s="69">
        <f t="shared" si="1"/>
        <v>1.09E-2</v>
      </c>
    </row>
    <row r="75" spans="2:16">
      <c r="B75" s="108">
        <v>120</v>
      </c>
      <c r="C75" s="109" t="s">
        <v>63</v>
      </c>
      <c r="D75" s="93">
        <f t="shared" si="4"/>
        <v>1.3953488372093023E-3</v>
      </c>
      <c r="E75" s="110">
        <v>0.214</v>
      </c>
      <c r="F75" s="111">
        <v>1.538</v>
      </c>
      <c r="G75" s="107">
        <f t="shared" si="2"/>
        <v>1.752</v>
      </c>
      <c r="H75" s="108">
        <v>203</v>
      </c>
      <c r="I75" s="109" t="s">
        <v>64</v>
      </c>
      <c r="J75" s="69">
        <f t="shared" si="3"/>
        <v>2.0300000000000002E-2</v>
      </c>
      <c r="K75" s="108">
        <v>154</v>
      </c>
      <c r="L75" s="109" t="s">
        <v>64</v>
      </c>
      <c r="M75" s="69">
        <f t="shared" si="0"/>
        <v>1.54E-2</v>
      </c>
      <c r="N75" s="108">
        <v>116</v>
      </c>
      <c r="O75" s="109" t="s">
        <v>64</v>
      </c>
      <c r="P75" s="69">
        <f t="shared" si="1"/>
        <v>1.1600000000000001E-2</v>
      </c>
    </row>
    <row r="76" spans="2:16">
      <c r="B76" s="108">
        <v>130</v>
      </c>
      <c r="C76" s="109" t="s">
        <v>63</v>
      </c>
      <c r="D76" s="93">
        <f t="shared" si="4"/>
        <v>1.5116279069767443E-3</v>
      </c>
      <c r="E76" s="110">
        <v>0.22270000000000001</v>
      </c>
      <c r="F76" s="111">
        <v>1.5469999999999999</v>
      </c>
      <c r="G76" s="107">
        <f t="shared" si="2"/>
        <v>1.7696999999999998</v>
      </c>
      <c r="H76" s="108">
        <v>217</v>
      </c>
      <c r="I76" s="109" t="s">
        <v>64</v>
      </c>
      <c r="J76" s="69">
        <f t="shared" si="3"/>
        <v>2.1700000000000001E-2</v>
      </c>
      <c r="K76" s="108">
        <v>163</v>
      </c>
      <c r="L76" s="109" t="s">
        <v>64</v>
      </c>
      <c r="M76" s="69">
        <f t="shared" si="0"/>
        <v>1.6300000000000002E-2</v>
      </c>
      <c r="N76" s="108">
        <v>123</v>
      </c>
      <c r="O76" s="109" t="s">
        <v>64</v>
      </c>
      <c r="P76" s="69">
        <f t="shared" si="1"/>
        <v>1.23E-2</v>
      </c>
    </row>
    <row r="77" spans="2:16">
      <c r="B77" s="108">
        <v>140</v>
      </c>
      <c r="C77" s="109" t="s">
        <v>63</v>
      </c>
      <c r="D77" s="93">
        <f t="shared" si="4"/>
        <v>1.6279069767441861E-3</v>
      </c>
      <c r="E77" s="110">
        <v>0.2311</v>
      </c>
      <c r="F77" s="111">
        <v>1.5549999999999999</v>
      </c>
      <c r="G77" s="107">
        <f t="shared" si="2"/>
        <v>1.7861</v>
      </c>
      <c r="H77" s="108">
        <v>231</v>
      </c>
      <c r="I77" s="109" t="s">
        <v>64</v>
      </c>
      <c r="J77" s="69">
        <f t="shared" si="3"/>
        <v>2.3100000000000002E-2</v>
      </c>
      <c r="K77" s="108">
        <v>173</v>
      </c>
      <c r="L77" s="109" t="s">
        <v>64</v>
      </c>
      <c r="M77" s="69">
        <f t="shared" si="0"/>
        <v>1.7299999999999999E-2</v>
      </c>
      <c r="N77" s="108">
        <v>130</v>
      </c>
      <c r="O77" s="109" t="s">
        <v>64</v>
      </c>
      <c r="P77" s="69">
        <f t="shared" si="1"/>
        <v>1.3000000000000001E-2</v>
      </c>
    </row>
    <row r="78" spans="2:16">
      <c r="B78" s="108">
        <v>150</v>
      </c>
      <c r="C78" s="109" t="s">
        <v>63</v>
      </c>
      <c r="D78" s="93">
        <f t="shared" si="4"/>
        <v>1.7441860465116279E-3</v>
      </c>
      <c r="E78" s="110">
        <v>0.2392</v>
      </c>
      <c r="F78" s="111">
        <v>1.5609999999999999</v>
      </c>
      <c r="G78" s="107">
        <f t="shared" si="2"/>
        <v>1.8002</v>
      </c>
      <c r="H78" s="108">
        <v>246</v>
      </c>
      <c r="I78" s="109" t="s">
        <v>64</v>
      </c>
      <c r="J78" s="69">
        <f t="shared" si="3"/>
        <v>2.46E-2</v>
      </c>
      <c r="K78" s="108">
        <v>183</v>
      </c>
      <c r="L78" s="109" t="s">
        <v>64</v>
      </c>
      <c r="M78" s="69">
        <f t="shared" si="0"/>
        <v>1.83E-2</v>
      </c>
      <c r="N78" s="108">
        <v>137</v>
      </c>
      <c r="O78" s="109" t="s">
        <v>64</v>
      </c>
      <c r="P78" s="69">
        <f t="shared" si="1"/>
        <v>1.37E-2</v>
      </c>
    </row>
    <row r="79" spans="2:16">
      <c r="B79" s="108">
        <v>160</v>
      </c>
      <c r="C79" s="109" t="s">
        <v>63</v>
      </c>
      <c r="D79" s="93">
        <f t="shared" si="4"/>
        <v>1.8604651162790699E-3</v>
      </c>
      <c r="E79" s="110">
        <v>0.24709999999999999</v>
      </c>
      <c r="F79" s="111">
        <v>1.5660000000000001</v>
      </c>
      <c r="G79" s="107">
        <f t="shared" si="2"/>
        <v>1.8130999999999999</v>
      </c>
      <c r="H79" s="108">
        <v>260</v>
      </c>
      <c r="I79" s="109" t="s">
        <v>64</v>
      </c>
      <c r="J79" s="69">
        <f t="shared" si="3"/>
        <v>2.6000000000000002E-2</v>
      </c>
      <c r="K79" s="108">
        <v>192</v>
      </c>
      <c r="L79" s="109" t="s">
        <v>64</v>
      </c>
      <c r="M79" s="69">
        <f t="shared" si="0"/>
        <v>1.9200000000000002E-2</v>
      </c>
      <c r="N79" s="108">
        <v>143</v>
      </c>
      <c r="O79" s="109" t="s">
        <v>64</v>
      </c>
      <c r="P79" s="69">
        <f t="shared" si="1"/>
        <v>1.4299999999999998E-2</v>
      </c>
    </row>
    <row r="80" spans="2:16">
      <c r="B80" s="108">
        <v>170</v>
      </c>
      <c r="C80" s="109" t="s">
        <v>63</v>
      </c>
      <c r="D80" s="93">
        <f t="shared" si="4"/>
        <v>1.9767441860465119E-3</v>
      </c>
      <c r="E80" s="110">
        <v>0.25469999999999998</v>
      </c>
      <c r="F80" s="111">
        <v>1.569</v>
      </c>
      <c r="G80" s="107">
        <f t="shared" si="2"/>
        <v>1.8236999999999999</v>
      </c>
      <c r="H80" s="108">
        <v>274</v>
      </c>
      <c r="I80" s="109" t="s">
        <v>64</v>
      </c>
      <c r="J80" s="69">
        <f t="shared" si="3"/>
        <v>2.7400000000000001E-2</v>
      </c>
      <c r="K80" s="108">
        <v>202</v>
      </c>
      <c r="L80" s="109" t="s">
        <v>64</v>
      </c>
      <c r="M80" s="69">
        <f t="shared" si="0"/>
        <v>2.0200000000000003E-2</v>
      </c>
      <c r="N80" s="108">
        <v>150</v>
      </c>
      <c r="O80" s="109" t="s">
        <v>64</v>
      </c>
      <c r="P80" s="69">
        <f t="shared" si="1"/>
        <v>1.4999999999999999E-2</v>
      </c>
    </row>
    <row r="81" spans="2:16">
      <c r="B81" s="108">
        <v>180</v>
      </c>
      <c r="C81" s="109" t="s">
        <v>63</v>
      </c>
      <c r="D81" s="93">
        <f t="shared" si="4"/>
        <v>2.0930232558139532E-3</v>
      </c>
      <c r="E81" s="110">
        <v>0.23669999999999999</v>
      </c>
      <c r="F81" s="111">
        <v>1.571</v>
      </c>
      <c r="G81" s="107">
        <f t="shared" si="2"/>
        <v>1.8076999999999999</v>
      </c>
      <c r="H81" s="108">
        <v>288</v>
      </c>
      <c r="I81" s="109" t="s">
        <v>64</v>
      </c>
      <c r="J81" s="69">
        <f t="shared" si="3"/>
        <v>2.8799999999999999E-2</v>
      </c>
      <c r="K81" s="108">
        <v>211</v>
      </c>
      <c r="L81" s="109" t="s">
        <v>64</v>
      </c>
      <c r="M81" s="69">
        <f t="shared" si="0"/>
        <v>2.1100000000000001E-2</v>
      </c>
      <c r="N81" s="108">
        <v>157</v>
      </c>
      <c r="O81" s="109" t="s">
        <v>64</v>
      </c>
      <c r="P81" s="69">
        <f t="shared" si="1"/>
        <v>1.5699999999999999E-2</v>
      </c>
    </row>
    <row r="82" spans="2:16">
      <c r="B82" s="108">
        <v>200</v>
      </c>
      <c r="C82" s="109" t="s">
        <v>63</v>
      </c>
      <c r="D82" s="93">
        <f t="shared" si="4"/>
        <v>2.3255813953488372E-3</v>
      </c>
      <c r="E82" s="110">
        <v>0.2087</v>
      </c>
      <c r="F82" s="111">
        <v>1.5740000000000001</v>
      </c>
      <c r="G82" s="107">
        <f t="shared" si="2"/>
        <v>1.7827000000000002</v>
      </c>
      <c r="H82" s="108">
        <v>318</v>
      </c>
      <c r="I82" s="109" t="s">
        <v>64</v>
      </c>
      <c r="J82" s="69">
        <f t="shared" si="3"/>
        <v>3.1800000000000002E-2</v>
      </c>
      <c r="K82" s="108">
        <v>230</v>
      </c>
      <c r="L82" s="109" t="s">
        <v>64</v>
      </c>
      <c r="M82" s="69">
        <f t="shared" si="0"/>
        <v>2.3E-2</v>
      </c>
      <c r="N82" s="108">
        <v>170</v>
      </c>
      <c r="O82" s="109" t="s">
        <v>64</v>
      </c>
      <c r="P82" s="69">
        <f t="shared" si="1"/>
        <v>1.7000000000000001E-2</v>
      </c>
    </row>
    <row r="83" spans="2:16">
      <c r="B83" s="108">
        <v>225</v>
      </c>
      <c r="C83" s="109" t="s">
        <v>63</v>
      </c>
      <c r="D83" s="93">
        <f t="shared" si="4"/>
        <v>2.6162790697674418E-3</v>
      </c>
      <c r="E83" s="110">
        <v>0.1983</v>
      </c>
      <c r="F83" s="111">
        <v>1.573</v>
      </c>
      <c r="G83" s="107">
        <f t="shared" si="2"/>
        <v>1.7712999999999999</v>
      </c>
      <c r="H83" s="108">
        <v>356</v>
      </c>
      <c r="I83" s="109" t="s">
        <v>64</v>
      </c>
      <c r="J83" s="69">
        <f t="shared" si="3"/>
        <v>3.56E-2</v>
      </c>
      <c r="K83" s="108">
        <v>254</v>
      </c>
      <c r="L83" s="109" t="s">
        <v>64</v>
      </c>
      <c r="M83" s="69">
        <f t="shared" si="0"/>
        <v>2.5399999999999999E-2</v>
      </c>
      <c r="N83" s="108">
        <v>187</v>
      </c>
      <c r="O83" s="109" t="s">
        <v>64</v>
      </c>
      <c r="P83" s="69">
        <f t="shared" si="1"/>
        <v>1.8700000000000001E-2</v>
      </c>
    </row>
    <row r="84" spans="2:16">
      <c r="B84" s="108">
        <v>250</v>
      </c>
      <c r="C84" s="109" t="s">
        <v>63</v>
      </c>
      <c r="D84" s="93">
        <f t="shared" si="4"/>
        <v>2.9069767441860465E-3</v>
      </c>
      <c r="E84" s="110">
        <v>0.20250000000000001</v>
      </c>
      <c r="F84" s="111">
        <v>1.569</v>
      </c>
      <c r="G84" s="107">
        <f t="shared" si="2"/>
        <v>1.7715000000000001</v>
      </c>
      <c r="H84" s="108">
        <v>394</v>
      </c>
      <c r="I84" s="109" t="s">
        <v>64</v>
      </c>
      <c r="J84" s="69">
        <f t="shared" si="3"/>
        <v>3.9400000000000004E-2</v>
      </c>
      <c r="K84" s="108">
        <v>278</v>
      </c>
      <c r="L84" s="109" t="s">
        <v>64</v>
      </c>
      <c r="M84" s="69">
        <f t="shared" ref="M84:M147" si="5">K84/1000/10</f>
        <v>2.7800000000000002E-2</v>
      </c>
      <c r="N84" s="108">
        <v>204</v>
      </c>
      <c r="O84" s="109" t="s">
        <v>64</v>
      </c>
      <c r="P84" s="69">
        <f t="shared" ref="P84:P147" si="6">N84/1000/10</f>
        <v>2.0399999999999998E-2</v>
      </c>
    </row>
    <row r="85" spans="2:16">
      <c r="B85" s="108">
        <v>275</v>
      </c>
      <c r="C85" s="109" t="s">
        <v>63</v>
      </c>
      <c r="D85" s="93">
        <f t="shared" si="4"/>
        <v>3.1976744186046516E-3</v>
      </c>
      <c r="E85" s="110">
        <v>0.21429999999999999</v>
      </c>
      <c r="F85" s="111">
        <v>1.5629999999999999</v>
      </c>
      <c r="G85" s="107">
        <f t="shared" ref="G85:G148" si="7">E85+F85</f>
        <v>1.7772999999999999</v>
      </c>
      <c r="H85" s="108">
        <v>432</v>
      </c>
      <c r="I85" s="109" t="s">
        <v>64</v>
      </c>
      <c r="J85" s="69">
        <f t="shared" ref="J85:J119" si="8">H85/1000/10</f>
        <v>4.3200000000000002E-2</v>
      </c>
      <c r="K85" s="108">
        <v>303</v>
      </c>
      <c r="L85" s="109" t="s">
        <v>64</v>
      </c>
      <c r="M85" s="69">
        <f t="shared" si="5"/>
        <v>3.0300000000000001E-2</v>
      </c>
      <c r="N85" s="108">
        <v>221</v>
      </c>
      <c r="O85" s="109" t="s">
        <v>64</v>
      </c>
      <c r="P85" s="69">
        <f t="shared" si="6"/>
        <v>2.2100000000000002E-2</v>
      </c>
    </row>
    <row r="86" spans="2:16">
      <c r="B86" s="108">
        <v>300</v>
      </c>
      <c r="C86" s="109" t="s">
        <v>63</v>
      </c>
      <c r="D86" s="93">
        <f t="shared" ref="D86:D98" si="9">B86/1000/$C$5</f>
        <v>3.4883720930232558E-3</v>
      </c>
      <c r="E86" s="110">
        <v>0.22969999999999999</v>
      </c>
      <c r="F86" s="111">
        <v>1.5549999999999999</v>
      </c>
      <c r="G86" s="107">
        <f t="shared" si="7"/>
        <v>1.7847</v>
      </c>
      <c r="H86" s="108">
        <v>471</v>
      </c>
      <c r="I86" s="109" t="s">
        <v>64</v>
      </c>
      <c r="J86" s="69">
        <f t="shared" si="8"/>
        <v>4.7099999999999996E-2</v>
      </c>
      <c r="K86" s="108">
        <v>328</v>
      </c>
      <c r="L86" s="109" t="s">
        <v>64</v>
      </c>
      <c r="M86" s="69">
        <f t="shared" si="5"/>
        <v>3.2800000000000003E-2</v>
      </c>
      <c r="N86" s="108">
        <v>238</v>
      </c>
      <c r="O86" s="109" t="s">
        <v>64</v>
      </c>
      <c r="P86" s="69">
        <f t="shared" si="6"/>
        <v>2.3799999999999998E-2</v>
      </c>
    </row>
    <row r="87" spans="2:16">
      <c r="B87" s="108">
        <v>325</v>
      </c>
      <c r="C87" s="109" t="s">
        <v>63</v>
      </c>
      <c r="D87" s="93">
        <f t="shared" si="9"/>
        <v>3.7790697674418604E-3</v>
      </c>
      <c r="E87" s="110">
        <v>0.2465</v>
      </c>
      <c r="F87" s="111">
        <v>1.546</v>
      </c>
      <c r="G87" s="107">
        <f t="shared" si="7"/>
        <v>1.7925</v>
      </c>
      <c r="H87" s="108">
        <v>509</v>
      </c>
      <c r="I87" s="109" t="s">
        <v>64</v>
      </c>
      <c r="J87" s="69">
        <f t="shared" si="8"/>
        <v>5.0900000000000001E-2</v>
      </c>
      <c r="K87" s="108">
        <v>353</v>
      </c>
      <c r="L87" s="109" t="s">
        <v>64</v>
      </c>
      <c r="M87" s="69">
        <f t="shared" si="5"/>
        <v>3.5299999999999998E-2</v>
      </c>
      <c r="N87" s="108">
        <v>254</v>
      </c>
      <c r="O87" s="109" t="s">
        <v>64</v>
      </c>
      <c r="P87" s="69">
        <f t="shared" si="6"/>
        <v>2.5399999999999999E-2</v>
      </c>
    </row>
    <row r="88" spans="2:16">
      <c r="B88" s="108">
        <v>350</v>
      </c>
      <c r="C88" s="109" t="s">
        <v>63</v>
      </c>
      <c r="D88" s="93">
        <f t="shared" si="9"/>
        <v>4.0697674418604651E-3</v>
      </c>
      <c r="E88" s="110">
        <v>0.26350000000000001</v>
      </c>
      <c r="F88" s="111">
        <v>1.536</v>
      </c>
      <c r="G88" s="107">
        <f t="shared" si="7"/>
        <v>1.7995000000000001</v>
      </c>
      <c r="H88" s="108">
        <v>548</v>
      </c>
      <c r="I88" s="109" t="s">
        <v>64</v>
      </c>
      <c r="J88" s="69">
        <f t="shared" si="8"/>
        <v>5.4800000000000001E-2</v>
      </c>
      <c r="K88" s="108">
        <v>378</v>
      </c>
      <c r="L88" s="109" t="s">
        <v>64</v>
      </c>
      <c r="M88" s="69">
        <f t="shared" si="5"/>
        <v>3.78E-2</v>
      </c>
      <c r="N88" s="108">
        <v>270</v>
      </c>
      <c r="O88" s="109" t="s">
        <v>64</v>
      </c>
      <c r="P88" s="69">
        <f t="shared" si="6"/>
        <v>2.7000000000000003E-2</v>
      </c>
    </row>
    <row r="89" spans="2:16">
      <c r="B89" s="108">
        <v>375</v>
      </c>
      <c r="C89" s="109" t="s">
        <v>63</v>
      </c>
      <c r="D89" s="93">
        <f t="shared" si="9"/>
        <v>4.3604651162790697E-3</v>
      </c>
      <c r="E89" s="110">
        <v>0.28000000000000003</v>
      </c>
      <c r="F89" s="111">
        <v>1.5249999999999999</v>
      </c>
      <c r="G89" s="107">
        <f t="shared" si="7"/>
        <v>1.8049999999999999</v>
      </c>
      <c r="H89" s="108">
        <v>587</v>
      </c>
      <c r="I89" s="109" t="s">
        <v>64</v>
      </c>
      <c r="J89" s="69">
        <f t="shared" si="8"/>
        <v>5.8699999999999995E-2</v>
      </c>
      <c r="K89" s="108">
        <v>403</v>
      </c>
      <c r="L89" s="109" t="s">
        <v>64</v>
      </c>
      <c r="M89" s="69">
        <f t="shared" si="5"/>
        <v>4.0300000000000002E-2</v>
      </c>
      <c r="N89" s="108">
        <v>286</v>
      </c>
      <c r="O89" s="109" t="s">
        <v>64</v>
      </c>
      <c r="P89" s="69">
        <f t="shared" si="6"/>
        <v>2.8599999999999997E-2</v>
      </c>
    </row>
    <row r="90" spans="2:16">
      <c r="B90" s="108">
        <v>400</v>
      </c>
      <c r="C90" s="109" t="s">
        <v>63</v>
      </c>
      <c r="D90" s="93">
        <f t="shared" si="9"/>
        <v>4.6511627906976744E-3</v>
      </c>
      <c r="E90" s="110">
        <v>0.29570000000000002</v>
      </c>
      <c r="F90" s="111">
        <v>1.514</v>
      </c>
      <c r="G90" s="107">
        <f t="shared" si="7"/>
        <v>1.8097000000000001</v>
      </c>
      <c r="H90" s="108">
        <v>625</v>
      </c>
      <c r="I90" s="109" t="s">
        <v>64</v>
      </c>
      <c r="J90" s="69">
        <f t="shared" si="8"/>
        <v>6.25E-2</v>
      </c>
      <c r="K90" s="108">
        <v>429</v>
      </c>
      <c r="L90" s="109" t="s">
        <v>64</v>
      </c>
      <c r="M90" s="69">
        <f t="shared" si="5"/>
        <v>4.2900000000000001E-2</v>
      </c>
      <c r="N90" s="108">
        <v>302</v>
      </c>
      <c r="O90" s="109" t="s">
        <v>64</v>
      </c>
      <c r="P90" s="69">
        <f t="shared" si="6"/>
        <v>3.0199999999999998E-2</v>
      </c>
    </row>
    <row r="91" spans="2:16">
      <c r="B91" s="108">
        <v>450</v>
      </c>
      <c r="C91" s="109" t="s">
        <v>63</v>
      </c>
      <c r="D91" s="93">
        <f t="shared" si="9"/>
        <v>5.2325581395348836E-3</v>
      </c>
      <c r="E91" s="110">
        <v>0.3241</v>
      </c>
      <c r="F91" s="111">
        <v>1.4910000000000001</v>
      </c>
      <c r="G91" s="107">
        <f t="shared" si="7"/>
        <v>1.8151000000000002</v>
      </c>
      <c r="H91" s="108">
        <v>704</v>
      </c>
      <c r="I91" s="109" t="s">
        <v>64</v>
      </c>
      <c r="J91" s="69">
        <f t="shared" si="8"/>
        <v>7.039999999999999E-2</v>
      </c>
      <c r="K91" s="108">
        <v>474</v>
      </c>
      <c r="L91" s="109" t="s">
        <v>64</v>
      </c>
      <c r="M91" s="69">
        <f t="shared" si="5"/>
        <v>4.7399999999999998E-2</v>
      </c>
      <c r="N91" s="108">
        <v>337</v>
      </c>
      <c r="O91" s="109" t="s">
        <v>64</v>
      </c>
      <c r="P91" s="69">
        <f t="shared" si="6"/>
        <v>3.3700000000000001E-2</v>
      </c>
    </row>
    <row r="92" spans="2:16">
      <c r="B92" s="108">
        <v>500</v>
      </c>
      <c r="C92" s="109" t="s">
        <v>63</v>
      </c>
      <c r="D92" s="93">
        <f t="shared" si="9"/>
        <v>5.8139534883720929E-3</v>
      </c>
      <c r="E92" s="110">
        <v>0.34870000000000001</v>
      </c>
      <c r="F92" s="111">
        <v>1.4670000000000001</v>
      </c>
      <c r="G92" s="107">
        <f t="shared" si="7"/>
        <v>1.8157000000000001</v>
      </c>
      <c r="H92" s="108">
        <v>783</v>
      </c>
      <c r="I92" s="109" t="s">
        <v>64</v>
      </c>
      <c r="J92" s="69">
        <f t="shared" si="8"/>
        <v>7.8300000000000008E-2</v>
      </c>
      <c r="K92" s="108">
        <v>521</v>
      </c>
      <c r="L92" s="109" t="s">
        <v>64</v>
      </c>
      <c r="M92" s="69">
        <f t="shared" si="5"/>
        <v>5.21E-2</v>
      </c>
      <c r="N92" s="108">
        <v>371</v>
      </c>
      <c r="O92" s="109" t="s">
        <v>64</v>
      </c>
      <c r="P92" s="69">
        <f t="shared" si="6"/>
        <v>3.7100000000000001E-2</v>
      </c>
    </row>
    <row r="93" spans="2:16">
      <c r="B93" s="108">
        <v>550</v>
      </c>
      <c r="C93" s="109" t="s">
        <v>63</v>
      </c>
      <c r="D93" s="93">
        <f t="shared" si="9"/>
        <v>6.3953488372093031E-3</v>
      </c>
      <c r="E93" s="110">
        <v>0.37030000000000002</v>
      </c>
      <c r="F93" s="111">
        <v>1.4430000000000001</v>
      </c>
      <c r="G93" s="107">
        <f t="shared" si="7"/>
        <v>1.8133000000000001</v>
      </c>
      <c r="H93" s="108">
        <v>864</v>
      </c>
      <c r="I93" s="109" t="s">
        <v>64</v>
      </c>
      <c r="J93" s="69">
        <f t="shared" si="8"/>
        <v>8.6400000000000005E-2</v>
      </c>
      <c r="K93" s="108">
        <v>567</v>
      </c>
      <c r="L93" s="109" t="s">
        <v>64</v>
      </c>
      <c r="M93" s="69">
        <f t="shared" si="5"/>
        <v>5.6699999999999993E-2</v>
      </c>
      <c r="N93" s="108">
        <v>404</v>
      </c>
      <c r="O93" s="109" t="s">
        <v>64</v>
      </c>
      <c r="P93" s="69">
        <f t="shared" si="6"/>
        <v>4.0400000000000005E-2</v>
      </c>
    </row>
    <row r="94" spans="2:16">
      <c r="B94" s="108">
        <v>600</v>
      </c>
      <c r="C94" s="109" t="s">
        <v>63</v>
      </c>
      <c r="D94" s="93">
        <f t="shared" si="9"/>
        <v>6.9767441860465115E-3</v>
      </c>
      <c r="E94" s="110">
        <v>0.38969999999999999</v>
      </c>
      <c r="F94" s="111">
        <v>1.419</v>
      </c>
      <c r="G94" s="107">
        <f t="shared" si="7"/>
        <v>1.8087</v>
      </c>
      <c r="H94" s="108">
        <v>945</v>
      </c>
      <c r="I94" s="109" t="s">
        <v>64</v>
      </c>
      <c r="J94" s="69">
        <f t="shared" si="8"/>
        <v>9.4500000000000001E-2</v>
      </c>
      <c r="K94" s="108">
        <v>614</v>
      </c>
      <c r="L94" s="109" t="s">
        <v>64</v>
      </c>
      <c r="M94" s="69">
        <f t="shared" si="5"/>
        <v>6.1399999999999996E-2</v>
      </c>
      <c r="N94" s="108">
        <v>438</v>
      </c>
      <c r="O94" s="109" t="s">
        <v>64</v>
      </c>
      <c r="P94" s="69">
        <f t="shared" si="6"/>
        <v>4.3799999999999999E-2</v>
      </c>
    </row>
    <row r="95" spans="2:16">
      <c r="B95" s="108">
        <v>650</v>
      </c>
      <c r="C95" s="109" t="s">
        <v>63</v>
      </c>
      <c r="D95" s="93">
        <f t="shared" si="9"/>
        <v>7.5581395348837208E-3</v>
      </c>
      <c r="E95" s="110">
        <v>0.40739999999999998</v>
      </c>
      <c r="F95" s="111">
        <v>1.395</v>
      </c>
      <c r="G95" s="107">
        <f t="shared" si="7"/>
        <v>1.8024</v>
      </c>
      <c r="H95" s="108">
        <v>1028</v>
      </c>
      <c r="I95" s="109" t="s">
        <v>64</v>
      </c>
      <c r="J95" s="69">
        <f t="shared" si="8"/>
        <v>0.1028</v>
      </c>
      <c r="K95" s="108">
        <v>661</v>
      </c>
      <c r="L95" s="109" t="s">
        <v>64</v>
      </c>
      <c r="M95" s="69">
        <f t="shared" si="5"/>
        <v>6.6100000000000006E-2</v>
      </c>
      <c r="N95" s="108">
        <v>471</v>
      </c>
      <c r="O95" s="109" t="s">
        <v>64</v>
      </c>
      <c r="P95" s="69">
        <f t="shared" si="6"/>
        <v>4.7099999999999996E-2</v>
      </c>
    </row>
    <row r="96" spans="2:16">
      <c r="B96" s="108">
        <v>700</v>
      </c>
      <c r="C96" s="109" t="s">
        <v>63</v>
      </c>
      <c r="D96" s="93">
        <f t="shared" si="9"/>
        <v>8.1395348837209301E-3</v>
      </c>
      <c r="E96" s="110">
        <v>0.42409999999999998</v>
      </c>
      <c r="F96" s="111">
        <v>1.3720000000000001</v>
      </c>
      <c r="G96" s="107">
        <f t="shared" si="7"/>
        <v>1.7961</v>
      </c>
      <c r="H96" s="108">
        <v>1112</v>
      </c>
      <c r="I96" s="109" t="s">
        <v>64</v>
      </c>
      <c r="J96" s="69">
        <f t="shared" si="8"/>
        <v>0.11120000000000001</v>
      </c>
      <c r="K96" s="108">
        <v>707</v>
      </c>
      <c r="L96" s="109" t="s">
        <v>64</v>
      </c>
      <c r="M96" s="69">
        <f t="shared" si="5"/>
        <v>7.0699999999999999E-2</v>
      </c>
      <c r="N96" s="108">
        <v>505</v>
      </c>
      <c r="O96" s="109" t="s">
        <v>64</v>
      </c>
      <c r="P96" s="69">
        <f t="shared" si="6"/>
        <v>5.0500000000000003E-2</v>
      </c>
    </row>
    <row r="97" spans="2:16">
      <c r="B97" s="108">
        <v>800</v>
      </c>
      <c r="C97" s="109" t="s">
        <v>63</v>
      </c>
      <c r="D97" s="93">
        <f t="shared" si="9"/>
        <v>9.3023255813953487E-3</v>
      </c>
      <c r="E97" s="110">
        <v>0.45610000000000001</v>
      </c>
      <c r="F97" s="111">
        <v>1.3280000000000001</v>
      </c>
      <c r="G97" s="107">
        <f t="shared" si="7"/>
        <v>1.7841</v>
      </c>
      <c r="H97" s="108">
        <v>1283</v>
      </c>
      <c r="I97" s="109" t="s">
        <v>64</v>
      </c>
      <c r="J97" s="69">
        <f t="shared" si="8"/>
        <v>0.1283</v>
      </c>
      <c r="K97" s="108">
        <v>799</v>
      </c>
      <c r="L97" s="109" t="s">
        <v>64</v>
      </c>
      <c r="M97" s="69">
        <f t="shared" si="5"/>
        <v>7.9899999999999999E-2</v>
      </c>
      <c r="N97" s="108">
        <v>573</v>
      </c>
      <c r="O97" s="109" t="s">
        <v>64</v>
      </c>
      <c r="P97" s="69">
        <f t="shared" si="6"/>
        <v>5.7299999999999997E-2</v>
      </c>
    </row>
    <row r="98" spans="2:16">
      <c r="B98" s="108">
        <v>900</v>
      </c>
      <c r="C98" s="109" t="s">
        <v>63</v>
      </c>
      <c r="D98" s="93">
        <f t="shared" si="9"/>
        <v>1.0465116279069767E-2</v>
      </c>
      <c r="E98" s="110">
        <v>0.48759999999999998</v>
      </c>
      <c r="F98" s="111">
        <v>1.2869999999999999</v>
      </c>
      <c r="G98" s="107">
        <f t="shared" si="7"/>
        <v>1.7746</v>
      </c>
      <c r="H98" s="108">
        <v>1457</v>
      </c>
      <c r="I98" s="109" t="s">
        <v>64</v>
      </c>
      <c r="J98" s="69">
        <f t="shared" si="8"/>
        <v>0.1457</v>
      </c>
      <c r="K98" s="108">
        <v>890</v>
      </c>
      <c r="L98" s="109" t="s">
        <v>64</v>
      </c>
      <c r="M98" s="69">
        <f t="shared" si="5"/>
        <v>8.8999999999999996E-2</v>
      </c>
      <c r="N98" s="108">
        <v>640</v>
      </c>
      <c r="O98" s="109" t="s">
        <v>64</v>
      </c>
      <c r="P98" s="69">
        <f t="shared" si="6"/>
        <v>6.4000000000000001E-2</v>
      </c>
    </row>
    <row r="99" spans="2:16">
      <c r="B99" s="108">
        <v>1</v>
      </c>
      <c r="C99" s="112" t="s">
        <v>65</v>
      </c>
      <c r="D99" s="69">
        <f t="shared" ref="D99:D162" si="10">B99/$C$5</f>
        <v>1.1627906976744186E-2</v>
      </c>
      <c r="E99" s="110">
        <v>0.51980000000000004</v>
      </c>
      <c r="F99" s="111">
        <v>1.248</v>
      </c>
      <c r="G99" s="107">
        <f t="shared" si="7"/>
        <v>1.7678</v>
      </c>
      <c r="H99" s="108">
        <v>1636</v>
      </c>
      <c r="I99" s="109" t="s">
        <v>64</v>
      </c>
      <c r="J99" s="69">
        <f t="shared" si="8"/>
        <v>0.1636</v>
      </c>
      <c r="K99" s="108">
        <v>981</v>
      </c>
      <c r="L99" s="109" t="s">
        <v>64</v>
      </c>
      <c r="M99" s="69">
        <f t="shared" si="5"/>
        <v>9.8099999999999993E-2</v>
      </c>
      <c r="N99" s="108">
        <v>709</v>
      </c>
      <c r="O99" s="109" t="s">
        <v>64</v>
      </c>
      <c r="P99" s="69">
        <f t="shared" si="6"/>
        <v>7.0899999999999991E-2</v>
      </c>
    </row>
    <row r="100" spans="2:16">
      <c r="B100" s="108">
        <v>1.1000000000000001</v>
      </c>
      <c r="C100" s="109" t="s">
        <v>65</v>
      </c>
      <c r="D100" s="69">
        <f t="shared" si="10"/>
        <v>1.2790697674418606E-2</v>
      </c>
      <c r="E100" s="110">
        <v>0.55310000000000004</v>
      </c>
      <c r="F100" s="111">
        <v>1.2110000000000001</v>
      </c>
      <c r="G100" s="107">
        <f t="shared" si="7"/>
        <v>1.7641</v>
      </c>
      <c r="H100" s="108">
        <v>1816</v>
      </c>
      <c r="I100" s="109" t="s">
        <v>64</v>
      </c>
      <c r="J100" s="69">
        <f t="shared" si="8"/>
        <v>0.18160000000000001</v>
      </c>
      <c r="K100" s="108">
        <v>1071</v>
      </c>
      <c r="L100" s="109" t="s">
        <v>64</v>
      </c>
      <c r="M100" s="69">
        <f t="shared" si="5"/>
        <v>0.1071</v>
      </c>
      <c r="N100" s="108">
        <v>778</v>
      </c>
      <c r="O100" s="109" t="s">
        <v>64</v>
      </c>
      <c r="P100" s="69">
        <f t="shared" si="6"/>
        <v>7.7800000000000008E-2</v>
      </c>
    </row>
    <row r="101" spans="2:16">
      <c r="B101" s="108">
        <v>1.2</v>
      </c>
      <c r="C101" s="109" t="s">
        <v>65</v>
      </c>
      <c r="D101" s="69">
        <f t="shared" si="10"/>
        <v>1.3953488372093023E-2</v>
      </c>
      <c r="E101" s="110">
        <v>0.58779999999999999</v>
      </c>
      <c r="F101" s="111">
        <v>1.1759999999999999</v>
      </c>
      <c r="G101" s="107">
        <f t="shared" si="7"/>
        <v>1.7637999999999998</v>
      </c>
      <c r="H101" s="108">
        <v>1999</v>
      </c>
      <c r="I101" s="109" t="s">
        <v>64</v>
      </c>
      <c r="J101" s="69">
        <f t="shared" si="8"/>
        <v>0.19990000000000002</v>
      </c>
      <c r="K101" s="108">
        <v>1160</v>
      </c>
      <c r="L101" s="109" t="s">
        <v>64</v>
      </c>
      <c r="M101" s="69">
        <f t="shared" si="5"/>
        <v>0.11599999999999999</v>
      </c>
      <c r="N101" s="108">
        <v>847</v>
      </c>
      <c r="O101" s="109" t="s">
        <v>64</v>
      </c>
      <c r="P101" s="69">
        <f t="shared" si="6"/>
        <v>8.4699999999999998E-2</v>
      </c>
    </row>
    <row r="102" spans="2:16">
      <c r="B102" s="108">
        <v>1.3</v>
      </c>
      <c r="C102" s="109" t="s">
        <v>65</v>
      </c>
      <c r="D102" s="69">
        <f t="shared" si="10"/>
        <v>1.5116279069767442E-2</v>
      </c>
      <c r="E102" s="110">
        <v>0.62370000000000003</v>
      </c>
      <c r="F102" s="111">
        <v>1.1439999999999999</v>
      </c>
      <c r="G102" s="107">
        <f t="shared" si="7"/>
        <v>1.7677</v>
      </c>
      <c r="H102" s="108">
        <v>2184</v>
      </c>
      <c r="I102" s="109" t="s">
        <v>64</v>
      </c>
      <c r="J102" s="69">
        <f t="shared" si="8"/>
        <v>0.21840000000000001</v>
      </c>
      <c r="K102" s="108">
        <v>1247</v>
      </c>
      <c r="L102" s="109" t="s">
        <v>64</v>
      </c>
      <c r="M102" s="69">
        <f t="shared" si="5"/>
        <v>0.12470000000000001</v>
      </c>
      <c r="N102" s="108">
        <v>917</v>
      </c>
      <c r="O102" s="109" t="s">
        <v>64</v>
      </c>
      <c r="P102" s="69">
        <f t="shared" si="6"/>
        <v>9.1700000000000004E-2</v>
      </c>
    </row>
    <row r="103" spans="2:16">
      <c r="B103" s="108">
        <v>1.4</v>
      </c>
      <c r="C103" s="109" t="s">
        <v>65</v>
      </c>
      <c r="D103" s="69">
        <f t="shared" si="10"/>
        <v>1.627906976744186E-2</v>
      </c>
      <c r="E103" s="110">
        <v>0.66080000000000005</v>
      </c>
      <c r="F103" s="111">
        <v>1.1140000000000001</v>
      </c>
      <c r="G103" s="107">
        <f t="shared" si="7"/>
        <v>1.7748000000000002</v>
      </c>
      <c r="H103" s="108">
        <v>2370</v>
      </c>
      <c r="I103" s="109" t="s">
        <v>64</v>
      </c>
      <c r="J103" s="69">
        <f t="shared" si="8"/>
        <v>0.23700000000000002</v>
      </c>
      <c r="K103" s="108">
        <v>1333</v>
      </c>
      <c r="L103" s="109" t="s">
        <v>64</v>
      </c>
      <c r="M103" s="69">
        <f t="shared" si="5"/>
        <v>0.1333</v>
      </c>
      <c r="N103" s="108">
        <v>986</v>
      </c>
      <c r="O103" s="109" t="s">
        <v>64</v>
      </c>
      <c r="P103" s="69">
        <f t="shared" si="6"/>
        <v>9.8599999999999993E-2</v>
      </c>
    </row>
    <row r="104" spans="2:16">
      <c r="B104" s="108">
        <v>1.5</v>
      </c>
      <c r="C104" s="109" t="s">
        <v>65</v>
      </c>
      <c r="D104" s="69">
        <f t="shared" si="10"/>
        <v>1.7441860465116279E-2</v>
      </c>
      <c r="E104" s="110">
        <v>0.69879999999999998</v>
      </c>
      <c r="F104" s="111">
        <v>1.085</v>
      </c>
      <c r="G104" s="107">
        <f t="shared" si="7"/>
        <v>1.7837999999999998</v>
      </c>
      <c r="H104" s="108">
        <v>2557</v>
      </c>
      <c r="I104" s="109" t="s">
        <v>64</v>
      </c>
      <c r="J104" s="69">
        <f t="shared" si="8"/>
        <v>0.25569999999999998</v>
      </c>
      <c r="K104" s="108">
        <v>1417</v>
      </c>
      <c r="L104" s="109" t="s">
        <v>64</v>
      </c>
      <c r="M104" s="69">
        <f t="shared" si="5"/>
        <v>0.14169999999999999</v>
      </c>
      <c r="N104" s="108">
        <v>1056</v>
      </c>
      <c r="O104" s="109" t="s">
        <v>64</v>
      </c>
      <c r="P104" s="69">
        <f t="shared" si="6"/>
        <v>0.1056</v>
      </c>
    </row>
    <row r="105" spans="2:16">
      <c r="B105" s="108">
        <v>1.6</v>
      </c>
      <c r="C105" s="109" t="s">
        <v>65</v>
      </c>
      <c r="D105" s="69">
        <f t="shared" si="10"/>
        <v>1.8604651162790697E-2</v>
      </c>
      <c r="E105" s="110">
        <v>0.73770000000000002</v>
      </c>
      <c r="F105" s="111">
        <v>1.0589999999999999</v>
      </c>
      <c r="G105" s="107">
        <f t="shared" si="7"/>
        <v>1.7967</v>
      </c>
      <c r="H105" s="108">
        <v>2744</v>
      </c>
      <c r="I105" s="109" t="s">
        <v>64</v>
      </c>
      <c r="J105" s="69">
        <f t="shared" si="8"/>
        <v>0.27440000000000003</v>
      </c>
      <c r="K105" s="108">
        <v>1499</v>
      </c>
      <c r="L105" s="109" t="s">
        <v>64</v>
      </c>
      <c r="M105" s="69">
        <f t="shared" si="5"/>
        <v>0.14990000000000001</v>
      </c>
      <c r="N105" s="108">
        <v>1125</v>
      </c>
      <c r="O105" s="109" t="s">
        <v>64</v>
      </c>
      <c r="P105" s="69">
        <f t="shared" si="6"/>
        <v>0.1125</v>
      </c>
    </row>
    <row r="106" spans="2:16">
      <c r="B106" s="108">
        <v>1.7</v>
      </c>
      <c r="C106" s="109" t="s">
        <v>65</v>
      </c>
      <c r="D106" s="69">
        <f t="shared" si="10"/>
        <v>1.9767441860465116E-2</v>
      </c>
      <c r="E106" s="110">
        <v>0.7772</v>
      </c>
      <c r="F106" s="111">
        <v>1.0329999999999999</v>
      </c>
      <c r="G106" s="107">
        <f t="shared" si="7"/>
        <v>1.8102</v>
      </c>
      <c r="H106" s="108">
        <v>2932</v>
      </c>
      <c r="I106" s="109" t="s">
        <v>64</v>
      </c>
      <c r="J106" s="69">
        <f t="shared" si="8"/>
        <v>0.29320000000000002</v>
      </c>
      <c r="K106" s="108">
        <v>1580</v>
      </c>
      <c r="L106" s="109" t="s">
        <v>64</v>
      </c>
      <c r="M106" s="69">
        <f t="shared" si="5"/>
        <v>0.158</v>
      </c>
      <c r="N106" s="108">
        <v>1193</v>
      </c>
      <c r="O106" s="109" t="s">
        <v>64</v>
      </c>
      <c r="P106" s="69">
        <f t="shared" si="6"/>
        <v>0.1193</v>
      </c>
    </row>
    <row r="107" spans="2:16">
      <c r="B107" s="108">
        <v>1.8</v>
      </c>
      <c r="C107" s="109" t="s">
        <v>65</v>
      </c>
      <c r="D107" s="69">
        <f t="shared" si="10"/>
        <v>2.0930232558139535E-2</v>
      </c>
      <c r="E107" s="110">
        <v>0.81720000000000004</v>
      </c>
      <c r="F107" s="111">
        <v>1.0089999999999999</v>
      </c>
      <c r="G107" s="107">
        <f t="shared" si="7"/>
        <v>1.8262</v>
      </c>
      <c r="H107" s="108">
        <v>3119</v>
      </c>
      <c r="I107" s="109" t="s">
        <v>64</v>
      </c>
      <c r="J107" s="69">
        <f t="shared" si="8"/>
        <v>0.31190000000000001</v>
      </c>
      <c r="K107" s="108">
        <v>1659</v>
      </c>
      <c r="L107" s="109" t="s">
        <v>64</v>
      </c>
      <c r="M107" s="69">
        <f t="shared" si="5"/>
        <v>0.16589999999999999</v>
      </c>
      <c r="N107" s="108">
        <v>1261</v>
      </c>
      <c r="O107" s="109" t="s">
        <v>64</v>
      </c>
      <c r="P107" s="69">
        <f t="shared" si="6"/>
        <v>0.12609999999999999</v>
      </c>
    </row>
    <row r="108" spans="2:16">
      <c r="B108" s="108">
        <v>2</v>
      </c>
      <c r="C108" s="109" t="s">
        <v>65</v>
      </c>
      <c r="D108" s="69">
        <f t="shared" si="10"/>
        <v>2.3255813953488372E-2</v>
      </c>
      <c r="E108" s="110">
        <v>0.89810000000000001</v>
      </c>
      <c r="F108" s="111">
        <v>0.96489999999999998</v>
      </c>
      <c r="G108" s="107">
        <f t="shared" si="7"/>
        <v>1.863</v>
      </c>
      <c r="H108" s="108">
        <v>3493</v>
      </c>
      <c r="I108" s="109" t="s">
        <v>64</v>
      </c>
      <c r="J108" s="69">
        <f t="shared" si="8"/>
        <v>0.3493</v>
      </c>
      <c r="K108" s="108">
        <v>1810</v>
      </c>
      <c r="L108" s="109" t="s">
        <v>64</v>
      </c>
      <c r="M108" s="69">
        <f t="shared" si="5"/>
        <v>0.18099999999999999</v>
      </c>
      <c r="N108" s="108">
        <v>1396</v>
      </c>
      <c r="O108" s="109" t="s">
        <v>64</v>
      </c>
      <c r="P108" s="69">
        <f t="shared" si="6"/>
        <v>0.1396</v>
      </c>
    </row>
    <row r="109" spans="2:16">
      <c r="B109" s="108">
        <v>2.25</v>
      </c>
      <c r="C109" s="109" t="s">
        <v>65</v>
      </c>
      <c r="D109" s="69">
        <f t="shared" si="10"/>
        <v>2.616279069767442E-2</v>
      </c>
      <c r="E109" s="110">
        <v>0.99990000000000001</v>
      </c>
      <c r="F109" s="111">
        <v>0.91559999999999997</v>
      </c>
      <c r="G109" s="107">
        <f t="shared" si="7"/>
        <v>1.9155</v>
      </c>
      <c r="H109" s="108">
        <v>3958</v>
      </c>
      <c r="I109" s="109" t="s">
        <v>64</v>
      </c>
      <c r="J109" s="69">
        <f t="shared" si="8"/>
        <v>0.39580000000000004</v>
      </c>
      <c r="K109" s="108">
        <v>1989</v>
      </c>
      <c r="L109" s="109" t="s">
        <v>64</v>
      </c>
      <c r="M109" s="69">
        <f t="shared" si="5"/>
        <v>0.19890000000000002</v>
      </c>
      <c r="N109" s="108">
        <v>1560</v>
      </c>
      <c r="O109" s="109" t="s">
        <v>64</v>
      </c>
      <c r="P109" s="69">
        <f t="shared" si="6"/>
        <v>0.156</v>
      </c>
    </row>
    <row r="110" spans="2:16">
      <c r="B110" s="108">
        <v>2.5</v>
      </c>
      <c r="C110" s="109" t="s">
        <v>65</v>
      </c>
      <c r="D110" s="69">
        <f t="shared" si="10"/>
        <v>2.9069767441860465E-2</v>
      </c>
      <c r="E110" s="110">
        <v>1.101</v>
      </c>
      <c r="F110" s="111">
        <v>0.87190000000000001</v>
      </c>
      <c r="G110" s="107">
        <f t="shared" si="7"/>
        <v>1.9729000000000001</v>
      </c>
      <c r="H110" s="108">
        <v>4417</v>
      </c>
      <c r="I110" s="109" t="s">
        <v>64</v>
      </c>
      <c r="J110" s="69">
        <f t="shared" si="8"/>
        <v>0.44169999999999998</v>
      </c>
      <c r="K110" s="108">
        <v>2158</v>
      </c>
      <c r="L110" s="109" t="s">
        <v>64</v>
      </c>
      <c r="M110" s="69">
        <f t="shared" si="5"/>
        <v>0.21579999999999999</v>
      </c>
      <c r="N110" s="108">
        <v>1717</v>
      </c>
      <c r="O110" s="109" t="s">
        <v>64</v>
      </c>
      <c r="P110" s="69">
        <f t="shared" si="6"/>
        <v>0.17170000000000002</v>
      </c>
    </row>
    <row r="111" spans="2:16">
      <c r="B111" s="108">
        <v>2.75</v>
      </c>
      <c r="C111" s="109" t="s">
        <v>65</v>
      </c>
      <c r="D111" s="69">
        <f t="shared" si="10"/>
        <v>3.1976744186046513E-2</v>
      </c>
      <c r="E111" s="110">
        <v>1.2010000000000001</v>
      </c>
      <c r="F111" s="111">
        <v>0.83289999999999997</v>
      </c>
      <c r="G111" s="107">
        <f t="shared" si="7"/>
        <v>2.0339</v>
      </c>
      <c r="H111" s="108">
        <v>4870</v>
      </c>
      <c r="I111" s="109" t="s">
        <v>64</v>
      </c>
      <c r="J111" s="69">
        <f t="shared" si="8"/>
        <v>0.48699999999999999</v>
      </c>
      <c r="K111" s="108">
        <v>2317</v>
      </c>
      <c r="L111" s="109" t="s">
        <v>64</v>
      </c>
      <c r="M111" s="69">
        <f t="shared" si="5"/>
        <v>0.23170000000000002</v>
      </c>
      <c r="N111" s="108">
        <v>1869</v>
      </c>
      <c r="O111" s="109" t="s">
        <v>64</v>
      </c>
      <c r="P111" s="69">
        <f t="shared" si="6"/>
        <v>0.18690000000000001</v>
      </c>
    </row>
    <row r="112" spans="2:16">
      <c r="B112" s="108">
        <v>3</v>
      </c>
      <c r="C112" s="109" t="s">
        <v>65</v>
      </c>
      <c r="D112" s="69">
        <f t="shared" si="10"/>
        <v>3.4883720930232558E-2</v>
      </c>
      <c r="E112" s="110">
        <v>1.2989999999999999</v>
      </c>
      <c r="F112" s="111">
        <v>0.79779999999999995</v>
      </c>
      <c r="G112" s="107">
        <f t="shared" si="7"/>
        <v>2.0968</v>
      </c>
      <c r="H112" s="108">
        <v>5317</v>
      </c>
      <c r="I112" s="109" t="s">
        <v>64</v>
      </c>
      <c r="J112" s="69">
        <f t="shared" si="8"/>
        <v>0.53170000000000006</v>
      </c>
      <c r="K112" s="108">
        <v>2467</v>
      </c>
      <c r="L112" s="109" t="s">
        <v>64</v>
      </c>
      <c r="M112" s="69">
        <f t="shared" si="5"/>
        <v>0.2467</v>
      </c>
      <c r="N112" s="108">
        <v>2014</v>
      </c>
      <c r="O112" s="109" t="s">
        <v>64</v>
      </c>
      <c r="P112" s="69">
        <f t="shared" si="6"/>
        <v>0.20139999999999997</v>
      </c>
    </row>
    <row r="113" spans="1:16">
      <c r="B113" s="108">
        <v>3.25</v>
      </c>
      <c r="C113" s="109" t="s">
        <v>65</v>
      </c>
      <c r="D113" s="69">
        <f t="shared" si="10"/>
        <v>3.7790697674418602E-2</v>
      </c>
      <c r="E113" s="110">
        <v>1.395</v>
      </c>
      <c r="F113" s="111">
        <v>0.76590000000000003</v>
      </c>
      <c r="G113" s="107">
        <f t="shared" si="7"/>
        <v>2.1608999999999998</v>
      </c>
      <c r="H113" s="108">
        <v>5756</v>
      </c>
      <c r="I113" s="109" t="s">
        <v>64</v>
      </c>
      <c r="J113" s="69">
        <f t="shared" si="8"/>
        <v>0.5756</v>
      </c>
      <c r="K113" s="108">
        <v>2607</v>
      </c>
      <c r="L113" s="109" t="s">
        <v>64</v>
      </c>
      <c r="M113" s="69">
        <f t="shared" si="5"/>
        <v>0.26070000000000004</v>
      </c>
      <c r="N113" s="108">
        <v>2154</v>
      </c>
      <c r="O113" s="109" t="s">
        <v>64</v>
      </c>
      <c r="P113" s="69">
        <f t="shared" si="6"/>
        <v>0.21539999999999998</v>
      </c>
    </row>
    <row r="114" spans="1:16">
      <c r="B114" s="108">
        <v>3.5</v>
      </c>
      <c r="C114" s="109" t="s">
        <v>65</v>
      </c>
      <c r="D114" s="69">
        <f t="shared" si="10"/>
        <v>4.0697674418604654E-2</v>
      </c>
      <c r="E114" s="110">
        <v>1.488</v>
      </c>
      <c r="F114" s="111">
        <v>0.73699999999999999</v>
      </c>
      <c r="G114" s="107">
        <f t="shared" si="7"/>
        <v>2.2250000000000001</v>
      </c>
      <c r="H114" s="108">
        <v>6188</v>
      </c>
      <c r="I114" s="109" t="s">
        <v>64</v>
      </c>
      <c r="J114" s="69">
        <f t="shared" si="8"/>
        <v>0.61880000000000002</v>
      </c>
      <c r="K114" s="108">
        <v>2740</v>
      </c>
      <c r="L114" s="109" t="s">
        <v>64</v>
      </c>
      <c r="M114" s="69">
        <f t="shared" si="5"/>
        <v>0.27400000000000002</v>
      </c>
      <c r="N114" s="108">
        <v>2287</v>
      </c>
      <c r="O114" s="109" t="s">
        <v>64</v>
      </c>
      <c r="P114" s="69">
        <f t="shared" si="6"/>
        <v>0.22869999999999999</v>
      </c>
    </row>
    <row r="115" spans="1:16">
      <c r="B115" s="108">
        <v>3.75</v>
      </c>
      <c r="C115" s="109" t="s">
        <v>65</v>
      </c>
      <c r="D115" s="69">
        <f t="shared" si="10"/>
        <v>4.3604651162790699E-2</v>
      </c>
      <c r="E115" s="110">
        <v>1.579</v>
      </c>
      <c r="F115" s="111">
        <v>0.71050000000000002</v>
      </c>
      <c r="G115" s="107">
        <f t="shared" si="7"/>
        <v>2.2894999999999999</v>
      </c>
      <c r="H115" s="108">
        <v>6613</v>
      </c>
      <c r="I115" s="109" t="s">
        <v>64</v>
      </c>
      <c r="J115" s="69">
        <f t="shared" si="8"/>
        <v>0.6613</v>
      </c>
      <c r="K115" s="108">
        <v>2864</v>
      </c>
      <c r="L115" s="109" t="s">
        <v>64</v>
      </c>
      <c r="M115" s="69">
        <f t="shared" si="5"/>
        <v>0.28639999999999999</v>
      </c>
      <c r="N115" s="108">
        <v>2415</v>
      </c>
      <c r="O115" s="109" t="s">
        <v>64</v>
      </c>
      <c r="P115" s="69">
        <f t="shared" si="6"/>
        <v>0.24149999999999999</v>
      </c>
    </row>
    <row r="116" spans="1:16">
      <c r="B116" s="108">
        <v>4</v>
      </c>
      <c r="C116" s="109" t="s">
        <v>65</v>
      </c>
      <c r="D116" s="69">
        <f t="shared" si="10"/>
        <v>4.6511627906976744E-2</v>
      </c>
      <c r="E116" s="110">
        <v>1.6679999999999999</v>
      </c>
      <c r="F116" s="111">
        <v>0.68610000000000004</v>
      </c>
      <c r="G116" s="107">
        <f t="shared" si="7"/>
        <v>2.3540999999999999</v>
      </c>
      <c r="H116" s="108">
        <v>7031</v>
      </c>
      <c r="I116" s="109" t="s">
        <v>64</v>
      </c>
      <c r="J116" s="69">
        <f t="shared" si="8"/>
        <v>0.70309999999999995</v>
      </c>
      <c r="K116" s="108">
        <v>2982</v>
      </c>
      <c r="L116" s="109" t="s">
        <v>64</v>
      </c>
      <c r="M116" s="69">
        <f t="shared" si="5"/>
        <v>0.29820000000000002</v>
      </c>
      <c r="N116" s="108">
        <v>2538</v>
      </c>
      <c r="O116" s="109" t="s">
        <v>64</v>
      </c>
      <c r="P116" s="69">
        <f t="shared" si="6"/>
        <v>0.25379999999999997</v>
      </c>
    </row>
    <row r="117" spans="1:16">
      <c r="B117" s="108">
        <v>4.5</v>
      </c>
      <c r="C117" s="109" t="s">
        <v>65</v>
      </c>
      <c r="D117" s="69">
        <f t="shared" si="10"/>
        <v>5.232558139534884E-2</v>
      </c>
      <c r="E117" s="110">
        <v>1.84</v>
      </c>
      <c r="F117" s="111">
        <v>0.64280000000000004</v>
      </c>
      <c r="G117" s="107">
        <f t="shared" si="7"/>
        <v>2.4828000000000001</v>
      </c>
      <c r="H117" s="108">
        <v>7848</v>
      </c>
      <c r="I117" s="109" t="s">
        <v>64</v>
      </c>
      <c r="J117" s="69">
        <f t="shared" si="8"/>
        <v>0.78479999999999994</v>
      </c>
      <c r="K117" s="108">
        <v>3198</v>
      </c>
      <c r="L117" s="109" t="s">
        <v>64</v>
      </c>
      <c r="M117" s="69">
        <f t="shared" si="5"/>
        <v>0.31979999999999997</v>
      </c>
      <c r="N117" s="108">
        <v>2770</v>
      </c>
      <c r="O117" s="109" t="s">
        <v>64</v>
      </c>
      <c r="P117" s="69">
        <f t="shared" si="6"/>
        <v>0.27700000000000002</v>
      </c>
    </row>
    <row r="118" spans="1:16">
      <c r="B118" s="108">
        <v>5</v>
      </c>
      <c r="C118" s="109" t="s">
        <v>65</v>
      </c>
      <c r="D118" s="69">
        <f t="shared" si="10"/>
        <v>5.8139534883720929E-2</v>
      </c>
      <c r="E118" s="110">
        <v>2.0049999999999999</v>
      </c>
      <c r="F118" s="111">
        <v>0.60550000000000004</v>
      </c>
      <c r="G118" s="107">
        <f t="shared" si="7"/>
        <v>2.6105</v>
      </c>
      <c r="H118" s="108">
        <v>8638</v>
      </c>
      <c r="I118" s="109" t="s">
        <v>64</v>
      </c>
      <c r="J118" s="69">
        <f t="shared" si="8"/>
        <v>0.86380000000000001</v>
      </c>
      <c r="K118" s="108">
        <v>3393</v>
      </c>
      <c r="L118" s="109" t="s">
        <v>64</v>
      </c>
      <c r="M118" s="69">
        <f t="shared" si="5"/>
        <v>0.33929999999999999</v>
      </c>
      <c r="N118" s="108">
        <v>2983</v>
      </c>
      <c r="O118" s="109" t="s">
        <v>64</v>
      </c>
      <c r="P118" s="69">
        <f t="shared" si="6"/>
        <v>0.29830000000000001</v>
      </c>
    </row>
    <row r="119" spans="1:16">
      <c r="B119" s="108">
        <v>5.5</v>
      </c>
      <c r="C119" s="109" t="s">
        <v>65</v>
      </c>
      <c r="D119" s="69">
        <f t="shared" si="10"/>
        <v>6.3953488372093026E-2</v>
      </c>
      <c r="E119" s="110">
        <v>2.1640000000000001</v>
      </c>
      <c r="F119" s="111">
        <v>0.57279999999999998</v>
      </c>
      <c r="G119" s="107">
        <f t="shared" si="7"/>
        <v>2.7368000000000001</v>
      </c>
      <c r="H119" s="108">
        <v>9404</v>
      </c>
      <c r="I119" s="109" t="s">
        <v>64</v>
      </c>
      <c r="J119" s="69">
        <f t="shared" si="8"/>
        <v>0.94040000000000001</v>
      </c>
      <c r="K119" s="108">
        <v>3568</v>
      </c>
      <c r="L119" s="109" t="s">
        <v>64</v>
      </c>
      <c r="M119" s="69">
        <f t="shared" si="5"/>
        <v>0.35680000000000001</v>
      </c>
      <c r="N119" s="108">
        <v>3181</v>
      </c>
      <c r="O119" s="109" t="s">
        <v>64</v>
      </c>
      <c r="P119" s="69">
        <f t="shared" si="6"/>
        <v>0.31809999999999999</v>
      </c>
    </row>
    <row r="120" spans="1:16">
      <c r="B120" s="108">
        <v>6</v>
      </c>
      <c r="C120" s="109" t="s">
        <v>65</v>
      </c>
      <c r="D120" s="69">
        <f t="shared" si="10"/>
        <v>6.9767441860465115E-2</v>
      </c>
      <c r="E120" s="110">
        <v>2.319</v>
      </c>
      <c r="F120" s="111">
        <v>0.54400000000000004</v>
      </c>
      <c r="G120" s="107">
        <f t="shared" si="7"/>
        <v>2.863</v>
      </c>
      <c r="H120" s="108">
        <v>1.01</v>
      </c>
      <c r="I120" s="112" t="s">
        <v>66</v>
      </c>
      <c r="J120" s="71">
        <f t="shared" ref="J120:J183" si="11">H120</f>
        <v>1.01</v>
      </c>
      <c r="K120" s="108">
        <v>3728</v>
      </c>
      <c r="L120" s="109" t="s">
        <v>64</v>
      </c>
      <c r="M120" s="69">
        <f t="shared" si="5"/>
        <v>0.37280000000000002</v>
      </c>
      <c r="N120" s="108">
        <v>3366</v>
      </c>
      <c r="O120" s="109" t="s">
        <v>64</v>
      </c>
      <c r="P120" s="69">
        <f t="shared" si="6"/>
        <v>0.33660000000000001</v>
      </c>
    </row>
    <row r="121" spans="1:16">
      <c r="B121" s="108">
        <v>6.5</v>
      </c>
      <c r="C121" s="109" t="s">
        <v>65</v>
      </c>
      <c r="D121" s="69">
        <f t="shared" si="10"/>
        <v>7.5581395348837205E-2</v>
      </c>
      <c r="E121" s="110">
        <v>2.4710000000000001</v>
      </c>
      <c r="F121" s="111">
        <v>0.51839999999999997</v>
      </c>
      <c r="G121" s="107">
        <f t="shared" si="7"/>
        <v>2.9893999999999998</v>
      </c>
      <c r="H121" s="108">
        <v>1.0900000000000001</v>
      </c>
      <c r="I121" s="109" t="s">
        <v>66</v>
      </c>
      <c r="J121" s="71">
        <f t="shared" si="11"/>
        <v>1.0900000000000001</v>
      </c>
      <c r="K121" s="108">
        <v>3873</v>
      </c>
      <c r="L121" s="109" t="s">
        <v>64</v>
      </c>
      <c r="M121" s="69">
        <f t="shared" si="5"/>
        <v>0.38730000000000003</v>
      </c>
      <c r="N121" s="108">
        <v>3537</v>
      </c>
      <c r="O121" s="109" t="s">
        <v>64</v>
      </c>
      <c r="P121" s="69">
        <f t="shared" si="6"/>
        <v>0.35370000000000001</v>
      </c>
    </row>
    <row r="122" spans="1:16">
      <c r="B122" s="108">
        <v>7</v>
      </c>
      <c r="C122" s="109" t="s">
        <v>65</v>
      </c>
      <c r="D122" s="69">
        <f t="shared" si="10"/>
        <v>8.1395348837209308E-2</v>
      </c>
      <c r="E122" s="110">
        <v>2.62</v>
      </c>
      <c r="F122" s="111">
        <v>0.49540000000000001</v>
      </c>
      <c r="G122" s="107">
        <f t="shared" si="7"/>
        <v>3.1154000000000002</v>
      </c>
      <c r="H122" s="108">
        <v>1.1599999999999999</v>
      </c>
      <c r="I122" s="109" t="s">
        <v>66</v>
      </c>
      <c r="J122" s="71">
        <f t="shared" si="11"/>
        <v>1.1599999999999999</v>
      </c>
      <c r="K122" s="108">
        <v>4005</v>
      </c>
      <c r="L122" s="109" t="s">
        <v>64</v>
      </c>
      <c r="M122" s="69">
        <f t="shared" si="5"/>
        <v>0.40049999999999997</v>
      </c>
      <c r="N122" s="108">
        <v>3697</v>
      </c>
      <c r="O122" s="109" t="s">
        <v>64</v>
      </c>
      <c r="P122" s="69">
        <f t="shared" si="6"/>
        <v>0.36970000000000003</v>
      </c>
    </row>
    <row r="123" spans="1:16">
      <c r="B123" s="108">
        <v>8</v>
      </c>
      <c r="C123" s="109" t="s">
        <v>65</v>
      </c>
      <c r="D123" s="69">
        <f t="shared" si="10"/>
        <v>9.3023255813953487E-2</v>
      </c>
      <c r="E123" s="110">
        <v>2.9129999999999998</v>
      </c>
      <c r="F123" s="111">
        <v>0.45579999999999998</v>
      </c>
      <c r="G123" s="107">
        <f t="shared" si="7"/>
        <v>3.3687999999999998</v>
      </c>
      <c r="H123" s="108">
        <v>1.29</v>
      </c>
      <c r="I123" s="109" t="s">
        <v>66</v>
      </c>
      <c r="J123" s="71">
        <f t="shared" si="11"/>
        <v>1.29</v>
      </c>
      <c r="K123" s="108">
        <v>4239</v>
      </c>
      <c r="L123" s="109" t="s">
        <v>64</v>
      </c>
      <c r="M123" s="69">
        <f t="shared" si="5"/>
        <v>0.4239</v>
      </c>
      <c r="N123" s="108">
        <v>3989</v>
      </c>
      <c r="O123" s="109" t="s">
        <v>64</v>
      </c>
      <c r="P123" s="69">
        <f t="shared" si="6"/>
        <v>0.39889999999999998</v>
      </c>
    </row>
    <row r="124" spans="1:16">
      <c r="B124" s="108">
        <v>9</v>
      </c>
      <c r="C124" s="109" t="s">
        <v>65</v>
      </c>
      <c r="D124" s="69">
        <f t="shared" si="10"/>
        <v>0.10465116279069768</v>
      </c>
      <c r="E124" s="110">
        <v>3.202</v>
      </c>
      <c r="F124" s="111">
        <v>0.42280000000000001</v>
      </c>
      <c r="G124" s="107">
        <f t="shared" si="7"/>
        <v>3.6248</v>
      </c>
      <c r="H124" s="108">
        <v>1.42</v>
      </c>
      <c r="I124" s="109" t="s">
        <v>66</v>
      </c>
      <c r="J124" s="71">
        <f t="shared" si="11"/>
        <v>1.42</v>
      </c>
      <c r="K124" s="108">
        <v>4437</v>
      </c>
      <c r="L124" s="109" t="s">
        <v>64</v>
      </c>
      <c r="M124" s="69">
        <f t="shared" si="5"/>
        <v>0.44370000000000004</v>
      </c>
      <c r="N124" s="108">
        <v>4246</v>
      </c>
      <c r="O124" s="109" t="s">
        <v>64</v>
      </c>
      <c r="P124" s="69">
        <f t="shared" si="6"/>
        <v>0.42460000000000003</v>
      </c>
    </row>
    <row r="125" spans="1:16">
      <c r="B125" s="72">
        <v>10</v>
      </c>
      <c r="C125" s="73" t="s">
        <v>65</v>
      </c>
      <c r="D125" s="69">
        <f t="shared" si="10"/>
        <v>0.11627906976744186</v>
      </c>
      <c r="E125" s="110">
        <v>3.488</v>
      </c>
      <c r="F125" s="111">
        <v>0.39489999999999997</v>
      </c>
      <c r="G125" s="107">
        <f t="shared" si="7"/>
        <v>3.8828999999999998</v>
      </c>
      <c r="H125" s="108">
        <v>1.54</v>
      </c>
      <c r="I125" s="109" t="s">
        <v>66</v>
      </c>
      <c r="J125" s="71">
        <f t="shared" si="11"/>
        <v>1.54</v>
      </c>
      <c r="K125" s="108">
        <v>4607</v>
      </c>
      <c r="L125" s="109" t="s">
        <v>64</v>
      </c>
      <c r="M125" s="69">
        <f t="shared" si="5"/>
        <v>0.4607</v>
      </c>
      <c r="N125" s="108">
        <v>4474</v>
      </c>
      <c r="O125" s="109" t="s">
        <v>64</v>
      </c>
      <c r="P125" s="69">
        <f t="shared" si="6"/>
        <v>0.44740000000000002</v>
      </c>
    </row>
    <row r="126" spans="1:16">
      <c r="B126" s="72">
        <v>11</v>
      </c>
      <c r="C126" s="73" t="s">
        <v>65</v>
      </c>
      <c r="D126" s="69">
        <f t="shared" si="10"/>
        <v>0.12790697674418605</v>
      </c>
      <c r="E126" s="110">
        <v>3.7719999999999998</v>
      </c>
      <c r="F126" s="111">
        <v>0.37090000000000001</v>
      </c>
      <c r="G126" s="107">
        <f t="shared" si="7"/>
        <v>4.1429</v>
      </c>
      <c r="H126" s="72">
        <v>1.65</v>
      </c>
      <c r="I126" s="73" t="s">
        <v>66</v>
      </c>
      <c r="J126" s="71">
        <f t="shared" si="11"/>
        <v>1.65</v>
      </c>
      <c r="K126" s="72">
        <v>4754</v>
      </c>
      <c r="L126" s="73" t="s">
        <v>64</v>
      </c>
      <c r="M126" s="69">
        <f t="shared" si="5"/>
        <v>0.47539999999999993</v>
      </c>
      <c r="N126" s="72">
        <v>4678</v>
      </c>
      <c r="O126" s="73" t="s">
        <v>64</v>
      </c>
      <c r="P126" s="69">
        <f t="shared" si="6"/>
        <v>0.46779999999999999</v>
      </c>
    </row>
    <row r="127" spans="1:16">
      <c r="B127" s="72">
        <v>12</v>
      </c>
      <c r="C127" s="73" t="s">
        <v>65</v>
      </c>
      <c r="D127" s="69">
        <f t="shared" si="10"/>
        <v>0.13953488372093023</v>
      </c>
      <c r="E127" s="110">
        <v>4.0540000000000003</v>
      </c>
      <c r="F127" s="111">
        <v>0.34989999999999999</v>
      </c>
      <c r="G127" s="107">
        <f t="shared" si="7"/>
        <v>4.4039000000000001</v>
      </c>
      <c r="H127" s="72">
        <v>1.76</v>
      </c>
      <c r="I127" s="73" t="s">
        <v>66</v>
      </c>
      <c r="J127" s="71">
        <f t="shared" si="11"/>
        <v>1.76</v>
      </c>
      <c r="K127" s="72">
        <v>4881</v>
      </c>
      <c r="L127" s="73" t="s">
        <v>64</v>
      </c>
      <c r="M127" s="69">
        <f t="shared" si="5"/>
        <v>0.48810000000000003</v>
      </c>
      <c r="N127" s="72">
        <v>4862</v>
      </c>
      <c r="O127" s="73" t="s">
        <v>64</v>
      </c>
      <c r="P127" s="69">
        <f t="shared" si="6"/>
        <v>0.48620000000000002</v>
      </c>
    </row>
    <row r="128" spans="1:16">
      <c r="A128" s="113"/>
      <c r="B128" s="108">
        <v>13</v>
      </c>
      <c r="C128" s="109" t="s">
        <v>65</v>
      </c>
      <c r="D128" s="69">
        <f t="shared" si="10"/>
        <v>0.15116279069767441</v>
      </c>
      <c r="E128" s="110">
        <v>4.3330000000000002</v>
      </c>
      <c r="F128" s="111">
        <v>0.33150000000000002</v>
      </c>
      <c r="G128" s="107">
        <f t="shared" si="7"/>
        <v>4.6645000000000003</v>
      </c>
      <c r="H128" s="108">
        <v>1.86</v>
      </c>
      <c r="I128" s="109" t="s">
        <v>66</v>
      </c>
      <c r="J128" s="71">
        <f t="shared" si="11"/>
        <v>1.86</v>
      </c>
      <c r="K128" s="72">
        <v>4993</v>
      </c>
      <c r="L128" s="73" t="s">
        <v>64</v>
      </c>
      <c r="M128" s="69">
        <f t="shared" si="5"/>
        <v>0.49930000000000002</v>
      </c>
      <c r="N128" s="72">
        <v>5028</v>
      </c>
      <c r="O128" s="73" t="s">
        <v>64</v>
      </c>
      <c r="P128" s="69">
        <f t="shared" si="6"/>
        <v>0.50279999999999991</v>
      </c>
    </row>
    <row r="129" spans="1:16">
      <c r="A129" s="113"/>
      <c r="B129" s="108">
        <v>14</v>
      </c>
      <c r="C129" s="109" t="s">
        <v>65</v>
      </c>
      <c r="D129" s="69">
        <f t="shared" si="10"/>
        <v>0.16279069767441862</v>
      </c>
      <c r="E129" s="110">
        <v>4.6100000000000003</v>
      </c>
      <c r="F129" s="111">
        <v>0.31519999999999998</v>
      </c>
      <c r="G129" s="107">
        <f t="shared" si="7"/>
        <v>4.9252000000000002</v>
      </c>
      <c r="H129" s="108">
        <v>1.96</v>
      </c>
      <c r="I129" s="109" t="s">
        <v>66</v>
      </c>
      <c r="J129" s="71">
        <f t="shared" si="11"/>
        <v>1.96</v>
      </c>
      <c r="K129" s="72">
        <v>5092</v>
      </c>
      <c r="L129" s="73" t="s">
        <v>64</v>
      </c>
      <c r="M129" s="69">
        <f t="shared" si="5"/>
        <v>0.50919999999999999</v>
      </c>
      <c r="N129" s="72">
        <v>5178</v>
      </c>
      <c r="O129" s="73" t="s">
        <v>64</v>
      </c>
      <c r="P129" s="69">
        <f t="shared" si="6"/>
        <v>0.51780000000000004</v>
      </c>
    </row>
    <row r="130" spans="1:16">
      <c r="A130" s="113"/>
      <c r="B130" s="108">
        <v>15</v>
      </c>
      <c r="C130" s="109" t="s">
        <v>65</v>
      </c>
      <c r="D130" s="69">
        <f t="shared" si="10"/>
        <v>0.1744186046511628</v>
      </c>
      <c r="E130" s="110">
        <v>4.883</v>
      </c>
      <c r="F130" s="111">
        <v>0.30059999999999998</v>
      </c>
      <c r="G130" s="107">
        <f t="shared" si="7"/>
        <v>5.1836000000000002</v>
      </c>
      <c r="H130" s="108">
        <v>2.0499999999999998</v>
      </c>
      <c r="I130" s="109" t="s">
        <v>66</v>
      </c>
      <c r="J130" s="71">
        <f t="shared" si="11"/>
        <v>2.0499999999999998</v>
      </c>
      <c r="K130" s="72">
        <v>5180</v>
      </c>
      <c r="L130" s="73" t="s">
        <v>64</v>
      </c>
      <c r="M130" s="69">
        <f t="shared" si="5"/>
        <v>0.51800000000000002</v>
      </c>
      <c r="N130" s="72">
        <v>5316</v>
      </c>
      <c r="O130" s="73" t="s">
        <v>64</v>
      </c>
      <c r="P130" s="69">
        <f t="shared" si="6"/>
        <v>0.53159999999999996</v>
      </c>
    </row>
    <row r="131" spans="1:16">
      <c r="A131" s="113"/>
      <c r="B131" s="108">
        <v>16</v>
      </c>
      <c r="C131" s="109" t="s">
        <v>65</v>
      </c>
      <c r="D131" s="69">
        <f t="shared" si="10"/>
        <v>0.18604651162790697</v>
      </c>
      <c r="E131" s="110">
        <v>5.1509999999999998</v>
      </c>
      <c r="F131" s="111">
        <v>0.28739999999999999</v>
      </c>
      <c r="G131" s="107">
        <f t="shared" si="7"/>
        <v>5.4383999999999997</v>
      </c>
      <c r="H131" s="108">
        <v>2.14</v>
      </c>
      <c r="I131" s="109" t="s">
        <v>66</v>
      </c>
      <c r="J131" s="71">
        <f t="shared" si="11"/>
        <v>2.14</v>
      </c>
      <c r="K131" s="72">
        <v>5259</v>
      </c>
      <c r="L131" s="73" t="s">
        <v>64</v>
      </c>
      <c r="M131" s="69">
        <f t="shared" si="5"/>
        <v>0.52590000000000003</v>
      </c>
      <c r="N131" s="72">
        <v>5441</v>
      </c>
      <c r="O131" s="73" t="s">
        <v>64</v>
      </c>
      <c r="P131" s="69">
        <f t="shared" si="6"/>
        <v>0.54410000000000003</v>
      </c>
    </row>
    <row r="132" spans="1:16">
      <c r="A132" s="113"/>
      <c r="B132" s="108">
        <v>17</v>
      </c>
      <c r="C132" s="109" t="s">
        <v>65</v>
      </c>
      <c r="D132" s="69">
        <f t="shared" si="10"/>
        <v>0.19767441860465115</v>
      </c>
      <c r="E132" s="110">
        <v>5.415</v>
      </c>
      <c r="F132" s="111">
        <v>0.27550000000000002</v>
      </c>
      <c r="G132" s="107">
        <f t="shared" si="7"/>
        <v>5.6905000000000001</v>
      </c>
      <c r="H132" s="108">
        <v>2.2200000000000002</v>
      </c>
      <c r="I132" s="109" t="s">
        <v>66</v>
      </c>
      <c r="J132" s="71">
        <f t="shared" si="11"/>
        <v>2.2200000000000002</v>
      </c>
      <c r="K132" s="72">
        <v>5330</v>
      </c>
      <c r="L132" s="73" t="s">
        <v>64</v>
      </c>
      <c r="M132" s="69">
        <f t="shared" si="5"/>
        <v>0.53300000000000003</v>
      </c>
      <c r="N132" s="72">
        <v>5557</v>
      </c>
      <c r="O132" s="73" t="s">
        <v>64</v>
      </c>
      <c r="P132" s="69">
        <f t="shared" si="6"/>
        <v>0.55570000000000008</v>
      </c>
    </row>
    <row r="133" spans="1:16">
      <c r="A133" s="113"/>
      <c r="B133" s="108">
        <v>18</v>
      </c>
      <c r="C133" s="109" t="s">
        <v>65</v>
      </c>
      <c r="D133" s="69">
        <f t="shared" si="10"/>
        <v>0.20930232558139536</v>
      </c>
      <c r="E133" s="110">
        <v>5.6740000000000004</v>
      </c>
      <c r="F133" s="111">
        <v>0.2646</v>
      </c>
      <c r="G133" s="107">
        <f t="shared" si="7"/>
        <v>5.9386000000000001</v>
      </c>
      <c r="H133" s="108">
        <v>2.31</v>
      </c>
      <c r="I133" s="109" t="s">
        <v>66</v>
      </c>
      <c r="J133" s="71">
        <f t="shared" si="11"/>
        <v>2.31</v>
      </c>
      <c r="K133" s="72">
        <v>5393</v>
      </c>
      <c r="L133" s="73" t="s">
        <v>64</v>
      </c>
      <c r="M133" s="69">
        <f t="shared" si="5"/>
        <v>0.5393</v>
      </c>
      <c r="N133" s="72">
        <v>5663</v>
      </c>
      <c r="O133" s="73" t="s">
        <v>64</v>
      </c>
      <c r="P133" s="69">
        <f t="shared" si="6"/>
        <v>0.56630000000000003</v>
      </c>
    </row>
    <row r="134" spans="1:16">
      <c r="A134" s="113"/>
      <c r="B134" s="108">
        <v>20</v>
      </c>
      <c r="C134" s="109" t="s">
        <v>65</v>
      </c>
      <c r="D134" s="69">
        <f t="shared" si="10"/>
        <v>0.23255813953488372</v>
      </c>
      <c r="E134" s="110">
        <v>6.1769999999999996</v>
      </c>
      <c r="F134" s="111">
        <v>0.24560000000000001</v>
      </c>
      <c r="G134" s="107">
        <f t="shared" si="7"/>
        <v>6.4225999999999992</v>
      </c>
      <c r="H134" s="108">
        <v>2.46</v>
      </c>
      <c r="I134" s="109" t="s">
        <v>66</v>
      </c>
      <c r="J134" s="71">
        <f t="shared" si="11"/>
        <v>2.46</v>
      </c>
      <c r="K134" s="72">
        <v>5506</v>
      </c>
      <c r="L134" s="73" t="s">
        <v>64</v>
      </c>
      <c r="M134" s="69">
        <f t="shared" si="5"/>
        <v>0.55059999999999998</v>
      </c>
      <c r="N134" s="72">
        <v>5854</v>
      </c>
      <c r="O134" s="73" t="s">
        <v>64</v>
      </c>
      <c r="P134" s="69">
        <f t="shared" si="6"/>
        <v>0.58540000000000003</v>
      </c>
    </row>
    <row r="135" spans="1:16">
      <c r="A135" s="113"/>
      <c r="B135" s="108">
        <v>22.5</v>
      </c>
      <c r="C135" s="109" t="s">
        <v>65</v>
      </c>
      <c r="D135" s="69">
        <f t="shared" si="10"/>
        <v>0.26162790697674421</v>
      </c>
      <c r="E135" s="110">
        <v>6.7729999999999997</v>
      </c>
      <c r="F135" s="111">
        <v>0.22570000000000001</v>
      </c>
      <c r="G135" s="107">
        <f t="shared" si="7"/>
        <v>6.9986999999999995</v>
      </c>
      <c r="H135" s="108">
        <v>2.64</v>
      </c>
      <c r="I135" s="109" t="s">
        <v>66</v>
      </c>
      <c r="J135" s="71">
        <f t="shared" si="11"/>
        <v>2.64</v>
      </c>
      <c r="K135" s="72">
        <v>5622</v>
      </c>
      <c r="L135" s="73" t="s">
        <v>64</v>
      </c>
      <c r="M135" s="69">
        <f t="shared" si="5"/>
        <v>0.56220000000000003</v>
      </c>
      <c r="N135" s="72">
        <v>6057</v>
      </c>
      <c r="O135" s="73" t="s">
        <v>64</v>
      </c>
      <c r="P135" s="69">
        <f t="shared" si="6"/>
        <v>0.60570000000000002</v>
      </c>
    </row>
    <row r="136" spans="1:16">
      <c r="A136" s="113"/>
      <c r="B136" s="108">
        <v>25</v>
      </c>
      <c r="C136" s="109" t="s">
        <v>65</v>
      </c>
      <c r="D136" s="69">
        <f t="shared" si="10"/>
        <v>0.29069767441860467</v>
      </c>
      <c r="E136" s="110">
        <v>7.3330000000000002</v>
      </c>
      <c r="F136" s="111">
        <v>0.20910000000000001</v>
      </c>
      <c r="G136" s="107">
        <f t="shared" si="7"/>
        <v>7.5421000000000005</v>
      </c>
      <c r="H136" s="108">
        <v>2.81</v>
      </c>
      <c r="I136" s="109" t="s">
        <v>66</v>
      </c>
      <c r="J136" s="71">
        <f t="shared" si="11"/>
        <v>2.81</v>
      </c>
      <c r="K136" s="72">
        <v>5718</v>
      </c>
      <c r="L136" s="73" t="s">
        <v>64</v>
      </c>
      <c r="M136" s="69">
        <f t="shared" si="5"/>
        <v>0.57179999999999997</v>
      </c>
      <c r="N136" s="72">
        <v>6231</v>
      </c>
      <c r="O136" s="73" t="s">
        <v>64</v>
      </c>
      <c r="P136" s="69">
        <f t="shared" si="6"/>
        <v>0.62309999999999999</v>
      </c>
    </row>
    <row r="137" spans="1:16">
      <c r="A137" s="113"/>
      <c r="B137" s="108">
        <v>27.5</v>
      </c>
      <c r="C137" s="109" t="s">
        <v>65</v>
      </c>
      <c r="D137" s="69">
        <f t="shared" si="10"/>
        <v>0.31976744186046513</v>
      </c>
      <c r="E137" s="110">
        <v>7.8579999999999997</v>
      </c>
      <c r="F137" s="111">
        <v>0.19500000000000001</v>
      </c>
      <c r="G137" s="107">
        <f t="shared" si="7"/>
        <v>8.052999999999999</v>
      </c>
      <c r="H137" s="108">
        <v>2.97</v>
      </c>
      <c r="I137" s="109" t="s">
        <v>66</v>
      </c>
      <c r="J137" s="71">
        <f t="shared" si="11"/>
        <v>2.97</v>
      </c>
      <c r="K137" s="72">
        <v>5798</v>
      </c>
      <c r="L137" s="73" t="s">
        <v>64</v>
      </c>
      <c r="M137" s="69">
        <f t="shared" si="5"/>
        <v>0.57979999999999998</v>
      </c>
      <c r="N137" s="72">
        <v>6381</v>
      </c>
      <c r="O137" s="73" t="s">
        <v>64</v>
      </c>
      <c r="P137" s="69">
        <f t="shared" si="6"/>
        <v>0.6381</v>
      </c>
    </row>
    <row r="138" spans="1:16">
      <c r="A138" s="113"/>
      <c r="B138" s="108">
        <v>30</v>
      </c>
      <c r="C138" s="109" t="s">
        <v>65</v>
      </c>
      <c r="D138" s="69">
        <f t="shared" si="10"/>
        <v>0.34883720930232559</v>
      </c>
      <c r="E138" s="110">
        <v>8.3480000000000008</v>
      </c>
      <c r="F138" s="111">
        <v>0.18279999999999999</v>
      </c>
      <c r="G138" s="107">
        <f t="shared" si="7"/>
        <v>8.530800000000001</v>
      </c>
      <c r="H138" s="108">
        <v>3.12</v>
      </c>
      <c r="I138" s="109" t="s">
        <v>66</v>
      </c>
      <c r="J138" s="71">
        <f t="shared" si="11"/>
        <v>3.12</v>
      </c>
      <c r="K138" s="72">
        <v>5867</v>
      </c>
      <c r="L138" s="73" t="s">
        <v>64</v>
      </c>
      <c r="M138" s="69">
        <f t="shared" si="5"/>
        <v>0.5867</v>
      </c>
      <c r="N138" s="72">
        <v>6513</v>
      </c>
      <c r="O138" s="73" t="s">
        <v>64</v>
      </c>
      <c r="P138" s="69">
        <f t="shared" si="6"/>
        <v>0.65129999999999999</v>
      </c>
    </row>
    <row r="139" spans="1:16">
      <c r="A139" s="113"/>
      <c r="B139" s="108">
        <v>32.5</v>
      </c>
      <c r="C139" s="109" t="s">
        <v>65</v>
      </c>
      <c r="D139" s="69">
        <f t="shared" si="10"/>
        <v>0.37790697674418605</v>
      </c>
      <c r="E139" s="110">
        <v>8.8049999999999997</v>
      </c>
      <c r="F139" s="111">
        <v>0.17230000000000001</v>
      </c>
      <c r="G139" s="107">
        <f t="shared" si="7"/>
        <v>8.9772999999999996</v>
      </c>
      <c r="H139" s="108">
        <v>3.26</v>
      </c>
      <c r="I139" s="109" t="s">
        <v>66</v>
      </c>
      <c r="J139" s="71">
        <f t="shared" si="11"/>
        <v>3.26</v>
      </c>
      <c r="K139" s="72">
        <v>5926</v>
      </c>
      <c r="L139" s="73" t="s">
        <v>64</v>
      </c>
      <c r="M139" s="69">
        <f t="shared" si="5"/>
        <v>0.59260000000000002</v>
      </c>
      <c r="N139" s="72">
        <v>6631</v>
      </c>
      <c r="O139" s="73" t="s">
        <v>64</v>
      </c>
      <c r="P139" s="69">
        <f t="shared" si="6"/>
        <v>0.66310000000000002</v>
      </c>
    </row>
    <row r="140" spans="1:16">
      <c r="A140" s="113"/>
      <c r="B140" s="108">
        <v>35</v>
      </c>
      <c r="C140" s="114" t="s">
        <v>65</v>
      </c>
      <c r="D140" s="69">
        <f t="shared" si="10"/>
        <v>0.40697674418604651</v>
      </c>
      <c r="E140" s="110">
        <v>9.2319999999999993</v>
      </c>
      <c r="F140" s="111">
        <v>0.16300000000000001</v>
      </c>
      <c r="G140" s="107">
        <f t="shared" si="7"/>
        <v>9.3949999999999996</v>
      </c>
      <c r="H140" s="108">
        <v>3.4</v>
      </c>
      <c r="I140" s="109" t="s">
        <v>66</v>
      </c>
      <c r="J140" s="71">
        <f t="shared" si="11"/>
        <v>3.4</v>
      </c>
      <c r="K140" s="72">
        <v>5979</v>
      </c>
      <c r="L140" s="73" t="s">
        <v>64</v>
      </c>
      <c r="M140" s="69">
        <f t="shared" si="5"/>
        <v>0.59789999999999999</v>
      </c>
      <c r="N140" s="72">
        <v>6736</v>
      </c>
      <c r="O140" s="73" t="s">
        <v>64</v>
      </c>
      <c r="P140" s="69">
        <f t="shared" si="6"/>
        <v>0.67359999999999998</v>
      </c>
    </row>
    <row r="141" spans="1:16">
      <c r="B141" s="108">
        <v>37.5</v>
      </c>
      <c r="C141" s="73" t="s">
        <v>65</v>
      </c>
      <c r="D141" s="69">
        <f t="shared" si="10"/>
        <v>0.43604651162790697</v>
      </c>
      <c r="E141" s="110">
        <v>9.6310000000000002</v>
      </c>
      <c r="F141" s="111">
        <v>0.1547</v>
      </c>
      <c r="G141" s="107">
        <f t="shared" si="7"/>
        <v>9.7857000000000003</v>
      </c>
      <c r="H141" s="72">
        <v>3.53</v>
      </c>
      <c r="I141" s="73" t="s">
        <v>66</v>
      </c>
      <c r="J141" s="71">
        <f t="shared" si="11"/>
        <v>3.53</v>
      </c>
      <c r="K141" s="72">
        <v>6025</v>
      </c>
      <c r="L141" s="73" t="s">
        <v>64</v>
      </c>
      <c r="M141" s="69">
        <f t="shared" si="5"/>
        <v>0.60250000000000004</v>
      </c>
      <c r="N141" s="72">
        <v>6832</v>
      </c>
      <c r="O141" s="73" t="s">
        <v>64</v>
      </c>
      <c r="P141" s="69">
        <f t="shared" si="6"/>
        <v>0.68320000000000003</v>
      </c>
    </row>
    <row r="142" spans="1:16">
      <c r="B142" s="108">
        <v>40</v>
      </c>
      <c r="C142" s="73" t="s">
        <v>65</v>
      </c>
      <c r="D142" s="69">
        <f t="shared" si="10"/>
        <v>0.46511627906976744</v>
      </c>
      <c r="E142" s="110">
        <v>10</v>
      </c>
      <c r="F142" s="111">
        <v>0.1474</v>
      </c>
      <c r="G142" s="107">
        <f t="shared" si="7"/>
        <v>10.147399999999999</v>
      </c>
      <c r="H142" s="72">
        <v>3.65</v>
      </c>
      <c r="I142" s="73" t="s">
        <v>66</v>
      </c>
      <c r="J142" s="71">
        <f t="shared" si="11"/>
        <v>3.65</v>
      </c>
      <c r="K142" s="72">
        <v>6066</v>
      </c>
      <c r="L142" s="73" t="s">
        <v>64</v>
      </c>
      <c r="M142" s="69">
        <f t="shared" si="5"/>
        <v>0.60660000000000003</v>
      </c>
      <c r="N142" s="72">
        <v>6919</v>
      </c>
      <c r="O142" s="73" t="s">
        <v>64</v>
      </c>
      <c r="P142" s="69">
        <f t="shared" si="6"/>
        <v>0.69189999999999996</v>
      </c>
    </row>
    <row r="143" spans="1:16">
      <c r="B143" s="108">
        <v>45</v>
      </c>
      <c r="C143" s="73" t="s">
        <v>65</v>
      </c>
      <c r="D143" s="69">
        <f t="shared" si="10"/>
        <v>0.52325581395348841</v>
      </c>
      <c r="E143" s="110">
        <v>10.68</v>
      </c>
      <c r="F143" s="111">
        <v>0.13469999999999999</v>
      </c>
      <c r="G143" s="107">
        <f t="shared" si="7"/>
        <v>10.8147</v>
      </c>
      <c r="H143" s="72">
        <v>3.89</v>
      </c>
      <c r="I143" s="73" t="s">
        <v>66</v>
      </c>
      <c r="J143" s="71">
        <f t="shared" si="11"/>
        <v>3.89</v>
      </c>
      <c r="K143" s="72">
        <v>6142</v>
      </c>
      <c r="L143" s="73" t="s">
        <v>64</v>
      </c>
      <c r="M143" s="69">
        <f t="shared" si="5"/>
        <v>0.61420000000000008</v>
      </c>
      <c r="N143" s="72">
        <v>7073</v>
      </c>
      <c r="O143" s="73" t="s">
        <v>64</v>
      </c>
      <c r="P143" s="69">
        <f t="shared" si="6"/>
        <v>0.70730000000000004</v>
      </c>
    </row>
    <row r="144" spans="1:16">
      <c r="B144" s="108">
        <v>50</v>
      </c>
      <c r="C144" s="73" t="s">
        <v>65</v>
      </c>
      <c r="D144" s="69">
        <f t="shared" si="10"/>
        <v>0.58139534883720934</v>
      </c>
      <c r="E144" s="110">
        <v>11.27</v>
      </c>
      <c r="F144" s="111">
        <v>0.12429999999999999</v>
      </c>
      <c r="G144" s="107">
        <f t="shared" si="7"/>
        <v>11.394299999999999</v>
      </c>
      <c r="H144" s="72">
        <v>4.12</v>
      </c>
      <c r="I144" s="73" t="s">
        <v>66</v>
      </c>
      <c r="J144" s="71">
        <f t="shared" si="11"/>
        <v>4.12</v>
      </c>
      <c r="K144" s="72">
        <v>6206</v>
      </c>
      <c r="L144" s="73" t="s">
        <v>64</v>
      </c>
      <c r="M144" s="69">
        <f t="shared" si="5"/>
        <v>0.62060000000000004</v>
      </c>
      <c r="N144" s="72">
        <v>7206</v>
      </c>
      <c r="O144" s="73" t="s">
        <v>64</v>
      </c>
      <c r="P144" s="69">
        <f t="shared" si="6"/>
        <v>0.72060000000000002</v>
      </c>
    </row>
    <row r="145" spans="2:16">
      <c r="B145" s="108">
        <v>55</v>
      </c>
      <c r="C145" s="73" t="s">
        <v>65</v>
      </c>
      <c r="D145" s="69">
        <f t="shared" si="10"/>
        <v>0.63953488372093026</v>
      </c>
      <c r="E145" s="110">
        <v>11.79</v>
      </c>
      <c r="F145" s="111">
        <v>0.11550000000000001</v>
      </c>
      <c r="G145" s="107">
        <f t="shared" si="7"/>
        <v>11.9055</v>
      </c>
      <c r="H145" s="72">
        <v>4.34</v>
      </c>
      <c r="I145" s="73" t="s">
        <v>66</v>
      </c>
      <c r="J145" s="71">
        <f t="shared" si="11"/>
        <v>4.34</v>
      </c>
      <c r="K145" s="72">
        <v>6261</v>
      </c>
      <c r="L145" s="73" t="s">
        <v>64</v>
      </c>
      <c r="M145" s="69">
        <f t="shared" si="5"/>
        <v>0.62609999999999999</v>
      </c>
      <c r="N145" s="72">
        <v>7323</v>
      </c>
      <c r="O145" s="73" t="s">
        <v>64</v>
      </c>
      <c r="P145" s="69">
        <f t="shared" si="6"/>
        <v>0.73230000000000006</v>
      </c>
    </row>
    <row r="146" spans="2:16">
      <c r="B146" s="108">
        <v>60</v>
      </c>
      <c r="C146" s="73" t="s">
        <v>65</v>
      </c>
      <c r="D146" s="69">
        <f t="shared" si="10"/>
        <v>0.69767441860465118</v>
      </c>
      <c r="E146" s="110">
        <v>12.25</v>
      </c>
      <c r="F146" s="111">
        <v>0.1079</v>
      </c>
      <c r="G146" s="107">
        <f t="shared" si="7"/>
        <v>12.357900000000001</v>
      </c>
      <c r="H146" s="72">
        <v>4.55</v>
      </c>
      <c r="I146" s="73" t="s">
        <v>66</v>
      </c>
      <c r="J146" s="71">
        <f t="shared" si="11"/>
        <v>4.55</v>
      </c>
      <c r="K146" s="72">
        <v>6310</v>
      </c>
      <c r="L146" s="73" t="s">
        <v>64</v>
      </c>
      <c r="M146" s="69">
        <f t="shared" si="5"/>
        <v>0.63100000000000001</v>
      </c>
      <c r="N146" s="72">
        <v>7427</v>
      </c>
      <c r="O146" s="73" t="s">
        <v>64</v>
      </c>
      <c r="P146" s="69">
        <f t="shared" si="6"/>
        <v>0.74269999999999992</v>
      </c>
    </row>
    <row r="147" spans="2:16">
      <c r="B147" s="108">
        <v>65</v>
      </c>
      <c r="C147" s="73" t="s">
        <v>65</v>
      </c>
      <c r="D147" s="69">
        <f t="shared" si="10"/>
        <v>0.7558139534883721</v>
      </c>
      <c r="E147" s="110">
        <v>12.66</v>
      </c>
      <c r="F147" s="111">
        <v>0.1014</v>
      </c>
      <c r="G147" s="107">
        <f t="shared" si="7"/>
        <v>12.7614</v>
      </c>
      <c r="H147" s="72">
        <v>4.75</v>
      </c>
      <c r="I147" s="73" t="s">
        <v>66</v>
      </c>
      <c r="J147" s="71">
        <f t="shared" si="11"/>
        <v>4.75</v>
      </c>
      <c r="K147" s="72">
        <v>6353</v>
      </c>
      <c r="L147" s="73" t="s">
        <v>64</v>
      </c>
      <c r="M147" s="69">
        <f t="shared" si="5"/>
        <v>0.63529999999999998</v>
      </c>
      <c r="N147" s="72">
        <v>7521</v>
      </c>
      <c r="O147" s="73" t="s">
        <v>64</v>
      </c>
      <c r="P147" s="69">
        <f t="shared" si="6"/>
        <v>0.75209999999999999</v>
      </c>
    </row>
    <row r="148" spans="2:16">
      <c r="B148" s="108">
        <v>70</v>
      </c>
      <c r="C148" s="73" t="s">
        <v>65</v>
      </c>
      <c r="D148" s="69">
        <f t="shared" si="10"/>
        <v>0.81395348837209303</v>
      </c>
      <c r="E148" s="110">
        <v>13.02</v>
      </c>
      <c r="F148" s="111">
        <v>9.5649999999999999E-2</v>
      </c>
      <c r="G148" s="107">
        <f t="shared" si="7"/>
        <v>13.115649999999999</v>
      </c>
      <c r="H148" s="72">
        <v>4.95</v>
      </c>
      <c r="I148" s="73" t="s">
        <v>66</v>
      </c>
      <c r="J148" s="71">
        <f t="shared" si="11"/>
        <v>4.95</v>
      </c>
      <c r="K148" s="72">
        <v>6392</v>
      </c>
      <c r="L148" s="73" t="s">
        <v>64</v>
      </c>
      <c r="M148" s="69">
        <f t="shared" ref="M148:M174" si="12">K148/1000/10</f>
        <v>0.63919999999999999</v>
      </c>
      <c r="N148" s="72">
        <v>7607</v>
      </c>
      <c r="O148" s="73" t="s">
        <v>64</v>
      </c>
      <c r="P148" s="69">
        <f t="shared" ref="P148:P169" si="13">N148/1000/10</f>
        <v>0.76070000000000004</v>
      </c>
    </row>
    <row r="149" spans="2:16">
      <c r="B149" s="108">
        <v>80</v>
      </c>
      <c r="C149" s="73" t="s">
        <v>65</v>
      </c>
      <c r="D149" s="69">
        <f t="shared" si="10"/>
        <v>0.93023255813953487</v>
      </c>
      <c r="E149" s="110">
        <v>13.64</v>
      </c>
      <c r="F149" s="111">
        <v>8.6080000000000004E-2</v>
      </c>
      <c r="G149" s="107">
        <f t="shared" ref="G149:G212" si="14">E149+F149</f>
        <v>13.726080000000001</v>
      </c>
      <c r="H149" s="72">
        <v>5.33</v>
      </c>
      <c r="I149" s="73" t="s">
        <v>66</v>
      </c>
      <c r="J149" s="71">
        <f t="shared" si="11"/>
        <v>5.33</v>
      </c>
      <c r="K149" s="72">
        <v>6471</v>
      </c>
      <c r="L149" s="73" t="s">
        <v>64</v>
      </c>
      <c r="M149" s="69">
        <f t="shared" si="12"/>
        <v>0.64710000000000001</v>
      </c>
      <c r="N149" s="72">
        <v>7760</v>
      </c>
      <c r="O149" s="73" t="s">
        <v>64</v>
      </c>
      <c r="P149" s="69">
        <f t="shared" si="13"/>
        <v>0.77600000000000002</v>
      </c>
    </row>
    <row r="150" spans="2:16">
      <c r="B150" s="108">
        <v>90</v>
      </c>
      <c r="C150" s="73" t="s">
        <v>65</v>
      </c>
      <c r="D150" s="69">
        <f t="shared" si="10"/>
        <v>1.0465116279069768</v>
      </c>
      <c r="E150" s="110">
        <v>14.15</v>
      </c>
      <c r="F150" s="111">
        <v>7.8399999999999997E-2</v>
      </c>
      <c r="G150" s="107">
        <f t="shared" si="14"/>
        <v>14.228400000000001</v>
      </c>
      <c r="H150" s="72">
        <v>5.69</v>
      </c>
      <c r="I150" s="73" t="s">
        <v>66</v>
      </c>
      <c r="J150" s="71">
        <f t="shared" si="11"/>
        <v>5.69</v>
      </c>
      <c r="K150" s="72">
        <v>6539</v>
      </c>
      <c r="L150" s="73" t="s">
        <v>64</v>
      </c>
      <c r="M150" s="69">
        <f t="shared" si="12"/>
        <v>0.65389999999999993</v>
      </c>
      <c r="N150" s="72">
        <v>7892</v>
      </c>
      <c r="O150" s="73" t="s">
        <v>64</v>
      </c>
      <c r="P150" s="69">
        <f t="shared" si="13"/>
        <v>0.78920000000000001</v>
      </c>
    </row>
    <row r="151" spans="2:16">
      <c r="B151" s="108">
        <v>100</v>
      </c>
      <c r="C151" s="73" t="s">
        <v>65</v>
      </c>
      <c r="D151" s="69">
        <f t="shared" si="10"/>
        <v>1.1627906976744187</v>
      </c>
      <c r="E151" s="110">
        <v>14.56</v>
      </c>
      <c r="F151" s="111">
        <v>7.2069999999999995E-2</v>
      </c>
      <c r="G151" s="107">
        <f t="shared" si="14"/>
        <v>14.632070000000001</v>
      </c>
      <c r="H151" s="72">
        <v>6.05</v>
      </c>
      <c r="I151" s="73" t="s">
        <v>66</v>
      </c>
      <c r="J151" s="71">
        <f t="shared" si="11"/>
        <v>6.05</v>
      </c>
      <c r="K151" s="72">
        <v>6600</v>
      </c>
      <c r="L151" s="73" t="s">
        <v>64</v>
      </c>
      <c r="M151" s="69">
        <f t="shared" si="12"/>
        <v>0.65999999999999992</v>
      </c>
      <c r="N151" s="72">
        <v>8010</v>
      </c>
      <c r="O151" s="73" t="s">
        <v>64</v>
      </c>
      <c r="P151" s="69">
        <f t="shared" si="13"/>
        <v>0.80099999999999993</v>
      </c>
    </row>
    <row r="152" spans="2:16">
      <c r="B152" s="108">
        <v>110</v>
      </c>
      <c r="C152" s="73" t="s">
        <v>65</v>
      </c>
      <c r="D152" s="69">
        <f t="shared" si="10"/>
        <v>1.2790697674418605</v>
      </c>
      <c r="E152" s="110">
        <v>14.91</v>
      </c>
      <c r="F152" s="111">
        <v>6.676E-2</v>
      </c>
      <c r="G152" s="107">
        <f t="shared" si="14"/>
        <v>14.976760000000001</v>
      </c>
      <c r="H152" s="72">
        <v>6.39</v>
      </c>
      <c r="I152" s="73" t="s">
        <v>66</v>
      </c>
      <c r="J152" s="71">
        <f t="shared" si="11"/>
        <v>6.39</v>
      </c>
      <c r="K152" s="72">
        <v>6654</v>
      </c>
      <c r="L152" s="73" t="s">
        <v>64</v>
      </c>
      <c r="M152" s="69">
        <f t="shared" si="12"/>
        <v>0.66539999999999999</v>
      </c>
      <c r="N152" s="72">
        <v>8116</v>
      </c>
      <c r="O152" s="73" t="s">
        <v>64</v>
      </c>
      <c r="P152" s="69">
        <f t="shared" si="13"/>
        <v>0.81159999999999999</v>
      </c>
    </row>
    <row r="153" spans="2:16">
      <c r="B153" s="108">
        <v>120</v>
      </c>
      <c r="C153" s="73" t="s">
        <v>65</v>
      </c>
      <c r="D153" s="69">
        <f t="shared" si="10"/>
        <v>1.3953488372093024</v>
      </c>
      <c r="E153" s="110">
        <v>15.2</v>
      </c>
      <c r="F153" s="111">
        <v>6.2230000000000001E-2</v>
      </c>
      <c r="G153" s="107">
        <f t="shared" si="14"/>
        <v>15.262229999999999</v>
      </c>
      <c r="H153" s="72">
        <v>6.73</v>
      </c>
      <c r="I153" s="73" t="s">
        <v>66</v>
      </c>
      <c r="J153" s="71">
        <f t="shared" si="11"/>
        <v>6.73</v>
      </c>
      <c r="K153" s="72">
        <v>6705</v>
      </c>
      <c r="L153" s="73" t="s">
        <v>64</v>
      </c>
      <c r="M153" s="69">
        <f t="shared" si="12"/>
        <v>0.67049999999999998</v>
      </c>
      <c r="N153" s="72">
        <v>8214</v>
      </c>
      <c r="O153" s="73" t="s">
        <v>64</v>
      </c>
      <c r="P153" s="69">
        <f t="shared" si="13"/>
        <v>0.82140000000000002</v>
      </c>
    </row>
    <row r="154" spans="2:16">
      <c r="B154" s="108">
        <v>130</v>
      </c>
      <c r="C154" s="73" t="s">
        <v>65</v>
      </c>
      <c r="D154" s="69">
        <f t="shared" si="10"/>
        <v>1.5116279069767442</v>
      </c>
      <c r="E154" s="110">
        <v>15.45</v>
      </c>
      <c r="F154" s="111">
        <v>5.833E-2</v>
      </c>
      <c r="G154" s="107">
        <f t="shared" si="14"/>
        <v>15.508329999999999</v>
      </c>
      <c r="H154" s="72">
        <v>7.07</v>
      </c>
      <c r="I154" s="73" t="s">
        <v>66</v>
      </c>
      <c r="J154" s="71">
        <f t="shared" si="11"/>
        <v>7.07</v>
      </c>
      <c r="K154" s="72">
        <v>6751</v>
      </c>
      <c r="L154" s="73" t="s">
        <v>64</v>
      </c>
      <c r="M154" s="69">
        <f t="shared" si="12"/>
        <v>0.67510000000000003</v>
      </c>
      <c r="N154" s="72">
        <v>8304</v>
      </c>
      <c r="O154" s="73" t="s">
        <v>64</v>
      </c>
      <c r="P154" s="69">
        <f t="shared" si="13"/>
        <v>0.83040000000000003</v>
      </c>
    </row>
    <row r="155" spans="2:16">
      <c r="B155" s="108">
        <v>140</v>
      </c>
      <c r="C155" s="73" t="s">
        <v>65</v>
      </c>
      <c r="D155" s="69">
        <f t="shared" si="10"/>
        <v>1.6279069767441861</v>
      </c>
      <c r="E155" s="110">
        <v>15.67</v>
      </c>
      <c r="F155" s="111">
        <v>5.4919999999999997E-2</v>
      </c>
      <c r="G155" s="107">
        <f t="shared" si="14"/>
        <v>15.724919999999999</v>
      </c>
      <c r="H155" s="72">
        <v>7.4</v>
      </c>
      <c r="I155" s="73" t="s">
        <v>66</v>
      </c>
      <c r="J155" s="71">
        <f t="shared" si="11"/>
        <v>7.4</v>
      </c>
      <c r="K155" s="72">
        <v>6795</v>
      </c>
      <c r="L155" s="73" t="s">
        <v>64</v>
      </c>
      <c r="M155" s="69">
        <f t="shared" si="12"/>
        <v>0.67949999999999999</v>
      </c>
      <c r="N155" s="72">
        <v>8388</v>
      </c>
      <c r="O155" s="73" t="s">
        <v>64</v>
      </c>
      <c r="P155" s="69">
        <f t="shared" si="13"/>
        <v>0.83879999999999999</v>
      </c>
    </row>
    <row r="156" spans="2:16">
      <c r="B156" s="108">
        <v>150</v>
      </c>
      <c r="C156" s="73" t="s">
        <v>65</v>
      </c>
      <c r="D156" s="69">
        <f t="shared" si="10"/>
        <v>1.7441860465116279</v>
      </c>
      <c r="E156" s="110">
        <v>15.85</v>
      </c>
      <c r="F156" s="111">
        <v>5.1920000000000001E-2</v>
      </c>
      <c r="G156" s="107">
        <f t="shared" si="14"/>
        <v>15.90192</v>
      </c>
      <c r="H156" s="72">
        <v>7.72</v>
      </c>
      <c r="I156" s="73" t="s">
        <v>66</v>
      </c>
      <c r="J156" s="71">
        <f t="shared" si="11"/>
        <v>7.72</v>
      </c>
      <c r="K156" s="72">
        <v>6836</v>
      </c>
      <c r="L156" s="73" t="s">
        <v>64</v>
      </c>
      <c r="M156" s="69">
        <f t="shared" si="12"/>
        <v>0.68359999999999999</v>
      </c>
      <c r="N156" s="72">
        <v>8467</v>
      </c>
      <c r="O156" s="73" t="s">
        <v>64</v>
      </c>
      <c r="P156" s="69">
        <f t="shared" si="13"/>
        <v>0.84670000000000001</v>
      </c>
    </row>
    <row r="157" spans="2:16">
      <c r="B157" s="108">
        <v>160</v>
      </c>
      <c r="C157" s="73" t="s">
        <v>65</v>
      </c>
      <c r="D157" s="69">
        <f t="shared" si="10"/>
        <v>1.8604651162790697</v>
      </c>
      <c r="E157" s="110">
        <v>16.010000000000002</v>
      </c>
      <c r="F157" s="111">
        <v>4.9250000000000002E-2</v>
      </c>
      <c r="G157" s="107">
        <f t="shared" si="14"/>
        <v>16.059250000000002</v>
      </c>
      <c r="H157" s="72">
        <v>8.0399999999999991</v>
      </c>
      <c r="I157" s="73" t="s">
        <v>66</v>
      </c>
      <c r="J157" s="71">
        <f t="shared" si="11"/>
        <v>8.0399999999999991</v>
      </c>
      <c r="K157" s="72">
        <v>6875</v>
      </c>
      <c r="L157" s="73" t="s">
        <v>64</v>
      </c>
      <c r="M157" s="69">
        <f t="shared" si="12"/>
        <v>0.6875</v>
      </c>
      <c r="N157" s="72">
        <v>8542</v>
      </c>
      <c r="O157" s="73" t="s">
        <v>64</v>
      </c>
      <c r="P157" s="69">
        <f t="shared" si="13"/>
        <v>0.85419999999999996</v>
      </c>
    </row>
    <row r="158" spans="2:16">
      <c r="B158" s="108">
        <v>170</v>
      </c>
      <c r="C158" s="73" t="s">
        <v>65</v>
      </c>
      <c r="D158" s="69">
        <f t="shared" si="10"/>
        <v>1.9767441860465116</v>
      </c>
      <c r="E158" s="110">
        <v>16.16</v>
      </c>
      <c r="F158" s="111">
        <v>4.6870000000000002E-2</v>
      </c>
      <c r="G158" s="107">
        <f t="shared" si="14"/>
        <v>16.206869999999999</v>
      </c>
      <c r="H158" s="72">
        <v>8.36</v>
      </c>
      <c r="I158" s="73" t="s">
        <v>66</v>
      </c>
      <c r="J158" s="71">
        <f t="shared" si="11"/>
        <v>8.36</v>
      </c>
      <c r="K158" s="72">
        <v>6913</v>
      </c>
      <c r="L158" s="73" t="s">
        <v>64</v>
      </c>
      <c r="M158" s="69">
        <f t="shared" si="12"/>
        <v>0.69130000000000003</v>
      </c>
      <c r="N158" s="72">
        <v>8613</v>
      </c>
      <c r="O158" s="73" t="s">
        <v>64</v>
      </c>
      <c r="P158" s="69">
        <f t="shared" si="13"/>
        <v>0.86129999999999995</v>
      </c>
    </row>
    <row r="159" spans="2:16">
      <c r="B159" s="108">
        <v>180</v>
      </c>
      <c r="C159" s="73" t="s">
        <v>65</v>
      </c>
      <c r="D159" s="69">
        <f t="shared" si="10"/>
        <v>2.0930232558139537</v>
      </c>
      <c r="E159" s="110">
        <v>16.329999999999998</v>
      </c>
      <c r="F159" s="111">
        <v>4.4720000000000003E-2</v>
      </c>
      <c r="G159" s="107">
        <f t="shared" si="14"/>
        <v>16.37472</v>
      </c>
      <c r="H159" s="72">
        <v>8.68</v>
      </c>
      <c r="I159" s="73" t="s">
        <v>66</v>
      </c>
      <c r="J159" s="71">
        <f t="shared" si="11"/>
        <v>8.68</v>
      </c>
      <c r="K159" s="72">
        <v>6949</v>
      </c>
      <c r="L159" s="73" t="s">
        <v>64</v>
      </c>
      <c r="M159" s="69">
        <f t="shared" si="12"/>
        <v>0.69489999999999996</v>
      </c>
      <c r="N159" s="72">
        <v>8681</v>
      </c>
      <c r="O159" s="73" t="s">
        <v>64</v>
      </c>
      <c r="P159" s="69">
        <f t="shared" si="13"/>
        <v>0.86809999999999987</v>
      </c>
    </row>
    <row r="160" spans="2:16">
      <c r="B160" s="108">
        <v>200</v>
      </c>
      <c r="C160" s="73" t="s">
        <v>65</v>
      </c>
      <c r="D160" s="69">
        <f t="shared" si="10"/>
        <v>2.3255813953488373</v>
      </c>
      <c r="E160" s="110">
        <v>16.57</v>
      </c>
      <c r="F160" s="111">
        <v>4.1000000000000002E-2</v>
      </c>
      <c r="G160" s="107">
        <f t="shared" si="14"/>
        <v>16.611000000000001</v>
      </c>
      <c r="H160" s="72">
        <v>9.31</v>
      </c>
      <c r="I160" s="73" t="s">
        <v>66</v>
      </c>
      <c r="J160" s="71">
        <f t="shared" si="11"/>
        <v>9.31</v>
      </c>
      <c r="K160" s="72">
        <v>7044</v>
      </c>
      <c r="L160" s="73" t="s">
        <v>64</v>
      </c>
      <c r="M160" s="69">
        <f t="shared" si="12"/>
        <v>0.70439999999999992</v>
      </c>
      <c r="N160" s="72">
        <v>8808</v>
      </c>
      <c r="O160" s="73" t="s">
        <v>64</v>
      </c>
      <c r="P160" s="69">
        <f t="shared" si="13"/>
        <v>0.88080000000000003</v>
      </c>
    </row>
    <row r="161" spans="2:16">
      <c r="B161" s="108">
        <v>225</v>
      </c>
      <c r="C161" s="73" t="s">
        <v>65</v>
      </c>
      <c r="D161" s="69">
        <f t="shared" si="10"/>
        <v>2.6162790697674421</v>
      </c>
      <c r="E161" s="110">
        <v>16.75</v>
      </c>
      <c r="F161" s="111">
        <v>3.7199999999999997E-2</v>
      </c>
      <c r="G161" s="107">
        <f t="shared" si="14"/>
        <v>16.787199999999999</v>
      </c>
      <c r="H161" s="72">
        <v>10.08</v>
      </c>
      <c r="I161" s="73" t="s">
        <v>66</v>
      </c>
      <c r="J161" s="71">
        <f t="shared" si="11"/>
        <v>10.08</v>
      </c>
      <c r="K161" s="72">
        <v>7172</v>
      </c>
      <c r="L161" s="73" t="s">
        <v>64</v>
      </c>
      <c r="M161" s="69">
        <f t="shared" si="12"/>
        <v>0.71719999999999995</v>
      </c>
      <c r="N161" s="72">
        <v>8954</v>
      </c>
      <c r="O161" s="73" t="s">
        <v>64</v>
      </c>
      <c r="P161" s="69">
        <f t="shared" si="13"/>
        <v>0.89540000000000008</v>
      </c>
    </row>
    <row r="162" spans="2:16">
      <c r="B162" s="108">
        <v>250</v>
      </c>
      <c r="C162" s="73" t="s">
        <v>65</v>
      </c>
      <c r="D162" s="69">
        <f t="shared" si="10"/>
        <v>2.9069767441860463</v>
      </c>
      <c r="E162" s="110">
        <v>16.89</v>
      </c>
      <c r="F162" s="111">
        <v>3.4079999999999999E-2</v>
      </c>
      <c r="G162" s="107">
        <f t="shared" si="14"/>
        <v>16.92408</v>
      </c>
      <c r="H162" s="72">
        <v>10.84</v>
      </c>
      <c r="I162" s="73" t="s">
        <v>66</v>
      </c>
      <c r="J162" s="71">
        <f t="shared" si="11"/>
        <v>10.84</v>
      </c>
      <c r="K162" s="72">
        <v>7293</v>
      </c>
      <c r="L162" s="73" t="s">
        <v>64</v>
      </c>
      <c r="M162" s="69">
        <f t="shared" si="12"/>
        <v>0.72930000000000006</v>
      </c>
      <c r="N162" s="72">
        <v>9089</v>
      </c>
      <c r="O162" s="73" t="s">
        <v>64</v>
      </c>
      <c r="P162" s="69">
        <f t="shared" si="13"/>
        <v>0.90890000000000004</v>
      </c>
    </row>
    <row r="163" spans="2:16">
      <c r="B163" s="108">
        <v>275</v>
      </c>
      <c r="C163" s="73" t="s">
        <v>65</v>
      </c>
      <c r="D163" s="69">
        <f t="shared" ref="D163:D176" si="15">B163/$C$5</f>
        <v>3.1976744186046511</v>
      </c>
      <c r="E163" s="110">
        <v>16.989999999999998</v>
      </c>
      <c r="F163" s="111">
        <v>3.1480000000000001E-2</v>
      </c>
      <c r="G163" s="107">
        <f t="shared" si="14"/>
        <v>17.021479999999997</v>
      </c>
      <c r="H163" s="72">
        <v>11.6</v>
      </c>
      <c r="I163" s="73" t="s">
        <v>66</v>
      </c>
      <c r="J163" s="71">
        <f t="shared" si="11"/>
        <v>11.6</v>
      </c>
      <c r="K163" s="72">
        <v>7409</v>
      </c>
      <c r="L163" s="73" t="s">
        <v>64</v>
      </c>
      <c r="M163" s="69">
        <f t="shared" si="12"/>
        <v>0.7409</v>
      </c>
      <c r="N163" s="72">
        <v>9217</v>
      </c>
      <c r="O163" s="73" t="s">
        <v>64</v>
      </c>
      <c r="P163" s="69">
        <f t="shared" si="13"/>
        <v>0.92170000000000007</v>
      </c>
    </row>
    <row r="164" spans="2:16">
      <c r="B164" s="108">
        <v>300</v>
      </c>
      <c r="C164" s="73" t="s">
        <v>65</v>
      </c>
      <c r="D164" s="69">
        <f t="shared" si="15"/>
        <v>3.4883720930232558</v>
      </c>
      <c r="E164" s="110">
        <v>17.059999999999999</v>
      </c>
      <c r="F164" s="111">
        <v>2.9270000000000001E-2</v>
      </c>
      <c r="G164" s="107">
        <f t="shared" si="14"/>
        <v>17.089269999999999</v>
      </c>
      <c r="H164" s="72">
        <v>12.36</v>
      </c>
      <c r="I164" s="73" t="s">
        <v>66</v>
      </c>
      <c r="J164" s="71">
        <f t="shared" si="11"/>
        <v>12.36</v>
      </c>
      <c r="K164" s="72">
        <v>7521</v>
      </c>
      <c r="L164" s="73" t="s">
        <v>64</v>
      </c>
      <c r="M164" s="69">
        <f t="shared" si="12"/>
        <v>0.75209999999999999</v>
      </c>
      <c r="N164" s="72">
        <v>9338</v>
      </c>
      <c r="O164" s="73" t="s">
        <v>64</v>
      </c>
      <c r="P164" s="69">
        <f t="shared" si="13"/>
        <v>0.93379999999999996</v>
      </c>
    </row>
    <row r="165" spans="2:16">
      <c r="B165" s="108">
        <v>325</v>
      </c>
      <c r="C165" s="73" t="s">
        <v>65</v>
      </c>
      <c r="D165" s="69">
        <f t="shared" si="15"/>
        <v>3.7790697674418605</v>
      </c>
      <c r="E165" s="110">
        <v>17.100000000000001</v>
      </c>
      <c r="F165" s="111">
        <v>2.7369999999999998E-2</v>
      </c>
      <c r="G165" s="107">
        <f t="shared" si="14"/>
        <v>17.127370000000003</v>
      </c>
      <c r="H165" s="72">
        <v>13.11</v>
      </c>
      <c r="I165" s="73" t="s">
        <v>66</v>
      </c>
      <c r="J165" s="71">
        <f t="shared" si="11"/>
        <v>13.11</v>
      </c>
      <c r="K165" s="72">
        <v>7629</v>
      </c>
      <c r="L165" s="73" t="s">
        <v>64</v>
      </c>
      <c r="M165" s="69">
        <f t="shared" si="12"/>
        <v>0.76289999999999991</v>
      </c>
      <c r="N165" s="72">
        <v>9453</v>
      </c>
      <c r="O165" s="73" t="s">
        <v>64</v>
      </c>
      <c r="P165" s="69">
        <f t="shared" si="13"/>
        <v>0.94529999999999992</v>
      </c>
    </row>
    <row r="166" spans="2:16">
      <c r="B166" s="108">
        <v>350</v>
      </c>
      <c r="C166" s="73" t="s">
        <v>65</v>
      </c>
      <c r="D166" s="69">
        <f t="shared" si="15"/>
        <v>4.0697674418604652</v>
      </c>
      <c r="E166" s="110">
        <v>17.13</v>
      </c>
      <c r="F166" s="111">
        <v>2.572E-2</v>
      </c>
      <c r="G166" s="107">
        <f t="shared" si="14"/>
        <v>17.155719999999999</v>
      </c>
      <c r="H166" s="72">
        <v>13.87</v>
      </c>
      <c r="I166" s="73" t="s">
        <v>66</v>
      </c>
      <c r="J166" s="71">
        <f t="shared" si="11"/>
        <v>13.87</v>
      </c>
      <c r="K166" s="72">
        <v>7734</v>
      </c>
      <c r="L166" s="73" t="s">
        <v>64</v>
      </c>
      <c r="M166" s="69">
        <f t="shared" si="12"/>
        <v>0.77339999999999998</v>
      </c>
      <c r="N166" s="72">
        <v>9563</v>
      </c>
      <c r="O166" s="73" t="s">
        <v>64</v>
      </c>
      <c r="P166" s="69">
        <f t="shared" si="13"/>
        <v>0.95630000000000004</v>
      </c>
    </row>
    <row r="167" spans="2:16">
      <c r="B167" s="108">
        <v>375</v>
      </c>
      <c r="C167" s="73" t="s">
        <v>65</v>
      </c>
      <c r="D167" s="69">
        <f t="shared" si="15"/>
        <v>4.3604651162790695</v>
      </c>
      <c r="E167" s="110">
        <v>17.14</v>
      </c>
      <c r="F167" s="111">
        <v>2.427E-2</v>
      </c>
      <c r="G167" s="107">
        <f t="shared" si="14"/>
        <v>17.164270000000002</v>
      </c>
      <c r="H167" s="72">
        <v>14.62</v>
      </c>
      <c r="I167" s="73" t="s">
        <v>66</v>
      </c>
      <c r="J167" s="71">
        <f t="shared" si="11"/>
        <v>14.62</v>
      </c>
      <c r="K167" s="72">
        <v>7837</v>
      </c>
      <c r="L167" s="73" t="s">
        <v>64</v>
      </c>
      <c r="M167" s="69">
        <f t="shared" si="12"/>
        <v>0.78369999999999995</v>
      </c>
      <c r="N167" s="72">
        <v>9670</v>
      </c>
      <c r="O167" s="73" t="s">
        <v>64</v>
      </c>
      <c r="P167" s="69">
        <f t="shared" si="13"/>
        <v>0.96699999999999997</v>
      </c>
    </row>
    <row r="168" spans="2:16">
      <c r="B168" s="108">
        <v>400</v>
      </c>
      <c r="C168" s="73" t="s">
        <v>65</v>
      </c>
      <c r="D168" s="69">
        <f t="shared" si="15"/>
        <v>4.6511627906976747</v>
      </c>
      <c r="E168" s="110">
        <v>17.14</v>
      </c>
      <c r="F168" s="111">
        <v>2.298E-2</v>
      </c>
      <c r="G168" s="107">
        <f t="shared" si="14"/>
        <v>17.162980000000001</v>
      </c>
      <c r="H168" s="72">
        <v>15.37</v>
      </c>
      <c r="I168" s="73" t="s">
        <v>66</v>
      </c>
      <c r="J168" s="71">
        <f t="shared" si="11"/>
        <v>15.37</v>
      </c>
      <c r="K168" s="72">
        <v>7937</v>
      </c>
      <c r="L168" s="73" t="s">
        <v>64</v>
      </c>
      <c r="M168" s="69">
        <f t="shared" si="12"/>
        <v>0.79370000000000007</v>
      </c>
      <c r="N168" s="72">
        <v>9774</v>
      </c>
      <c r="O168" s="73" t="s">
        <v>64</v>
      </c>
      <c r="P168" s="69">
        <f t="shared" si="13"/>
        <v>0.97739999999999994</v>
      </c>
    </row>
    <row r="169" spans="2:16">
      <c r="B169" s="108">
        <v>450</v>
      </c>
      <c r="C169" s="73" t="s">
        <v>65</v>
      </c>
      <c r="D169" s="69">
        <f t="shared" si="15"/>
        <v>5.2325581395348841</v>
      </c>
      <c r="E169" s="110">
        <v>17.100000000000001</v>
      </c>
      <c r="F169" s="111">
        <v>2.0799999999999999E-2</v>
      </c>
      <c r="G169" s="107">
        <f t="shared" si="14"/>
        <v>17.120800000000003</v>
      </c>
      <c r="H169" s="72">
        <v>16.88</v>
      </c>
      <c r="I169" s="73" t="s">
        <v>66</v>
      </c>
      <c r="J169" s="71">
        <f t="shared" si="11"/>
        <v>16.88</v>
      </c>
      <c r="K169" s="72">
        <v>8271</v>
      </c>
      <c r="L169" s="73" t="s">
        <v>64</v>
      </c>
      <c r="M169" s="69">
        <f t="shared" si="12"/>
        <v>0.82710000000000006</v>
      </c>
      <c r="N169" s="72">
        <v>9973</v>
      </c>
      <c r="O169" s="73" t="s">
        <v>64</v>
      </c>
      <c r="P169" s="69">
        <f t="shared" si="13"/>
        <v>0.99730000000000008</v>
      </c>
    </row>
    <row r="170" spans="2:16">
      <c r="B170" s="108">
        <v>500</v>
      </c>
      <c r="C170" s="73" t="s">
        <v>65</v>
      </c>
      <c r="D170" s="69">
        <f t="shared" si="15"/>
        <v>5.8139534883720927</v>
      </c>
      <c r="E170" s="110">
        <v>17.02</v>
      </c>
      <c r="F170" s="111">
        <v>1.9019999999999999E-2</v>
      </c>
      <c r="G170" s="107">
        <f t="shared" si="14"/>
        <v>17.039020000000001</v>
      </c>
      <c r="H170" s="72">
        <v>18.39</v>
      </c>
      <c r="I170" s="73" t="s">
        <v>66</v>
      </c>
      <c r="J170" s="71">
        <f t="shared" si="11"/>
        <v>18.39</v>
      </c>
      <c r="K170" s="72">
        <v>8593</v>
      </c>
      <c r="L170" s="73" t="s">
        <v>64</v>
      </c>
      <c r="M170" s="69">
        <f t="shared" si="12"/>
        <v>0.85929999999999995</v>
      </c>
      <c r="N170" s="72">
        <v>1.02</v>
      </c>
      <c r="O170" s="115" t="s">
        <v>66</v>
      </c>
      <c r="P170" s="71">
        <f t="shared" ref="P170:P228" si="16">N170</f>
        <v>1.02</v>
      </c>
    </row>
    <row r="171" spans="2:16">
      <c r="B171" s="108">
        <v>550</v>
      </c>
      <c r="C171" s="73" t="s">
        <v>65</v>
      </c>
      <c r="D171" s="69">
        <f t="shared" si="15"/>
        <v>6.3953488372093021</v>
      </c>
      <c r="E171" s="110">
        <v>16.920000000000002</v>
      </c>
      <c r="F171" s="111">
        <v>1.754E-2</v>
      </c>
      <c r="G171" s="107">
        <f t="shared" si="14"/>
        <v>16.937540000000002</v>
      </c>
      <c r="H171" s="72">
        <v>19.920000000000002</v>
      </c>
      <c r="I171" s="73" t="s">
        <v>66</v>
      </c>
      <c r="J171" s="71">
        <f t="shared" si="11"/>
        <v>19.920000000000002</v>
      </c>
      <c r="K171" s="72">
        <v>8905</v>
      </c>
      <c r="L171" s="73" t="s">
        <v>64</v>
      </c>
      <c r="M171" s="69">
        <f t="shared" si="12"/>
        <v>0.89049999999999996</v>
      </c>
      <c r="N171" s="72">
        <v>1.03</v>
      </c>
      <c r="O171" s="73" t="s">
        <v>66</v>
      </c>
      <c r="P171" s="71">
        <f t="shared" si="16"/>
        <v>1.03</v>
      </c>
    </row>
    <row r="172" spans="2:16">
      <c r="B172" s="108">
        <v>600</v>
      </c>
      <c r="C172" s="73" t="s">
        <v>65</v>
      </c>
      <c r="D172" s="69">
        <f t="shared" si="15"/>
        <v>6.9767441860465116</v>
      </c>
      <c r="E172" s="110">
        <v>16.8</v>
      </c>
      <c r="F172" s="111">
        <v>1.6289999999999999E-2</v>
      </c>
      <c r="G172" s="107">
        <f t="shared" si="14"/>
        <v>16.816290000000002</v>
      </c>
      <c r="H172" s="72">
        <v>21.45</v>
      </c>
      <c r="I172" s="73" t="s">
        <v>66</v>
      </c>
      <c r="J172" s="71">
        <f t="shared" si="11"/>
        <v>21.45</v>
      </c>
      <c r="K172" s="72">
        <v>9209</v>
      </c>
      <c r="L172" s="73" t="s">
        <v>64</v>
      </c>
      <c r="M172" s="69">
        <f t="shared" si="12"/>
        <v>0.92089999999999994</v>
      </c>
      <c r="N172" s="72">
        <v>1.05</v>
      </c>
      <c r="O172" s="73" t="s">
        <v>66</v>
      </c>
      <c r="P172" s="71">
        <f t="shared" si="16"/>
        <v>1.05</v>
      </c>
    </row>
    <row r="173" spans="2:16">
      <c r="B173" s="108">
        <v>650</v>
      </c>
      <c r="C173" s="73" t="s">
        <v>65</v>
      </c>
      <c r="D173" s="69">
        <f t="shared" si="15"/>
        <v>7.558139534883721</v>
      </c>
      <c r="E173" s="110">
        <v>16.649999999999999</v>
      </c>
      <c r="F173" s="111">
        <v>1.521E-2</v>
      </c>
      <c r="G173" s="107">
        <f t="shared" si="14"/>
        <v>16.665209999999998</v>
      </c>
      <c r="H173" s="72">
        <v>22.99</v>
      </c>
      <c r="I173" s="73" t="s">
        <v>66</v>
      </c>
      <c r="J173" s="71">
        <f t="shared" si="11"/>
        <v>22.99</v>
      </c>
      <c r="K173" s="72">
        <v>9507</v>
      </c>
      <c r="L173" s="73" t="s">
        <v>64</v>
      </c>
      <c r="M173" s="69">
        <f t="shared" si="12"/>
        <v>0.95069999999999999</v>
      </c>
      <c r="N173" s="72">
        <v>1.07</v>
      </c>
      <c r="O173" s="73" t="s">
        <v>66</v>
      </c>
      <c r="P173" s="71">
        <f t="shared" si="16"/>
        <v>1.07</v>
      </c>
    </row>
    <row r="174" spans="2:16">
      <c r="B174" s="108">
        <v>700</v>
      </c>
      <c r="C174" s="73" t="s">
        <v>65</v>
      </c>
      <c r="D174" s="69">
        <f t="shared" si="15"/>
        <v>8.1395348837209305</v>
      </c>
      <c r="E174" s="110">
        <v>16.48</v>
      </c>
      <c r="F174" s="111">
        <v>1.427E-2</v>
      </c>
      <c r="G174" s="107">
        <f t="shared" si="14"/>
        <v>16.49427</v>
      </c>
      <c r="H174" s="72">
        <v>24.55</v>
      </c>
      <c r="I174" s="73" t="s">
        <v>66</v>
      </c>
      <c r="J174" s="71">
        <f t="shared" si="11"/>
        <v>24.55</v>
      </c>
      <c r="K174" s="72">
        <v>9801</v>
      </c>
      <c r="L174" s="73" t="s">
        <v>64</v>
      </c>
      <c r="M174" s="69">
        <f t="shared" si="12"/>
        <v>0.98009999999999997</v>
      </c>
      <c r="N174" s="72">
        <v>1.0900000000000001</v>
      </c>
      <c r="O174" s="73" t="s">
        <v>66</v>
      </c>
      <c r="P174" s="71">
        <f t="shared" si="16"/>
        <v>1.0900000000000001</v>
      </c>
    </row>
    <row r="175" spans="2:16">
      <c r="B175" s="108">
        <v>800</v>
      </c>
      <c r="C175" s="73" t="s">
        <v>65</v>
      </c>
      <c r="D175" s="69">
        <f t="shared" si="15"/>
        <v>9.3023255813953494</v>
      </c>
      <c r="E175" s="110">
        <v>16.11</v>
      </c>
      <c r="F175" s="111">
        <v>1.273E-2</v>
      </c>
      <c r="G175" s="107">
        <f t="shared" si="14"/>
        <v>16.122730000000001</v>
      </c>
      <c r="H175" s="72">
        <v>27.73</v>
      </c>
      <c r="I175" s="73" t="s">
        <v>66</v>
      </c>
      <c r="J175" s="71">
        <f t="shared" si="11"/>
        <v>27.73</v>
      </c>
      <c r="K175" s="72">
        <v>1.0900000000000001</v>
      </c>
      <c r="L175" s="115" t="s">
        <v>66</v>
      </c>
      <c r="M175" s="71">
        <f t="shared" ref="M175:M228" si="17">K175</f>
        <v>1.0900000000000001</v>
      </c>
      <c r="N175" s="72">
        <v>1.1200000000000001</v>
      </c>
      <c r="O175" s="73" t="s">
        <v>66</v>
      </c>
      <c r="P175" s="71">
        <f t="shared" si="16"/>
        <v>1.1200000000000001</v>
      </c>
    </row>
    <row r="176" spans="2:16">
      <c r="B176" s="108">
        <v>900</v>
      </c>
      <c r="C176" s="73" t="s">
        <v>65</v>
      </c>
      <c r="D176" s="69">
        <f t="shared" si="15"/>
        <v>10.465116279069768</v>
      </c>
      <c r="E176" s="110">
        <v>15.69</v>
      </c>
      <c r="F176" s="111">
        <v>1.15E-2</v>
      </c>
      <c r="G176" s="107">
        <f t="shared" si="14"/>
        <v>15.701499999999999</v>
      </c>
      <c r="H176" s="72">
        <v>30.98</v>
      </c>
      <c r="I176" s="73" t="s">
        <v>66</v>
      </c>
      <c r="J176" s="71">
        <f t="shared" si="11"/>
        <v>30.98</v>
      </c>
      <c r="K176" s="72">
        <v>1.19</v>
      </c>
      <c r="L176" s="73" t="s">
        <v>66</v>
      </c>
      <c r="M176" s="71">
        <f t="shared" si="17"/>
        <v>1.19</v>
      </c>
      <c r="N176" s="72">
        <v>1.1599999999999999</v>
      </c>
      <c r="O176" s="73" t="s">
        <v>66</v>
      </c>
      <c r="P176" s="71">
        <f t="shared" si="16"/>
        <v>1.1599999999999999</v>
      </c>
    </row>
    <row r="177" spans="1:16">
      <c r="A177" s="4"/>
      <c r="B177" s="108">
        <v>1</v>
      </c>
      <c r="C177" s="115" t="s">
        <v>67</v>
      </c>
      <c r="D177" s="69">
        <f>B177*1000/$C$5</f>
        <v>11.627906976744185</v>
      </c>
      <c r="E177" s="110">
        <v>15.25</v>
      </c>
      <c r="F177" s="111">
        <v>1.0500000000000001E-2</v>
      </c>
      <c r="G177" s="107">
        <f t="shared" si="14"/>
        <v>15.2605</v>
      </c>
      <c r="H177" s="72">
        <v>34.32</v>
      </c>
      <c r="I177" s="73" t="s">
        <v>66</v>
      </c>
      <c r="J177" s="71">
        <f t="shared" si="11"/>
        <v>34.32</v>
      </c>
      <c r="K177" s="72">
        <v>1.28</v>
      </c>
      <c r="L177" s="73" t="s">
        <v>66</v>
      </c>
      <c r="M177" s="71">
        <f t="shared" si="17"/>
        <v>1.28</v>
      </c>
      <c r="N177" s="72">
        <v>1.19</v>
      </c>
      <c r="O177" s="73" t="s">
        <v>66</v>
      </c>
      <c r="P177" s="71">
        <f t="shared" si="16"/>
        <v>1.19</v>
      </c>
    </row>
    <row r="178" spans="1:16">
      <c r="B178" s="72">
        <v>1.1000000000000001</v>
      </c>
      <c r="C178" s="73" t="s">
        <v>67</v>
      </c>
      <c r="D178" s="69">
        <f t="shared" ref="D178:D228" si="18">B178*1000/$C$5</f>
        <v>12.790697674418604</v>
      </c>
      <c r="E178" s="110">
        <v>14.79</v>
      </c>
      <c r="F178" s="111">
        <v>9.6699999999999998E-3</v>
      </c>
      <c r="G178" s="107">
        <f t="shared" si="14"/>
        <v>14.799669999999999</v>
      </c>
      <c r="H178" s="72">
        <v>37.770000000000003</v>
      </c>
      <c r="I178" s="73" t="s">
        <v>66</v>
      </c>
      <c r="J178" s="71">
        <f t="shared" si="11"/>
        <v>37.770000000000003</v>
      </c>
      <c r="K178" s="72">
        <v>1.38</v>
      </c>
      <c r="L178" s="73" t="s">
        <v>66</v>
      </c>
      <c r="M178" s="71">
        <f t="shared" si="17"/>
        <v>1.38</v>
      </c>
      <c r="N178" s="72">
        <v>1.22</v>
      </c>
      <c r="O178" s="73" t="s">
        <v>66</v>
      </c>
      <c r="P178" s="71">
        <f t="shared" si="16"/>
        <v>1.22</v>
      </c>
    </row>
    <row r="179" spans="1:16">
      <c r="B179" s="108">
        <v>1.2</v>
      </c>
      <c r="C179" s="109" t="s">
        <v>67</v>
      </c>
      <c r="D179" s="69">
        <f t="shared" si="18"/>
        <v>13.953488372093023</v>
      </c>
      <c r="E179" s="110">
        <v>14.32</v>
      </c>
      <c r="F179" s="111">
        <v>8.9669999999999993E-3</v>
      </c>
      <c r="G179" s="107">
        <f t="shared" si="14"/>
        <v>14.328967</v>
      </c>
      <c r="H179" s="72">
        <v>41.32</v>
      </c>
      <c r="I179" s="73" t="s">
        <v>66</v>
      </c>
      <c r="J179" s="71">
        <f t="shared" si="11"/>
        <v>41.32</v>
      </c>
      <c r="K179" s="72">
        <v>1.47</v>
      </c>
      <c r="L179" s="73" t="s">
        <v>66</v>
      </c>
      <c r="M179" s="71">
        <f t="shared" si="17"/>
        <v>1.47</v>
      </c>
      <c r="N179" s="72">
        <v>1.26</v>
      </c>
      <c r="O179" s="73" t="s">
        <v>66</v>
      </c>
      <c r="P179" s="71">
        <f t="shared" si="16"/>
        <v>1.26</v>
      </c>
    </row>
    <row r="180" spans="1:16">
      <c r="B180" s="108">
        <v>1.3</v>
      </c>
      <c r="C180" s="109" t="s">
        <v>67</v>
      </c>
      <c r="D180" s="69">
        <f t="shared" si="18"/>
        <v>15.116279069767442</v>
      </c>
      <c r="E180" s="110">
        <v>13.85</v>
      </c>
      <c r="F180" s="111">
        <v>8.3649999999999992E-3</v>
      </c>
      <c r="G180" s="107">
        <f t="shared" si="14"/>
        <v>13.858364999999999</v>
      </c>
      <c r="H180" s="72">
        <v>44.99</v>
      </c>
      <c r="I180" s="73" t="s">
        <v>66</v>
      </c>
      <c r="J180" s="71">
        <f t="shared" si="11"/>
        <v>44.99</v>
      </c>
      <c r="K180" s="72">
        <v>1.57</v>
      </c>
      <c r="L180" s="73" t="s">
        <v>66</v>
      </c>
      <c r="M180" s="71">
        <f t="shared" si="17"/>
        <v>1.57</v>
      </c>
      <c r="N180" s="72">
        <v>1.3</v>
      </c>
      <c r="O180" s="73" t="s">
        <v>66</v>
      </c>
      <c r="P180" s="71">
        <f t="shared" si="16"/>
        <v>1.3</v>
      </c>
    </row>
    <row r="181" spans="1:16">
      <c r="B181" s="108">
        <v>1.4</v>
      </c>
      <c r="C181" s="109" t="s">
        <v>67</v>
      </c>
      <c r="D181" s="69">
        <f t="shared" si="18"/>
        <v>16.279069767441861</v>
      </c>
      <c r="E181" s="110">
        <v>13.39</v>
      </c>
      <c r="F181" s="111">
        <v>7.8429999999999993E-3</v>
      </c>
      <c r="G181" s="107">
        <f t="shared" si="14"/>
        <v>13.397843</v>
      </c>
      <c r="H181" s="72">
        <v>48.79</v>
      </c>
      <c r="I181" s="73" t="s">
        <v>66</v>
      </c>
      <c r="J181" s="71">
        <f t="shared" si="11"/>
        <v>48.79</v>
      </c>
      <c r="K181" s="72">
        <v>1.67</v>
      </c>
      <c r="L181" s="73" t="s">
        <v>66</v>
      </c>
      <c r="M181" s="71">
        <f t="shared" si="17"/>
        <v>1.67</v>
      </c>
      <c r="N181" s="72">
        <v>1.33</v>
      </c>
      <c r="O181" s="73" t="s">
        <v>66</v>
      </c>
      <c r="P181" s="71">
        <f t="shared" si="16"/>
        <v>1.33</v>
      </c>
    </row>
    <row r="182" spans="1:16">
      <c r="B182" s="108">
        <v>1.5</v>
      </c>
      <c r="C182" s="109" t="s">
        <v>67</v>
      </c>
      <c r="D182" s="69">
        <f t="shared" si="18"/>
        <v>17.441860465116278</v>
      </c>
      <c r="E182" s="110">
        <v>12.95</v>
      </c>
      <c r="F182" s="111">
        <v>7.3860000000000002E-3</v>
      </c>
      <c r="G182" s="107">
        <f t="shared" si="14"/>
        <v>12.957386</v>
      </c>
      <c r="H182" s="72">
        <v>52.72</v>
      </c>
      <c r="I182" s="73" t="s">
        <v>66</v>
      </c>
      <c r="J182" s="71">
        <f t="shared" si="11"/>
        <v>52.72</v>
      </c>
      <c r="K182" s="72">
        <v>1.76</v>
      </c>
      <c r="L182" s="73" t="s">
        <v>66</v>
      </c>
      <c r="M182" s="71">
        <f t="shared" si="17"/>
        <v>1.76</v>
      </c>
      <c r="N182" s="72">
        <v>1.37</v>
      </c>
      <c r="O182" s="73" t="s">
        <v>66</v>
      </c>
      <c r="P182" s="71">
        <f t="shared" si="16"/>
        <v>1.37</v>
      </c>
    </row>
    <row r="183" spans="1:16">
      <c r="B183" s="108">
        <v>1.6</v>
      </c>
      <c r="C183" s="109" t="s">
        <v>67</v>
      </c>
      <c r="D183" s="69">
        <f t="shared" si="18"/>
        <v>18.604651162790699</v>
      </c>
      <c r="E183" s="110">
        <v>12.53</v>
      </c>
      <c r="F183" s="111">
        <v>6.9810000000000002E-3</v>
      </c>
      <c r="G183" s="107">
        <f t="shared" si="14"/>
        <v>12.536980999999999</v>
      </c>
      <c r="H183" s="72">
        <v>56.78</v>
      </c>
      <c r="I183" s="73" t="s">
        <v>66</v>
      </c>
      <c r="J183" s="71">
        <f t="shared" si="11"/>
        <v>56.78</v>
      </c>
      <c r="K183" s="72">
        <v>1.86</v>
      </c>
      <c r="L183" s="73" t="s">
        <v>66</v>
      </c>
      <c r="M183" s="71">
        <f t="shared" si="17"/>
        <v>1.86</v>
      </c>
      <c r="N183" s="72">
        <v>1.41</v>
      </c>
      <c r="O183" s="73" t="s">
        <v>66</v>
      </c>
      <c r="P183" s="71">
        <f t="shared" si="16"/>
        <v>1.41</v>
      </c>
    </row>
    <row r="184" spans="1:16">
      <c r="B184" s="108">
        <v>1.7</v>
      </c>
      <c r="C184" s="109" t="s">
        <v>67</v>
      </c>
      <c r="D184" s="69">
        <f t="shared" si="18"/>
        <v>19.767441860465116</v>
      </c>
      <c r="E184" s="110">
        <v>12.12</v>
      </c>
      <c r="F184" s="111">
        <v>6.6210000000000001E-3</v>
      </c>
      <c r="G184" s="107">
        <f t="shared" si="14"/>
        <v>12.126621</v>
      </c>
      <c r="H184" s="72">
        <v>60.98</v>
      </c>
      <c r="I184" s="73" t="s">
        <v>66</v>
      </c>
      <c r="J184" s="71">
        <f t="shared" ref="J184:J204" si="19">H184</f>
        <v>60.98</v>
      </c>
      <c r="K184" s="72">
        <v>1.96</v>
      </c>
      <c r="L184" s="73" t="s">
        <v>66</v>
      </c>
      <c r="M184" s="71">
        <f t="shared" si="17"/>
        <v>1.96</v>
      </c>
      <c r="N184" s="72">
        <v>1.45</v>
      </c>
      <c r="O184" s="73" t="s">
        <v>66</v>
      </c>
      <c r="P184" s="71">
        <f t="shared" si="16"/>
        <v>1.45</v>
      </c>
    </row>
    <row r="185" spans="1:16">
      <c r="B185" s="108">
        <v>1.8</v>
      </c>
      <c r="C185" s="109" t="s">
        <v>67</v>
      </c>
      <c r="D185" s="69">
        <f t="shared" si="18"/>
        <v>20.930232558139537</v>
      </c>
      <c r="E185" s="110">
        <v>11.74</v>
      </c>
      <c r="F185" s="111">
        <v>6.2989999999999999E-3</v>
      </c>
      <c r="G185" s="107">
        <f t="shared" si="14"/>
        <v>11.746299</v>
      </c>
      <c r="H185" s="72">
        <v>65.319999999999993</v>
      </c>
      <c r="I185" s="73" t="s">
        <v>66</v>
      </c>
      <c r="J185" s="71">
        <f t="shared" si="19"/>
        <v>65.319999999999993</v>
      </c>
      <c r="K185" s="72">
        <v>2.06</v>
      </c>
      <c r="L185" s="73" t="s">
        <v>66</v>
      </c>
      <c r="M185" s="71">
        <f t="shared" si="17"/>
        <v>2.06</v>
      </c>
      <c r="N185" s="72">
        <v>1.49</v>
      </c>
      <c r="O185" s="73" t="s">
        <v>66</v>
      </c>
      <c r="P185" s="71">
        <f t="shared" si="16"/>
        <v>1.49</v>
      </c>
    </row>
    <row r="186" spans="1:16">
      <c r="B186" s="108">
        <v>2</v>
      </c>
      <c r="C186" s="109" t="s">
        <v>67</v>
      </c>
      <c r="D186" s="69">
        <f t="shared" si="18"/>
        <v>23.255813953488371</v>
      </c>
      <c r="E186" s="110">
        <v>11.06</v>
      </c>
      <c r="F186" s="111">
        <v>5.744E-3</v>
      </c>
      <c r="G186" s="107">
        <f t="shared" si="14"/>
        <v>11.065744</v>
      </c>
      <c r="H186" s="72">
        <v>74.400000000000006</v>
      </c>
      <c r="I186" s="73" t="s">
        <v>66</v>
      </c>
      <c r="J186" s="71">
        <f t="shared" si="19"/>
        <v>74.400000000000006</v>
      </c>
      <c r="K186" s="72">
        <v>2.44</v>
      </c>
      <c r="L186" s="73" t="s">
        <v>66</v>
      </c>
      <c r="M186" s="71">
        <f t="shared" si="17"/>
        <v>2.44</v>
      </c>
      <c r="N186" s="72">
        <v>1.58</v>
      </c>
      <c r="O186" s="73" t="s">
        <v>66</v>
      </c>
      <c r="P186" s="71">
        <f t="shared" si="16"/>
        <v>1.58</v>
      </c>
    </row>
    <row r="187" spans="1:16">
      <c r="B187" s="108">
        <v>2.25</v>
      </c>
      <c r="C187" s="109" t="s">
        <v>67</v>
      </c>
      <c r="D187" s="69">
        <f t="shared" si="18"/>
        <v>26.162790697674417</v>
      </c>
      <c r="E187" s="110">
        <v>10.36</v>
      </c>
      <c r="F187" s="111">
        <v>5.1799999999999997E-3</v>
      </c>
      <c r="G187" s="107">
        <f t="shared" si="14"/>
        <v>10.365179999999999</v>
      </c>
      <c r="H187" s="72">
        <v>86.49</v>
      </c>
      <c r="I187" s="73" t="s">
        <v>66</v>
      </c>
      <c r="J187" s="71">
        <f t="shared" si="19"/>
        <v>86.49</v>
      </c>
      <c r="K187" s="72">
        <v>2.99</v>
      </c>
      <c r="L187" s="73" t="s">
        <v>66</v>
      </c>
      <c r="M187" s="71">
        <f t="shared" si="17"/>
        <v>2.99</v>
      </c>
      <c r="N187" s="72">
        <v>1.69</v>
      </c>
      <c r="O187" s="73" t="s">
        <v>66</v>
      </c>
      <c r="P187" s="71">
        <f t="shared" si="16"/>
        <v>1.69</v>
      </c>
    </row>
    <row r="188" spans="1:16">
      <c r="B188" s="108">
        <v>2.5</v>
      </c>
      <c r="C188" s="109" t="s">
        <v>67</v>
      </c>
      <c r="D188" s="69">
        <f t="shared" si="18"/>
        <v>29.069767441860463</v>
      </c>
      <c r="E188" s="110">
        <v>9.8369999999999997</v>
      </c>
      <c r="F188" s="111">
        <v>4.7219999999999996E-3</v>
      </c>
      <c r="G188" s="107">
        <f t="shared" si="14"/>
        <v>9.841721999999999</v>
      </c>
      <c r="H188" s="72">
        <v>99.31</v>
      </c>
      <c r="I188" s="73" t="s">
        <v>66</v>
      </c>
      <c r="J188" s="71">
        <f t="shared" si="19"/>
        <v>99.31</v>
      </c>
      <c r="K188" s="72">
        <v>3.51</v>
      </c>
      <c r="L188" s="73" t="s">
        <v>66</v>
      </c>
      <c r="M188" s="71">
        <f t="shared" si="17"/>
        <v>3.51</v>
      </c>
      <c r="N188" s="72">
        <v>1.82</v>
      </c>
      <c r="O188" s="73" t="s">
        <v>66</v>
      </c>
      <c r="P188" s="71">
        <f t="shared" si="16"/>
        <v>1.82</v>
      </c>
    </row>
    <row r="189" spans="1:16">
      <c r="B189" s="108">
        <v>2.75</v>
      </c>
      <c r="C189" s="109" t="s">
        <v>67</v>
      </c>
      <c r="D189" s="69">
        <f t="shared" si="18"/>
        <v>31.976744186046513</v>
      </c>
      <c r="E189" s="110">
        <v>9.3569999999999993</v>
      </c>
      <c r="F189" s="111">
        <v>4.3420000000000004E-3</v>
      </c>
      <c r="G189" s="107">
        <f t="shared" si="14"/>
        <v>9.3613419999999987</v>
      </c>
      <c r="H189" s="72">
        <v>112.79</v>
      </c>
      <c r="I189" s="73" t="s">
        <v>66</v>
      </c>
      <c r="J189" s="71">
        <f t="shared" si="19"/>
        <v>112.79</v>
      </c>
      <c r="K189" s="72">
        <v>4.01</v>
      </c>
      <c r="L189" s="73" t="s">
        <v>66</v>
      </c>
      <c r="M189" s="71">
        <f t="shared" si="17"/>
        <v>4.01</v>
      </c>
      <c r="N189" s="72">
        <v>1.95</v>
      </c>
      <c r="O189" s="73" t="s">
        <v>66</v>
      </c>
      <c r="P189" s="71">
        <f t="shared" si="16"/>
        <v>1.95</v>
      </c>
    </row>
    <row r="190" spans="1:16">
      <c r="B190" s="108">
        <v>3</v>
      </c>
      <c r="C190" s="109" t="s">
        <v>67</v>
      </c>
      <c r="D190" s="69">
        <f t="shared" si="18"/>
        <v>34.883720930232556</v>
      </c>
      <c r="E190" s="110">
        <v>8.8940000000000001</v>
      </c>
      <c r="F190" s="111">
        <v>4.0210000000000003E-3</v>
      </c>
      <c r="G190" s="107">
        <f t="shared" si="14"/>
        <v>8.898021</v>
      </c>
      <c r="H190" s="72">
        <v>126.98</v>
      </c>
      <c r="I190" s="73" t="s">
        <v>66</v>
      </c>
      <c r="J190" s="71">
        <f t="shared" si="19"/>
        <v>126.98</v>
      </c>
      <c r="K190" s="72">
        <v>4.5</v>
      </c>
      <c r="L190" s="73" t="s">
        <v>66</v>
      </c>
      <c r="M190" s="71">
        <f t="shared" si="17"/>
        <v>4.5</v>
      </c>
      <c r="N190" s="72">
        <v>2.09</v>
      </c>
      <c r="O190" s="73" t="s">
        <v>66</v>
      </c>
      <c r="P190" s="71">
        <f t="shared" si="16"/>
        <v>2.09</v>
      </c>
    </row>
    <row r="191" spans="1:16">
      <c r="B191" s="108">
        <v>3.25</v>
      </c>
      <c r="C191" s="109" t="s">
        <v>67</v>
      </c>
      <c r="D191" s="69">
        <f t="shared" si="18"/>
        <v>37.790697674418603</v>
      </c>
      <c r="E191" s="110">
        <v>8.4809999999999999</v>
      </c>
      <c r="F191" s="111">
        <v>3.7469999999999999E-3</v>
      </c>
      <c r="G191" s="107">
        <f t="shared" si="14"/>
        <v>8.4847470000000005</v>
      </c>
      <c r="H191" s="72">
        <v>141.88</v>
      </c>
      <c r="I191" s="73" t="s">
        <v>66</v>
      </c>
      <c r="J191" s="71">
        <f t="shared" si="19"/>
        <v>141.88</v>
      </c>
      <c r="K191" s="72">
        <v>4.9800000000000004</v>
      </c>
      <c r="L191" s="73" t="s">
        <v>66</v>
      </c>
      <c r="M191" s="71">
        <f t="shared" si="17"/>
        <v>4.9800000000000004</v>
      </c>
      <c r="N191" s="72">
        <v>2.2400000000000002</v>
      </c>
      <c r="O191" s="73" t="s">
        <v>66</v>
      </c>
      <c r="P191" s="71">
        <f t="shared" si="16"/>
        <v>2.2400000000000002</v>
      </c>
    </row>
    <row r="192" spans="1:16">
      <c r="B192" s="108">
        <v>3.5</v>
      </c>
      <c r="C192" s="109" t="s">
        <v>67</v>
      </c>
      <c r="D192" s="69">
        <f t="shared" si="18"/>
        <v>40.697674418604649</v>
      </c>
      <c r="E192" s="110">
        <v>8.1110000000000007</v>
      </c>
      <c r="F192" s="111">
        <v>3.509E-3</v>
      </c>
      <c r="G192" s="107">
        <f t="shared" si="14"/>
        <v>8.114509</v>
      </c>
      <c r="H192" s="72">
        <v>157.47999999999999</v>
      </c>
      <c r="I192" s="73" t="s">
        <v>66</v>
      </c>
      <c r="J192" s="71">
        <f t="shared" si="19"/>
        <v>157.47999999999999</v>
      </c>
      <c r="K192" s="72">
        <v>5.47</v>
      </c>
      <c r="L192" s="73" t="s">
        <v>66</v>
      </c>
      <c r="M192" s="71">
        <f t="shared" si="17"/>
        <v>5.47</v>
      </c>
      <c r="N192" s="72">
        <v>2.39</v>
      </c>
      <c r="O192" s="73" t="s">
        <v>66</v>
      </c>
      <c r="P192" s="71">
        <f t="shared" si="16"/>
        <v>2.39</v>
      </c>
    </row>
    <row r="193" spans="2:16">
      <c r="B193" s="108">
        <v>3.75</v>
      </c>
      <c r="C193" s="109" t="s">
        <v>67</v>
      </c>
      <c r="D193" s="69">
        <f t="shared" si="18"/>
        <v>43.604651162790695</v>
      </c>
      <c r="E193" s="110">
        <v>7.7770000000000001</v>
      </c>
      <c r="F193" s="111">
        <v>3.3010000000000001E-3</v>
      </c>
      <c r="G193" s="107">
        <f t="shared" si="14"/>
        <v>7.7803010000000006</v>
      </c>
      <c r="H193" s="72">
        <v>173.77</v>
      </c>
      <c r="I193" s="73" t="s">
        <v>66</v>
      </c>
      <c r="J193" s="71">
        <f t="shared" si="19"/>
        <v>173.77</v>
      </c>
      <c r="K193" s="72">
        <v>5.95</v>
      </c>
      <c r="L193" s="73" t="s">
        <v>66</v>
      </c>
      <c r="M193" s="71">
        <f t="shared" si="17"/>
        <v>5.95</v>
      </c>
      <c r="N193" s="72">
        <v>2.5499999999999998</v>
      </c>
      <c r="O193" s="73" t="s">
        <v>66</v>
      </c>
      <c r="P193" s="71">
        <f t="shared" si="16"/>
        <v>2.5499999999999998</v>
      </c>
    </row>
    <row r="194" spans="2:16">
      <c r="B194" s="108">
        <v>4</v>
      </c>
      <c r="C194" s="109" t="s">
        <v>67</v>
      </c>
      <c r="D194" s="69">
        <f t="shared" si="18"/>
        <v>46.511627906976742</v>
      </c>
      <c r="E194" s="110">
        <v>7.4729999999999999</v>
      </c>
      <c r="F194" s="111">
        <v>3.1180000000000001E-3</v>
      </c>
      <c r="G194" s="107">
        <f t="shared" si="14"/>
        <v>7.4761179999999996</v>
      </c>
      <c r="H194" s="72">
        <v>190.75</v>
      </c>
      <c r="I194" s="73" t="s">
        <v>66</v>
      </c>
      <c r="J194" s="71">
        <f t="shared" si="19"/>
        <v>190.75</v>
      </c>
      <c r="K194" s="72">
        <v>6.43</v>
      </c>
      <c r="L194" s="73" t="s">
        <v>66</v>
      </c>
      <c r="M194" s="71">
        <f t="shared" si="17"/>
        <v>6.43</v>
      </c>
      <c r="N194" s="72">
        <v>2.72</v>
      </c>
      <c r="O194" s="73" t="s">
        <v>66</v>
      </c>
      <c r="P194" s="71">
        <f t="shared" si="16"/>
        <v>2.72</v>
      </c>
    </row>
    <row r="195" spans="2:16">
      <c r="B195" s="108">
        <v>4.5</v>
      </c>
      <c r="C195" s="109" t="s">
        <v>67</v>
      </c>
      <c r="D195" s="69">
        <f t="shared" si="18"/>
        <v>52.325581395348834</v>
      </c>
      <c r="E195" s="110">
        <v>6.944</v>
      </c>
      <c r="F195" s="111">
        <v>2.8089999999999999E-3</v>
      </c>
      <c r="G195" s="107">
        <f t="shared" si="14"/>
        <v>6.946809</v>
      </c>
      <c r="H195" s="72">
        <v>226.68</v>
      </c>
      <c r="I195" s="73" t="s">
        <v>66</v>
      </c>
      <c r="J195" s="71">
        <f t="shared" si="19"/>
        <v>226.68</v>
      </c>
      <c r="K195" s="72">
        <v>8.2200000000000006</v>
      </c>
      <c r="L195" s="73" t="s">
        <v>66</v>
      </c>
      <c r="M195" s="71">
        <f t="shared" si="17"/>
        <v>8.2200000000000006</v>
      </c>
      <c r="N195" s="72">
        <v>3.07</v>
      </c>
      <c r="O195" s="73" t="s">
        <v>66</v>
      </c>
      <c r="P195" s="71">
        <f t="shared" si="16"/>
        <v>3.07</v>
      </c>
    </row>
    <row r="196" spans="2:16">
      <c r="B196" s="108">
        <v>5</v>
      </c>
      <c r="C196" s="109" t="s">
        <v>67</v>
      </c>
      <c r="D196" s="69">
        <f t="shared" si="18"/>
        <v>58.139534883720927</v>
      </c>
      <c r="E196" s="110">
        <v>6.4980000000000002</v>
      </c>
      <c r="F196" s="111">
        <v>2.5579999999999999E-3</v>
      </c>
      <c r="G196" s="107">
        <f t="shared" si="14"/>
        <v>6.5005579999999998</v>
      </c>
      <c r="H196" s="72">
        <v>265.22000000000003</v>
      </c>
      <c r="I196" s="73" t="s">
        <v>66</v>
      </c>
      <c r="J196" s="71">
        <f t="shared" si="19"/>
        <v>265.22000000000003</v>
      </c>
      <c r="K196" s="72">
        <v>9.9</v>
      </c>
      <c r="L196" s="73" t="s">
        <v>66</v>
      </c>
      <c r="M196" s="71">
        <f t="shared" si="17"/>
        <v>9.9</v>
      </c>
      <c r="N196" s="72">
        <v>3.45</v>
      </c>
      <c r="O196" s="73" t="s">
        <v>66</v>
      </c>
      <c r="P196" s="71">
        <f t="shared" si="16"/>
        <v>3.45</v>
      </c>
    </row>
    <row r="197" spans="2:16">
      <c r="B197" s="108">
        <v>5.5</v>
      </c>
      <c r="C197" s="109" t="s">
        <v>67</v>
      </c>
      <c r="D197" s="69">
        <f t="shared" si="18"/>
        <v>63.953488372093027</v>
      </c>
      <c r="E197" s="110">
        <v>6.1159999999999997</v>
      </c>
      <c r="F197" s="111">
        <v>2.3500000000000001E-3</v>
      </c>
      <c r="G197" s="107">
        <f t="shared" si="14"/>
        <v>6.1183499999999995</v>
      </c>
      <c r="H197" s="72">
        <v>306.27999999999997</v>
      </c>
      <c r="I197" s="73" t="s">
        <v>66</v>
      </c>
      <c r="J197" s="71">
        <f t="shared" si="19"/>
        <v>306.27999999999997</v>
      </c>
      <c r="K197" s="72">
        <v>11.5</v>
      </c>
      <c r="L197" s="73" t="s">
        <v>66</v>
      </c>
      <c r="M197" s="71">
        <f t="shared" si="17"/>
        <v>11.5</v>
      </c>
      <c r="N197" s="72">
        <v>3.85</v>
      </c>
      <c r="O197" s="73" t="s">
        <v>66</v>
      </c>
      <c r="P197" s="71">
        <f t="shared" si="16"/>
        <v>3.85</v>
      </c>
    </row>
    <row r="198" spans="2:16">
      <c r="B198" s="108">
        <v>6</v>
      </c>
      <c r="C198" s="109" t="s">
        <v>67</v>
      </c>
      <c r="D198" s="69">
        <f t="shared" si="18"/>
        <v>69.767441860465112</v>
      </c>
      <c r="E198" s="110">
        <v>5.7859999999999996</v>
      </c>
      <c r="F198" s="111">
        <v>2.1740000000000002E-3</v>
      </c>
      <c r="G198" s="107">
        <f t="shared" si="14"/>
        <v>5.7881739999999997</v>
      </c>
      <c r="H198" s="72">
        <v>349.79</v>
      </c>
      <c r="I198" s="73" t="s">
        <v>66</v>
      </c>
      <c r="J198" s="71">
        <f t="shared" si="19"/>
        <v>349.79</v>
      </c>
      <c r="K198" s="72">
        <v>13.08</v>
      </c>
      <c r="L198" s="73" t="s">
        <v>66</v>
      </c>
      <c r="M198" s="71">
        <f t="shared" si="17"/>
        <v>13.08</v>
      </c>
      <c r="N198" s="72">
        <v>4.28</v>
      </c>
      <c r="O198" s="73" t="s">
        <v>66</v>
      </c>
      <c r="P198" s="71">
        <f t="shared" si="16"/>
        <v>4.28</v>
      </c>
    </row>
    <row r="199" spans="2:16">
      <c r="B199" s="108">
        <v>6.5</v>
      </c>
      <c r="C199" s="109" t="s">
        <v>67</v>
      </c>
      <c r="D199" s="69">
        <f t="shared" si="18"/>
        <v>75.581395348837205</v>
      </c>
      <c r="E199" s="110">
        <v>5.4969999999999999</v>
      </c>
      <c r="F199" s="111">
        <v>2.0249999999999999E-3</v>
      </c>
      <c r="G199" s="107">
        <f t="shared" si="14"/>
        <v>5.4990249999999996</v>
      </c>
      <c r="H199" s="72">
        <v>395.7</v>
      </c>
      <c r="I199" s="73" t="s">
        <v>66</v>
      </c>
      <c r="J199" s="71">
        <f t="shared" si="19"/>
        <v>395.7</v>
      </c>
      <c r="K199" s="72">
        <v>14.63</v>
      </c>
      <c r="L199" s="73" t="s">
        <v>66</v>
      </c>
      <c r="M199" s="71">
        <f t="shared" si="17"/>
        <v>14.63</v>
      </c>
      <c r="N199" s="72">
        <v>4.7300000000000004</v>
      </c>
      <c r="O199" s="73" t="s">
        <v>66</v>
      </c>
      <c r="P199" s="71">
        <f t="shared" si="16"/>
        <v>4.7300000000000004</v>
      </c>
    </row>
    <row r="200" spans="2:16">
      <c r="B200" s="108">
        <v>7</v>
      </c>
      <c r="C200" s="109" t="s">
        <v>67</v>
      </c>
      <c r="D200" s="69">
        <f t="shared" si="18"/>
        <v>81.395348837209298</v>
      </c>
      <c r="E200" s="110">
        <v>5.242</v>
      </c>
      <c r="F200" s="111">
        <v>1.895E-3</v>
      </c>
      <c r="G200" s="107">
        <f t="shared" si="14"/>
        <v>5.2438950000000002</v>
      </c>
      <c r="H200" s="72">
        <v>443.92</v>
      </c>
      <c r="I200" s="73" t="s">
        <v>66</v>
      </c>
      <c r="J200" s="71">
        <f t="shared" si="19"/>
        <v>443.92</v>
      </c>
      <c r="K200" s="72">
        <v>16.18</v>
      </c>
      <c r="L200" s="73" t="s">
        <v>66</v>
      </c>
      <c r="M200" s="71">
        <f t="shared" si="17"/>
        <v>16.18</v>
      </c>
      <c r="N200" s="72">
        <v>5.2</v>
      </c>
      <c r="O200" s="73" t="s">
        <v>66</v>
      </c>
      <c r="P200" s="71">
        <f t="shared" si="16"/>
        <v>5.2</v>
      </c>
    </row>
    <row r="201" spans="2:16">
      <c r="B201" s="108">
        <v>8</v>
      </c>
      <c r="C201" s="109" t="s">
        <v>67</v>
      </c>
      <c r="D201" s="69">
        <f t="shared" si="18"/>
        <v>93.023255813953483</v>
      </c>
      <c r="E201" s="110">
        <v>4.8129999999999997</v>
      </c>
      <c r="F201" s="111">
        <v>1.6819999999999999E-3</v>
      </c>
      <c r="G201" s="107">
        <f t="shared" si="14"/>
        <v>4.8146819999999995</v>
      </c>
      <c r="H201" s="72">
        <v>547.01</v>
      </c>
      <c r="I201" s="73" t="s">
        <v>66</v>
      </c>
      <c r="J201" s="71">
        <f t="shared" si="19"/>
        <v>547.01</v>
      </c>
      <c r="K201" s="72">
        <v>21.84</v>
      </c>
      <c r="L201" s="73" t="s">
        <v>66</v>
      </c>
      <c r="M201" s="71">
        <f t="shared" si="17"/>
        <v>21.84</v>
      </c>
      <c r="N201" s="72">
        <v>6.19</v>
      </c>
      <c r="O201" s="73" t="s">
        <v>66</v>
      </c>
      <c r="P201" s="71">
        <f t="shared" si="16"/>
        <v>6.19</v>
      </c>
    </row>
    <row r="202" spans="2:16">
      <c r="B202" s="108">
        <v>9</v>
      </c>
      <c r="C202" s="109" t="s">
        <v>67</v>
      </c>
      <c r="D202" s="69">
        <f t="shared" si="18"/>
        <v>104.65116279069767</v>
      </c>
      <c r="E202" s="110">
        <v>4.4649999999999999</v>
      </c>
      <c r="F202" s="111">
        <v>1.513E-3</v>
      </c>
      <c r="G202" s="107">
        <f t="shared" si="14"/>
        <v>4.466513</v>
      </c>
      <c r="H202" s="72">
        <v>658.72</v>
      </c>
      <c r="I202" s="73" t="s">
        <v>66</v>
      </c>
      <c r="J202" s="71">
        <f t="shared" si="19"/>
        <v>658.72</v>
      </c>
      <c r="K202" s="72">
        <v>27.01</v>
      </c>
      <c r="L202" s="73" t="s">
        <v>66</v>
      </c>
      <c r="M202" s="71">
        <f t="shared" si="17"/>
        <v>27.01</v>
      </c>
      <c r="N202" s="72">
        <v>7.26</v>
      </c>
      <c r="O202" s="73" t="s">
        <v>66</v>
      </c>
      <c r="P202" s="71">
        <f t="shared" si="16"/>
        <v>7.26</v>
      </c>
    </row>
    <row r="203" spans="2:16">
      <c r="B203" s="108">
        <v>10</v>
      </c>
      <c r="C203" s="109" t="s">
        <v>67</v>
      </c>
      <c r="D203" s="69">
        <f t="shared" si="18"/>
        <v>116.27906976744185</v>
      </c>
      <c r="E203" s="110">
        <v>4.17</v>
      </c>
      <c r="F203" s="111">
        <v>1.377E-3</v>
      </c>
      <c r="G203" s="107">
        <f t="shared" si="14"/>
        <v>4.1713769999999997</v>
      </c>
      <c r="H203" s="72">
        <v>778.72</v>
      </c>
      <c r="I203" s="73" t="s">
        <v>66</v>
      </c>
      <c r="J203" s="71">
        <f t="shared" si="19"/>
        <v>778.72</v>
      </c>
      <c r="K203" s="72">
        <v>31.96</v>
      </c>
      <c r="L203" s="73" t="s">
        <v>66</v>
      </c>
      <c r="M203" s="71">
        <f t="shared" si="17"/>
        <v>31.96</v>
      </c>
      <c r="N203" s="72">
        <v>8.4</v>
      </c>
      <c r="O203" s="73" t="s">
        <v>66</v>
      </c>
      <c r="P203" s="71">
        <f t="shared" si="16"/>
        <v>8.4</v>
      </c>
    </row>
    <row r="204" spans="2:16">
      <c r="B204" s="108">
        <v>11</v>
      </c>
      <c r="C204" s="109" t="s">
        <v>67</v>
      </c>
      <c r="D204" s="69">
        <f t="shared" si="18"/>
        <v>127.90697674418605</v>
      </c>
      <c r="E204" s="110">
        <v>3.9220000000000002</v>
      </c>
      <c r="F204" s="111">
        <v>1.2639999999999999E-3</v>
      </c>
      <c r="G204" s="107">
        <f t="shared" si="14"/>
        <v>3.9232640000000001</v>
      </c>
      <c r="H204" s="72">
        <v>906.76</v>
      </c>
      <c r="I204" s="73" t="s">
        <v>66</v>
      </c>
      <c r="J204" s="71">
        <f t="shared" si="19"/>
        <v>906.76</v>
      </c>
      <c r="K204" s="72">
        <v>36.799999999999997</v>
      </c>
      <c r="L204" s="73" t="s">
        <v>66</v>
      </c>
      <c r="M204" s="71">
        <f t="shared" si="17"/>
        <v>36.799999999999997</v>
      </c>
      <c r="N204" s="72">
        <v>9.6</v>
      </c>
      <c r="O204" s="73" t="s">
        <v>66</v>
      </c>
      <c r="P204" s="71">
        <f t="shared" si="16"/>
        <v>9.6</v>
      </c>
    </row>
    <row r="205" spans="2:16">
      <c r="B205" s="108">
        <v>12</v>
      </c>
      <c r="C205" s="109" t="s">
        <v>67</v>
      </c>
      <c r="D205" s="69">
        <f t="shared" si="18"/>
        <v>139.53488372093022</v>
      </c>
      <c r="E205" s="110">
        <v>3.7109999999999999</v>
      </c>
      <c r="F205" s="111">
        <v>1.1689999999999999E-3</v>
      </c>
      <c r="G205" s="107">
        <f t="shared" si="14"/>
        <v>3.7121689999999998</v>
      </c>
      <c r="H205" s="72">
        <v>1.04</v>
      </c>
      <c r="I205" s="115" t="s">
        <v>12</v>
      </c>
      <c r="J205" s="74">
        <f t="shared" ref="J205:J228" si="20">H205*1000</f>
        <v>1040</v>
      </c>
      <c r="K205" s="72">
        <v>41.57</v>
      </c>
      <c r="L205" s="73" t="s">
        <v>66</v>
      </c>
      <c r="M205" s="71">
        <f t="shared" si="17"/>
        <v>41.57</v>
      </c>
      <c r="N205" s="72">
        <v>10.86</v>
      </c>
      <c r="O205" s="73" t="s">
        <v>66</v>
      </c>
      <c r="P205" s="71">
        <f t="shared" si="16"/>
        <v>10.86</v>
      </c>
    </row>
    <row r="206" spans="2:16">
      <c r="B206" s="108">
        <v>13</v>
      </c>
      <c r="C206" s="109" t="s">
        <v>67</v>
      </c>
      <c r="D206" s="69">
        <f t="shared" si="18"/>
        <v>151.16279069767441</v>
      </c>
      <c r="E206" s="110">
        <v>3.5289999999999999</v>
      </c>
      <c r="F206" s="111">
        <v>1.088E-3</v>
      </c>
      <c r="G206" s="107">
        <f t="shared" si="14"/>
        <v>3.5300880000000001</v>
      </c>
      <c r="H206" s="72">
        <v>1.19</v>
      </c>
      <c r="I206" s="73" t="s">
        <v>12</v>
      </c>
      <c r="J206" s="74">
        <f t="shared" si="20"/>
        <v>1190</v>
      </c>
      <c r="K206" s="72">
        <v>46.31</v>
      </c>
      <c r="L206" s="73" t="s">
        <v>66</v>
      </c>
      <c r="M206" s="71">
        <f t="shared" si="17"/>
        <v>46.31</v>
      </c>
      <c r="N206" s="72">
        <v>12.18</v>
      </c>
      <c r="O206" s="73" t="s">
        <v>66</v>
      </c>
      <c r="P206" s="71">
        <f t="shared" si="16"/>
        <v>12.18</v>
      </c>
    </row>
    <row r="207" spans="2:16">
      <c r="B207" s="108">
        <v>14</v>
      </c>
      <c r="C207" s="109" t="s">
        <v>67</v>
      </c>
      <c r="D207" s="69">
        <f t="shared" si="18"/>
        <v>162.7906976744186</v>
      </c>
      <c r="E207" s="110">
        <v>3.371</v>
      </c>
      <c r="F207" s="111">
        <v>1.018E-3</v>
      </c>
      <c r="G207" s="107">
        <f t="shared" si="14"/>
        <v>3.3720180000000002</v>
      </c>
      <c r="H207" s="72">
        <v>1.34</v>
      </c>
      <c r="I207" s="73" t="s">
        <v>12</v>
      </c>
      <c r="J207" s="74">
        <f t="shared" si="20"/>
        <v>1340</v>
      </c>
      <c r="K207" s="72">
        <v>51.02</v>
      </c>
      <c r="L207" s="73" t="s">
        <v>66</v>
      </c>
      <c r="M207" s="71">
        <f t="shared" si="17"/>
        <v>51.02</v>
      </c>
      <c r="N207" s="72">
        <v>13.55</v>
      </c>
      <c r="O207" s="73" t="s">
        <v>66</v>
      </c>
      <c r="P207" s="71">
        <f t="shared" si="16"/>
        <v>13.55</v>
      </c>
    </row>
    <row r="208" spans="2:16">
      <c r="B208" s="108">
        <v>15</v>
      </c>
      <c r="C208" s="109" t="s">
        <v>67</v>
      </c>
      <c r="D208" s="69">
        <f t="shared" si="18"/>
        <v>174.41860465116278</v>
      </c>
      <c r="E208" s="110">
        <v>3.2320000000000002</v>
      </c>
      <c r="F208" s="111">
        <v>9.5629999999999999E-4</v>
      </c>
      <c r="G208" s="107">
        <f t="shared" si="14"/>
        <v>3.2329563000000001</v>
      </c>
      <c r="H208" s="72">
        <v>1.49</v>
      </c>
      <c r="I208" s="73" t="s">
        <v>12</v>
      </c>
      <c r="J208" s="74">
        <f t="shared" si="20"/>
        <v>1490</v>
      </c>
      <c r="K208" s="72">
        <v>55.71</v>
      </c>
      <c r="L208" s="73" t="s">
        <v>66</v>
      </c>
      <c r="M208" s="71">
        <f t="shared" si="17"/>
        <v>55.71</v>
      </c>
      <c r="N208" s="72">
        <v>14.97</v>
      </c>
      <c r="O208" s="73" t="s">
        <v>66</v>
      </c>
      <c r="P208" s="71">
        <f t="shared" si="16"/>
        <v>14.97</v>
      </c>
    </row>
    <row r="209" spans="2:16">
      <c r="B209" s="108">
        <v>16</v>
      </c>
      <c r="C209" s="109" t="s">
        <v>67</v>
      </c>
      <c r="D209" s="69">
        <f t="shared" si="18"/>
        <v>186.04651162790697</v>
      </c>
      <c r="E209" s="110">
        <v>3.109</v>
      </c>
      <c r="F209" s="111">
        <v>9.0220000000000003E-4</v>
      </c>
      <c r="G209" s="107">
        <f t="shared" si="14"/>
        <v>3.1099022000000001</v>
      </c>
      <c r="H209" s="72">
        <v>1.66</v>
      </c>
      <c r="I209" s="73" t="s">
        <v>12</v>
      </c>
      <c r="J209" s="74">
        <f t="shared" si="20"/>
        <v>1660</v>
      </c>
      <c r="K209" s="72">
        <v>60.39</v>
      </c>
      <c r="L209" s="73" t="s">
        <v>66</v>
      </c>
      <c r="M209" s="71">
        <f t="shared" si="17"/>
        <v>60.39</v>
      </c>
      <c r="N209" s="72">
        <v>16.440000000000001</v>
      </c>
      <c r="O209" s="73" t="s">
        <v>66</v>
      </c>
      <c r="P209" s="71">
        <f t="shared" si="16"/>
        <v>16.440000000000001</v>
      </c>
    </row>
    <row r="210" spans="2:16">
      <c r="B210" s="108">
        <v>17</v>
      </c>
      <c r="C210" s="109" t="s">
        <v>67</v>
      </c>
      <c r="D210" s="69">
        <f t="shared" si="18"/>
        <v>197.67441860465115</v>
      </c>
      <c r="E210" s="110">
        <v>2.9990000000000001</v>
      </c>
      <c r="F210" s="111">
        <v>8.5419999999999995E-4</v>
      </c>
      <c r="G210" s="107">
        <f t="shared" si="14"/>
        <v>2.9998542000000001</v>
      </c>
      <c r="H210" s="72">
        <v>1.83</v>
      </c>
      <c r="I210" s="73" t="s">
        <v>12</v>
      </c>
      <c r="J210" s="74">
        <f t="shared" si="20"/>
        <v>1830</v>
      </c>
      <c r="K210" s="72">
        <v>65.06</v>
      </c>
      <c r="L210" s="73" t="s">
        <v>66</v>
      </c>
      <c r="M210" s="71">
        <f t="shared" si="17"/>
        <v>65.06</v>
      </c>
      <c r="N210" s="72">
        <v>17.96</v>
      </c>
      <c r="O210" s="73" t="s">
        <v>66</v>
      </c>
      <c r="P210" s="71">
        <f t="shared" si="16"/>
        <v>17.96</v>
      </c>
    </row>
    <row r="211" spans="2:16">
      <c r="B211" s="108">
        <v>18</v>
      </c>
      <c r="C211" s="109" t="s">
        <v>67</v>
      </c>
      <c r="D211" s="69">
        <f t="shared" si="18"/>
        <v>209.30232558139534</v>
      </c>
      <c r="E211" s="110">
        <v>2.9</v>
      </c>
      <c r="F211" s="111">
        <v>8.1119999999999999E-4</v>
      </c>
      <c r="G211" s="107">
        <f t="shared" si="14"/>
        <v>2.9008111999999997</v>
      </c>
      <c r="H211" s="72">
        <v>2</v>
      </c>
      <c r="I211" s="73" t="s">
        <v>12</v>
      </c>
      <c r="J211" s="74">
        <f t="shared" si="20"/>
        <v>2000</v>
      </c>
      <c r="K211" s="72">
        <v>69.73</v>
      </c>
      <c r="L211" s="73" t="s">
        <v>66</v>
      </c>
      <c r="M211" s="71">
        <f t="shared" si="17"/>
        <v>69.73</v>
      </c>
      <c r="N211" s="72">
        <v>19.510000000000002</v>
      </c>
      <c r="O211" s="73" t="s">
        <v>66</v>
      </c>
      <c r="P211" s="71">
        <f t="shared" si="16"/>
        <v>19.510000000000002</v>
      </c>
    </row>
    <row r="212" spans="2:16">
      <c r="B212" s="108">
        <v>20</v>
      </c>
      <c r="C212" s="109" t="s">
        <v>67</v>
      </c>
      <c r="D212" s="69">
        <f t="shared" si="18"/>
        <v>232.55813953488371</v>
      </c>
      <c r="E212" s="110">
        <v>2.7309999999999999</v>
      </c>
      <c r="F212" s="111">
        <v>7.3749999999999998E-4</v>
      </c>
      <c r="G212" s="107">
        <f t="shared" si="14"/>
        <v>2.7317374999999999</v>
      </c>
      <c r="H212" s="72">
        <v>2.37</v>
      </c>
      <c r="I212" s="73" t="s">
        <v>12</v>
      </c>
      <c r="J212" s="74">
        <f t="shared" si="20"/>
        <v>2370</v>
      </c>
      <c r="K212" s="72">
        <v>87.17</v>
      </c>
      <c r="L212" s="73" t="s">
        <v>66</v>
      </c>
      <c r="M212" s="71">
        <f t="shared" si="17"/>
        <v>87.17</v>
      </c>
      <c r="N212" s="72">
        <v>22.74</v>
      </c>
      <c r="O212" s="73" t="s">
        <v>66</v>
      </c>
      <c r="P212" s="71">
        <f t="shared" si="16"/>
        <v>22.74</v>
      </c>
    </row>
    <row r="213" spans="2:16">
      <c r="B213" s="108">
        <v>22.5</v>
      </c>
      <c r="C213" s="109" t="s">
        <v>67</v>
      </c>
      <c r="D213" s="69">
        <f t="shared" si="18"/>
        <v>261.62790697674421</v>
      </c>
      <c r="E213" s="110">
        <v>2.5590000000000002</v>
      </c>
      <c r="F213" s="111">
        <v>6.6299999999999996E-4</v>
      </c>
      <c r="G213" s="107">
        <f t="shared" ref="G213:G228" si="21">E213+F213</f>
        <v>2.559663</v>
      </c>
      <c r="H213" s="72">
        <v>2.86</v>
      </c>
      <c r="I213" s="73" t="s">
        <v>12</v>
      </c>
      <c r="J213" s="74">
        <f t="shared" si="20"/>
        <v>2860</v>
      </c>
      <c r="K213" s="72">
        <v>111.52</v>
      </c>
      <c r="L213" s="73" t="s">
        <v>66</v>
      </c>
      <c r="M213" s="71">
        <f t="shared" si="17"/>
        <v>111.52</v>
      </c>
      <c r="N213" s="72">
        <v>26.97</v>
      </c>
      <c r="O213" s="73" t="s">
        <v>66</v>
      </c>
      <c r="P213" s="71">
        <f t="shared" si="16"/>
        <v>26.97</v>
      </c>
    </row>
    <row r="214" spans="2:16">
      <c r="B214" s="108">
        <v>25</v>
      </c>
      <c r="C214" s="109" t="s">
        <v>67</v>
      </c>
      <c r="D214" s="69">
        <f t="shared" si="18"/>
        <v>290.69767441860466</v>
      </c>
      <c r="E214" s="110">
        <v>2.4209999999999998</v>
      </c>
      <c r="F214" s="111">
        <v>6.0260000000000001E-4</v>
      </c>
      <c r="G214" s="107">
        <f t="shared" si="21"/>
        <v>2.4216025999999999</v>
      </c>
      <c r="H214" s="72">
        <v>3.38</v>
      </c>
      <c r="I214" s="73" t="s">
        <v>12</v>
      </c>
      <c r="J214" s="74">
        <f t="shared" si="20"/>
        <v>3380</v>
      </c>
      <c r="K214" s="72">
        <v>133.79</v>
      </c>
      <c r="L214" s="73" t="s">
        <v>66</v>
      </c>
      <c r="M214" s="71">
        <f t="shared" si="17"/>
        <v>133.79</v>
      </c>
      <c r="N214" s="72">
        <v>31.4</v>
      </c>
      <c r="O214" s="73" t="s">
        <v>66</v>
      </c>
      <c r="P214" s="71">
        <f t="shared" si="16"/>
        <v>31.4</v>
      </c>
    </row>
    <row r="215" spans="2:16">
      <c r="B215" s="108">
        <v>27.5</v>
      </c>
      <c r="C215" s="109" t="s">
        <v>67</v>
      </c>
      <c r="D215" s="69">
        <f t="shared" si="18"/>
        <v>319.76744186046511</v>
      </c>
      <c r="E215" s="110">
        <v>2.306</v>
      </c>
      <c r="F215" s="111">
        <v>5.5279999999999999E-4</v>
      </c>
      <c r="G215" s="107">
        <f t="shared" si="21"/>
        <v>2.3065528</v>
      </c>
      <c r="H215" s="72">
        <v>3.93</v>
      </c>
      <c r="I215" s="73" t="s">
        <v>12</v>
      </c>
      <c r="J215" s="74">
        <f t="shared" si="20"/>
        <v>3930</v>
      </c>
      <c r="K215" s="72">
        <v>154.80000000000001</v>
      </c>
      <c r="L215" s="73" t="s">
        <v>66</v>
      </c>
      <c r="M215" s="71">
        <f t="shared" si="17"/>
        <v>154.80000000000001</v>
      </c>
      <c r="N215" s="72">
        <v>35.979999999999997</v>
      </c>
      <c r="O215" s="73" t="s">
        <v>66</v>
      </c>
      <c r="P215" s="71">
        <f t="shared" si="16"/>
        <v>35.979999999999997</v>
      </c>
    </row>
    <row r="216" spans="2:16">
      <c r="B216" s="108">
        <v>30</v>
      </c>
      <c r="C216" s="109" t="s">
        <v>67</v>
      </c>
      <c r="D216" s="69">
        <f t="shared" si="18"/>
        <v>348.83720930232556</v>
      </c>
      <c r="E216" s="110">
        <v>2.2109999999999999</v>
      </c>
      <c r="F216" s="111">
        <v>5.1079999999999995E-4</v>
      </c>
      <c r="G216" s="107">
        <f t="shared" si="21"/>
        <v>2.2115107999999997</v>
      </c>
      <c r="H216" s="72">
        <v>4.5</v>
      </c>
      <c r="I216" s="73" t="s">
        <v>12</v>
      </c>
      <c r="J216" s="74">
        <f t="shared" si="20"/>
        <v>4500</v>
      </c>
      <c r="K216" s="72">
        <v>174.95</v>
      </c>
      <c r="L216" s="73" t="s">
        <v>66</v>
      </c>
      <c r="M216" s="71">
        <f t="shared" si="17"/>
        <v>174.95</v>
      </c>
      <c r="N216" s="72">
        <v>40.71</v>
      </c>
      <c r="O216" s="73" t="s">
        <v>66</v>
      </c>
      <c r="P216" s="71">
        <f t="shared" si="16"/>
        <v>40.71</v>
      </c>
    </row>
    <row r="217" spans="2:16">
      <c r="B217" s="108">
        <v>32.5</v>
      </c>
      <c r="C217" s="109" t="s">
        <v>67</v>
      </c>
      <c r="D217" s="69">
        <f t="shared" si="18"/>
        <v>377.90697674418607</v>
      </c>
      <c r="E217" s="110">
        <v>2.13</v>
      </c>
      <c r="F217" s="111">
        <v>4.75E-4</v>
      </c>
      <c r="G217" s="107">
        <f t="shared" si="21"/>
        <v>2.1304749999999997</v>
      </c>
      <c r="H217" s="72">
        <v>5.0999999999999996</v>
      </c>
      <c r="I217" s="73" t="s">
        <v>12</v>
      </c>
      <c r="J217" s="74">
        <f t="shared" si="20"/>
        <v>5100</v>
      </c>
      <c r="K217" s="72">
        <v>194.44</v>
      </c>
      <c r="L217" s="73" t="s">
        <v>66</v>
      </c>
      <c r="M217" s="71">
        <f t="shared" si="17"/>
        <v>194.44</v>
      </c>
      <c r="N217" s="72">
        <v>45.56</v>
      </c>
      <c r="O217" s="73" t="s">
        <v>66</v>
      </c>
      <c r="P217" s="71">
        <f t="shared" si="16"/>
        <v>45.56</v>
      </c>
    </row>
    <row r="218" spans="2:16">
      <c r="B218" s="108">
        <v>35</v>
      </c>
      <c r="C218" s="109" t="s">
        <v>67</v>
      </c>
      <c r="D218" s="69">
        <f t="shared" si="18"/>
        <v>406.97674418604652</v>
      </c>
      <c r="E218" s="110">
        <v>2.06</v>
      </c>
      <c r="F218" s="111">
        <v>4.44E-4</v>
      </c>
      <c r="G218" s="107">
        <f t="shared" si="21"/>
        <v>2.0604439999999999</v>
      </c>
      <c r="H218" s="72">
        <v>5.71</v>
      </c>
      <c r="I218" s="73" t="s">
        <v>12</v>
      </c>
      <c r="J218" s="74">
        <f t="shared" si="20"/>
        <v>5710</v>
      </c>
      <c r="K218" s="72">
        <v>213.39</v>
      </c>
      <c r="L218" s="73" t="s">
        <v>66</v>
      </c>
      <c r="M218" s="71">
        <f t="shared" si="17"/>
        <v>213.39</v>
      </c>
      <c r="N218" s="72">
        <v>50.51</v>
      </c>
      <c r="O218" s="73" t="s">
        <v>66</v>
      </c>
      <c r="P218" s="71">
        <f t="shared" si="16"/>
        <v>50.51</v>
      </c>
    </row>
    <row r="219" spans="2:16">
      <c r="B219" s="108">
        <v>37.5</v>
      </c>
      <c r="C219" s="109" t="s">
        <v>67</v>
      </c>
      <c r="D219" s="69">
        <f t="shared" si="18"/>
        <v>436.04651162790697</v>
      </c>
      <c r="E219" s="110">
        <v>2</v>
      </c>
      <c r="F219" s="111">
        <v>4.17E-4</v>
      </c>
      <c r="G219" s="107">
        <f t="shared" si="21"/>
        <v>2.0004170000000001</v>
      </c>
      <c r="H219" s="72">
        <v>6.35</v>
      </c>
      <c r="I219" s="73" t="s">
        <v>12</v>
      </c>
      <c r="J219" s="74">
        <f t="shared" si="20"/>
        <v>6350</v>
      </c>
      <c r="K219" s="72">
        <v>231.88</v>
      </c>
      <c r="L219" s="73" t="s">
        <v>66</v>
      </c>
      <c r="M219" s="71">
        <f t="shared" si="17"/>
        <v>231.88</v>
      </c>
      <c r="N219" s="72">
        <v>55.55</v>
      </c>
      <c r="O219" s="73" t="s">
        <v>66</v>
      </c>
      <c r="P219" s="71">
        <f t="shared" si="16"/>
        <v>55.55</v>
      </c>
    </row>
    <row r="220" spans="2:16">
      <c r="B220" s="108">
        <v>40</v>
      </c>
      <c r="C220" s="109" t="s">
        <v>67</v>
      </c>
      <c r="D220" s="69">
        <f t="shared" si="18"/>
        <v>465.11627906976742</v>
      </c>
      <c r="E220" s="110">
        <v>1.948</v>
      </c>
      <c r="F220" s="111">
        <v>3.9320000000000002E-4</v>
      </c>
      <c r="G220" s="107">
        <f t="shared" si="21"/>
        <v>1.9483931999999999</v>
      </c>
      <c r="H220" s="72">
        <v>7.01</v>
      </c>
      <c r="I220" s="73" t="s">
        <v>12</v>
      </c>
      <c r="J220" s="74">
        <f t="shared" si="20"/>
        <v>7010</v>
      </c>
      <c r="K220" s="72">
        <v>249.96</v>
      </c>
      <c r="L220" s="73" t="s">
        <v>66</v>
      </c>
      <c r="M220" s="71">
        <f t="shared" si="17"/>
        <v>249.96</v>
      </c>
      <c r="N220" s="72">
        <v>60.66</v>
      </c>
      <c r="O220" s="73" t="s">
        <v>66</v>
      </c>
      <c r="P220" s="71">
        <f t="shared" si="16"/>
        <v>60.66</v>
      </c>
    </row>
    <row r="221" spans="2:16">
      <c r="B221" s="108">
        <v>45</v>
      </c>
      <c r="C221" s="109" t="s">
        <v>67</v>
      </c>
      <c r="D221" s="69">
        <f t="shared" si="18"/>
        <v>523.25581395348843</v>
      </c>
      <c r="E221" s="110">
        <v>1.861</v>
      </c>
      <c r="F221" s="111">
        <v>3.5320000000000002E-4</v>
      </c>
      <c r="G221" s="107">
        <f t="shared" si="21"/>
        <v>1.8613531999999999</v>
      </c>
      <c r="H221" s="72">
        <v>8.3699999999999992</v>
      </c>
      <c r="I221" s="73" t="s">
        <v>12</v>
      </c>
      <c r="J221" s="74">
        <f t="shared" si="20"/>
        <v>8370</v>
      </c>
      <c r="K221" s="72">
        <v>315.77999999999997</v>
      </c>
      <c r="L221" s="73" t="s">
        <v>66</v>
      </c>
      <c r="M221" s="71">
        <f t="shared" si="17"/>
        <v>315.77999999999997</v>
      </c>
      <c r="N221" s="72">
        <v>71.069999999999993</v>
      </c>
      <c r="O221" s="73" t="s">
        <v>66</v>
      </c>
      <c r="P221" s="71">
        <f t="shared" si="16"/>
        <v>71.069999999999993</v>
      </c>
    </row>
    <row r="222" spans="2:16">
      <c r="B222" s="108">
        <v>50</v>
      </c>
      <c r="C222" s="109" t="s">
        <v>67</v>
      </c>
      <c r="D222" s="69">
        <f t="shared" si="18"/>
        <v>581.39534883720933</v>
      </c>
      <c r="E222" s="110">
        <v>1.7929999999999999</v>
      </c>
      <c r="F222" s="111">
        <v>3.2089999999999999E-4</v>
      </c>
      <c r="G222" s="107">
        <f t="shared" si="21"/>
        <v>1.7933208999999999</v>
      </c>
      <c r="H222" s="72">
        <v>9.7899999999999991</v>
      </c>
      <c r="I222" s="73" t="s">
        <v>12</v>
      </c>
      <c r="J222" s="74">
        <f t="shared" si="20"/>
        <v>9790</v>
      </c>
      <c r="K222" s="72">
        <v>374.4</v>
      </c>
      <c r="L222" s="73" t="s">
        <v>66</v>
      </c>
      <c r="M222" s="71">
        <f t="shared" si="17"/>
        <v>374.4</v>
      </c>
      <c r="N222" s="72">
        <v>81.650000000000006</v>
      </c>
      <c r="O222" s="73" t="s">
        <v>66</v>
      </c>
      <c r="P222" s="71">
        <f t="shared" si="16"/>
        <v>81.650000000000006</v>
      </c>
    </row>
    <row r="223" spans="2:16">
      <c r="B223" s="108">
        <v>55</v>
      </c>
      <c r="C223" s="109" t="s">
        <v>67</v>
      </c>
      <c r="D223" s="69">
        <f t="shared" si="18"/>
        <v>639.53488372093022</v>
      </c>
      <c r="E223" s="110">
        <v>1.7390000000000001</v>
      </c>
      <c r="F223" s="111">
        <v>2.942E-4</v>
      </c>
      <c r="G223" s="107">
        <f t="shared" si="21"/>
        <v>1.7392942</v>
      </c>
      <c r="H223" s="72">
        <v>11.25</v>
      </c>
      <c r="I223" s="73" t="s">
        <v>12</v>
      </c>
      <c r="J223" s="74">
        <f t="shared" si="20"/>
        <v>11250</v>
      </c>
      <c r="K223" s="72">
        <v>428.36</v>
      </c>
      <c r="L223" s="73" t="s">
        <v>66</v>
      </c>
      <c r="M223" s="71">
        <f t="shared" si="17"/>
        <v>428.36</v>
      </c>
      <c r="N223" s="72">
        <v>92.34</v>
      </c>
      <c r="O223" s="73" t="s">
        <v>66</v>
      </c>
      <c r="P223" s="71">
        <f t="shared" si="16"/>
        <v>92.34</v>
      </c>
    </row>
    <row r="224" spans="2:16">
      <c r="B224" s="108">
        <v>60</v>
      </c>
      <c r="C224" s="109" t="s">
        <v>67</v>
      </c>
      <c r="D224" s="69">
        <f t="shared" si="18"/>
        <v>697.67441860465112</v>
      </c>
      <c r="E224" s="110">
        <v>1.694</v>
      </c>
      <c r="F224" s="111">
        <v>2.7169999999999999E-4</v>
      </c>
      <c r="G224" s="107">
        <f t="shared" si="21"/>
        <v>1.6942717</v>
      </c>
      <c r="H224" s="72">
        <v>12.76</v>
      </c>
      <c r="I224" s="73" t="s">
        <v>12</v>
      </c>
      <c r="J224" s="74">
        <f t="shared" si="20"/>
        <v>12760</v>
      </c>
      <c r="K224" s="72">
        <v>478.91</v>
      </c>
      <c r="L224" s="73" t="s">
        <v>66</v>
      </c>
      <c r="M224" s="71">
        <f t="shared" si="17"/>
        <v>478.91</v>
      </c>
      <c r="N224" s="72">
        <v>103.09</v>
      </c>
      <c r="O224" s="73" t="s">
        <v>66</v>
      </c>
      <c r="P224" s="71">
        <f t="shared" si="16"/>
        <v>103.09</v>
      </c>
    </row>
    <row r="225" spans="1:16">
      <c r="B225" s="108">
        <v>65</v>
      </c>
      <c r="C225" s="109" t="s">
        <v>67</v>
      </c>
      <c r="D225" s="69">
        <f t="shared" si="18"/>
        <v>755.81395348837214</v>
      </c>
      <c r="E225" s="110">
        <v>1.6579999999999999</v>
      </c>
      <c r="F225" s="111">
        <v>2.5250000000000001E-4</v>
      </c>
      <c r="G225" s="107">
        <f t="shared" si="21"/>
        <v>1.6582524999999999</v>
      </c>
      <c r="H225" s="72">
        <v>14.3</v>
      </c>
      <c r="I225" s="73" t="s">
        <v>12</v>
      </c>
      <c r="J225" s="74">
        <f t="shared" si="20"/>
        <v>14300</v>
      </c>
      <c r="K225" s="72">
        <v>526.76</v>
      </c>
      <c r="L225" s="73" t="s">
        <v>66</v>
      </c>
      <c r="M225" s="71">
        <f t="shared" si="17"/>
        <v>526.76</v>
      </c>
      <c r="N225" s="72">
        <v>113.85</v>
      </c>
      <c r="O225" s="73" t="s">
        <v>66</v>
      </c>
      <c r="P225" s="71">
        <f t="shared" si="16"/>
        <v>113.85</v>
      </c>
    </row>
    <row r="226" spans="1:16">
      <c r="B226" s="108">
        <v>70</v>
      </c>
      <c r="C226" s="109" t="s">
        <v>67</v>
      </c>
      <c r="D226" s="69">
        <f t="shared" si="18"/>
        <v>813.95348837209303</v>
      </c>
      <c r="E226" s="110">
        <v>1.627</v>
      </c>
      <c r="F226" s="111">
        <v>2.3599999999999999E-4</v>
      </c>
      <c r="G226" s="107">
        <f t="shared" si="21"/>
        <v>1.6272359999999999</v>
      </c>
      <c r="H226" s="72">
        <v>15.88</v>
      </c>
      <c r="I226" s="73" t="s">
        <v>12</v>
      </c>
      <c r="J226" s="74">
        <f t="shared" si="20"/>
        <v>15880</v>
      </c>
      <c r="K226" s="72">
        <v>572.34</v>
      </c>
      <c r="L226" s="73" t="s">
        <v>66</v>
      </c>
      <c r="M226" s="71">
        <f t="shared" si="17"/>
        <v>572.34</v>
      </c>
      <c r="N226" s="72">
        <v>124.6</v>
      </c>
      <c r="O226" s="73" t="s">
        <v>66</v>
      </c>
      <c r="P226" s="71">
        <f t="shared" si="16"/>
        <v>124.6</v>
      </c>
    </row>
    <row r="227" spans="1:16">
      <c r="B227" s="108">
        <v>80</v>
      </c>
      <c r="C227" s="109" t="s">
        <v>67</v>
      </c>
      <c r="D227" s="69">
        <f t="shared" si="18"/>
        <v>930.23255813953483</v>
      </c>
      <c r="E227" s="110">
        <v>1.581</v>
      </c>
      <c r="F227" s="111">
        <v>2.0890000000000001E-4</v>
      </c>
      <c r="G227" s="107">
        <f t="shared" si="21"/>
        <v>1.5812089</v>
      </c>
      <c r="H227" s="72">
        <v>19.11</v>
      </c>
      <c r="I227" s="73" t="s">
        <v>12</v>
      </c>
      <c r="J227" s="74">
        <f t="shared" si="20"/>
        <v>19110</v>
      </c>
      <c r="K227" s="72">
        <v>732.79</v>
      </c>
      <c r="L227" s="73" t="s">
        <v>66</v>
      </c>
      <c r="M227" s="71">
        <f t="shared" si="17"/>
        <v>732.79</v>
      </c>
      <c r="N227" s="72">
        <v>145.96</v>
      </c>
      <c r="O227" s="73" t="s">
        <v>66</v>
      </c>
      <c r="P227" s="71">
        <f t="shared" si="16"/>
        <v>145.96</v>
      </c>
    </row>
    <row r="228" spans="1:16">
      <c r="A228" s="4">
        <v>228</v>
      </c>
      <c r="B228" s="108">
        <v>86</v>
      </c>
      <c r="C228" s="109" t="s">
        <v>67</v>
      </c>
      <c r="D228" s="69">
        <f t="shared" si="18"/>
        <v>1000</v>
      </c>
      <c r="E228" s="110">
        <v>1.5609999999999999</v>
      </c>
      <c r="F228" s="111">
        <v>1.9550000000000001E-4</v>
      </c>
      <c r="G228" s="107">
        <f t="shared" si="21"/>
        <v>1.5611955</v>
      </c>
      <c r="H228" s="72">
        <v>21.09</v>
      </c>
      <c r="I228" s="73" t="s">
        <v>12</v>
      </c>
      <c r="J228" s="74">
        <f t="shared" si="20"/>
        <v>21090</v>
      </c>
      <c r="K228" s="72">
        <v>784.74</v>
      </c>
      <c r="L228" s="73" t="s">
        <v>66</v>
      </c>
      <c r="M228" s="71">
        <f t="shared" si="17"/>
        <v>784.74</v>
      </c>
      <c r="N228" s="72">
        <v>158.63999999999999</v>
      </c>
      <c r="O228" s="73" t="s">
        <v>66</v>
      </c>
      <c r="P228" s="71">
        <f t="shared" si="16"/>
        <v>158.63999999999999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4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5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5"/>
      <c r="S2" s="127"/>
      <c r="T2" s="25"/>
      <c r="U2" s="45"/>
      <c r="V2" s="128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135</v>
      </c>
      <c r="F3" s="186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5"/>
      <c r="V3" s="121"/>
      <c r="W3" s="122"/>
      <c r="X3" s="25"/>
      <c r="Y3" s="25"/>
    </row>
    <row r="4" spans="1:25">
      <c r="A4" s="4">
        <v>4</v>
      </c>
      <c r="B4" s="12" t="s">
        <v>21</v>
      </c>
      <c r="C4" s="20">
        <v>36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5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24</v>
      </c>
      <c r="C5" s="20">
        <v>86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132</v>
      </c>
      <c r="P5" s="1" t="str">
        <f ca="1">RIGHT(CELL("filename",A1),LEN(CELL("filename",A1))-FIND("]",CELL("filename",A1)))</f>
        <v>srim86Kr_C</v>
      </c>
      <c r="R5" s="45"/>
      <c r="S5" s="23"/>
      <c r="T5" s="123"/>
      <c r="U5" s="120"/>
      <c r="V5" s="98"/>
      <c r="W5" s="25"/>
      <c r="X5" s="25"/>
      <c r="Y5" s="25"/>
    </row>
    <row r="6" spans="1:25">
      <c r="A6" s="4">
        <v>6</v>
      </c>
      <c r="B6" s="12" t="s">
        <v>30</v>
      </c>
      <c r="C6" s="26" t="s">
        <v>4</v>
      </c>
      <c r="D6" s="21" t="s">
        <v>32</v>
      </c>
      <c r="F6" s="27" t="s">
        <v>4</v>
      </c>
      <c r="G6" s="28">
        <v>6</v>
      </c>
      <c r="H6" s="28">
        <v>100</v>
      </c>
      <c r="I6" s="29">
        <v>100</v>
      </c>
      <c r="J6" s="4">
        <v>1</v>
      </c>
      <c r="K6" s="30">
        <v>22.529</v>
      </c>
      <c r="L6" s="22" t="s">
        <v>33</v>
      </c>
      <c r="M6" s="9"/>
      <c r="N6" s="9"/>
      <c r="O6" s="15" t="s">
        <v>131</v>
      </c>
      <c r="P6" s="130" t="s">
        <v>137</v>
      </c>
      <c r="R6" s="45"/>
      <c r="S6" s="23"/>
      <c r="T6" s="57"/>
      <c r="U6" s="120"/>
      <c r="V6" s="98"/>
      <c r="W6" s="25"/>
      <c r="X6" s="25"/>
      <c r="Y6" s="25"/>
    </row>
    <row r="7" spans="1:25">
      <c r="A7" s="1">
        <v>7</v>
      </c>
      <c r="B7" s="31"/>
      <c r="C7" s="26" t="s">
        <v>136</v>
      </c>
      <c r="F7" s="32"/>
      <c r="G7" s="33"/>
      <c r="H7" s="33"/>
      <c r="I7" s="34"/>
      <c r="J7" s="4">
        <v>2</v>
      </c>
      <c r="K7" s="35">
        <v>225.29</v>
      </c>
      <c r="L7" s="22" t="s">
        <v>35</v>
      </c>
      <c r="M7" s="9"/>
      <c r="N7" s="9"/>
      <c r="O7" s="9"/>
      <c r="R7" s="45"/>
      <c r="S7" s="23"/>
      <c r="T7" s="25"/>
      <c r="U7" s="120"/>
      <c r="V7" s="98"/>
      <c r="W7" s="25"/>
      <c r="X7" s="36"/>
      <c r="Y7" s="25"/>
    </row>
    <row r="8" spans="1:25">
      <c r="A8" s="1">
        <v>8</v>
      </c>
      <c r="B8" s="12" t="s">
        <v>36</v>
      </c>
      <c r="C8" s="37">
        <v>2.2530000000000001</v>
      </c>
      <c r="D8" s="38" t="s">
        <v>9</v>
      </c>
      <c r="F8" s="32"/>
      <c r="G8" s="33"/>
      <c r="H8" s="33"/>
      <c r="I8" s="34"/>
      <c r="J8" s="4">
        <v>3</v>
      </c>
      <c r="K8" s="35">
        <v>225.29</v>
      </c>
      <c r="L8" s="22" t="s">
        <v>37</v>
      </c>
      <c r="M8" s="9"/>
      <c r="N8" s="9"/>
      <c r="O8" s="9"/>
      <c r="R8" s="45"/>
      <c r="S8" s="23"/>
      <c r="T8" s="25"/>
      <c r="U8" s="120"/>
      <c r="V8" s="99"/>
      <c r="W8" s="25"/>
      <c r="X8" s="39"/>
      <c r="Y8" s="124"/>
    </row>
    <row r="9" spans="1:25">
      <c r="A9" s="1">
        <v>9</v>
      </c>
      <c r="B9" s="31"/>
      <c r="C9" s="37">
        <v>1.1296E+23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5"/>
      <c r="S9" s="40"/>
      <c r="T9" s="125"/>
      <c r="U9" s="120"/>
      <c r="V9" s="99"/>
      <c r="W9" s="25"/>
      <c r="X9" s="39"/>
      <c r="Y9" s="124"/>
    </row>
    <row r="10" spans="1:25">
      <c r="A10" s="1">
        <v>10</v>
      </c>
      <c r="B10" s="12" t="s">
        <v>39</v>
      </c>
      <c r="C10" s="41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5"/>
      <c r="S10" s="40"/>
      <c r="T10" s="57"/>
      <c r="U10" s="120"/>
      <c r="V10" s="99"/>
      <c r="W10" s="25"/>
      <c r="X10" s="39"/>
      <c r="Y10" s="124"/>
    </row>
    <row r="11" spans="1:25">
      <c r="A11" s="1">
        <v>11</v>
      </c>
      <c r="C11" s="42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5"/>
      <c r="S11" s="46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3">
        <v>20</v>
      </c>
      <c r="D12" s="44">
        <f>$C$5/100</f>
        <v>0.86</v>
      </c>
      <c r="E12" s="21" t="s">
        <v>80</v>
      </c>
      <c r="F12" s="32"/>
      <c r="G12" s="33"/>
      <c r="H12" s="33"/>
      <c r="I12" s="34"/>
      <c r="J12" s="4">
        <v>7</v>
      </c>
      <c r="K12" s="35">
        <v>19.945</v>
      </c>
      <c r="L12" s="22" t="s">
        <v>45</v>
      </c>
      <c r="M12" s="9"/>
      <c r="R12" s="45"/>
      <c r="S12" s="46"/>
      <c r="T12" s="25"/>
      <c r="U12" s="25"/>
      <c r="V12" s="98"/>
      <c r="W12" s="98"/>
      <c r="X12" s="98"/>
      <c r="Y12" s="25"/>
    </row>
    <row r="13" spans="1:25">
      <c r="A13" s="1">
        <v>13</v>
      </c>
      <c r="B13" s="5" t="s">
        <v>46</v>
      </c>
      <c r="C13" s="47">
        <v>228</v>
      </c>
      <c r="D13" s="44">
        <f>$C$5*1000000</f>
        <v>86000000</v>
      </c>
      <c r="E13" s="21" t="s">
        <v>70</v>
      </c>
      <c r="F13" s="48"/>
      <c r="G13" s="49"/>
      <c r="H13" s="49"/>
      <c r="I13" s="50"/>
      <c r="J13" s="4">
        <v>8</v>
      </c>
      <c r="K13" s="51">
        <v>4.6871999999999997E-2</v>
      </c>
      <c r="L13" s="22" t="s">
        <v>47</v>
      </c>
      <c r="R13" s="45"/>
      <c r="S13" s="46"/>
      <c r="T13" s="25"/>
      <c r="U13" s="45"/>
      <c r="V13" s="98"/>
      <c r="W13" s="98"/>
      <c r="X13" s="99"/>
      <c r="Y13" s="25"/>
    </row>
    <row r="14" spans="1:25" ht="13.5">
      <c r="A14" s="1">
        <v>14</v>
      </c>
      <c r="B14" s="5" t="s">
        <v>255</v>
      </c>
      <c r="C14" s="80"/>
      <c r="D14" s="21" t="s">
        <v>256</v>
      </c>
      <c r="E14" s="25"/>
      <c r="F14" s="25"/>
      <c r="G14" s="25"/>
      <c r="H14" s="84">
        <f>SUM(H6:H13)</f>
        <v>100</v>
      </c>
      <c r="I14" s="84">
        <f>SUM(I6:I13)</f>
        <v>100</v>
      </c>
      <c r="J14" s="4">
        <v>0</v>
      </c>
      <c r="K14" s="52" t="s">
        <v>48</v>
      </c>
      <c r="L14" s="53"/>
      <c r="N14" s="42"/>
      <c r="O14" s="42"/>
      <c r="P14" s="42"/>
      <c r="R14" s="45"/>
      <c r="S14" s="46"/>
      <c r="T14" s="25"/>
      <c r="U14" s="45"/>
      <c r="V14" s="96"/>
      <c r="W14" s="96"/>
      <c r="X14" s="126"/>
      <c r="Y14" s="25"/>
    </row>
    <row r="15" spans="1:25" ht="13.5">
      <c r="A15" s="1">
        <v>15</v>
      </c>
      <c r="B15" s="5" t="s">
        <v>248</v>
      </c>
      <c r="C15" s="81"/>
      <c r="D15" s="79" t="s">
        <v>251</v>
      </c>
      <c r="E15" s="100"/>
      <c r="F15" s="100"/>
      <c r="G15" s="100"/>
      <c r="H15" s="57"/>
      <c r="I15" s="57"/>
      <c r="J15" s="101"/>
      <c r="K15" s="58"/>
      <c r="L15" s="59"/>
      <c r="M15" s="101"/>
      <c r="N15" s="21"/>
      <c r="O15" s="21"/>
      <c r="P15" s="101"/>
      <c r="R15" s="45"/>
      <c r="S15" s="46"/>
      <c r="T15" s="25"/>
      <c r="U15" s="25"/>
      <c r="V15" s="97"/>
      <c r="W15" s="97"/>
      <c r="X15" s="39"/>
      <c r="Y15" s="25"/>
    </row>
    <row r="16" spans="1:25">
      <c r="A16" s="1">
        <v>16</v>
      </c>
      <c r="B16" s="21"/>
      <c r="C16" s="55"/>
      <c r="D16" s="56"/>
      <c r="F16" s="60" t="s">
        <v>49</v>
      </c>
      <c r="G16" s="100"/>
      <c r="H16" s="61"/>
      <c r="I16" s="57"/>
      <c r="J16" s="102"/>
      <c r="K16" s="58"/>
      <c r="L16" s="59"/>
      <c r="M16" s="21"/>
      <c r="N16" s="21"/>
      <c r="O16" s="21"/>
      <c r="P16" s="21"/>
      <c r="R16" s="45"/>
      <c r="S16" s="46"/>
      <c r="T16" s="25"/>
      <c r="U16" s="25"/>
      <c r="V16" s="97"/>
      <c r="W16" s="97"/>
      <c r="X16" s="39"/>
      <c r="Y16" s="25"/>
    </row>
    <row r="17" spans="1:16">
      <c r="A17" s="1">
        <v>17</v>
      </c>
      <c r="B17" s="62" t="s">
        <v>50</v>
      </c>
      <c r="C17" s="11"/>
      <c r="D17" s="10"/>
      <c r="E17" s="62" t="s">
        <v>51</v>
      </c>
      <c r="F17" s="63" t="s">
        <v>52</v>
      </c>
      <c r="G17" s="64" t="s">
        <v>53</v>
      </c>
      <c r="H17" s="62" t="s">
        <v>54</v>
      </c>
      <c r="I17" s="11"/>
      <c r="J17" s="10"/>
      <c r="K17" s="62" t="s">
        <v>55</v>
      </c>
      <c r="L17" s="65"/>
      <c r="M17" s="66"/>
      <c r="N17" s="62" t="s">
        <v>56</v>
      </c>
      <c r="O17" s="11"/>
      <c r="P17" s="10"/>
    </row>
    <row r="18" spans="1:16">
      <c r="A18" s="1">
        <v>18</v>
      </c>
      <c r="B18" s="67" t="s">
        <v>57</v>
      </c>
      <c r="C18" s="25"/>
      <c r="D18" s="131" t="s">
        <v>58</v>
      </c>
      <c r="E18" s="183" t="s">
        <v>59</v>
      </c>
      <c r="F18" s="184"/>
      <c r="G18" s="185"/>
      <c r="H18" s="67" t="s">
        <v>60</v>
      </c>
      <c r="I18" s="25"/>
      <c r="J18" s="131" t="s">
        <v>61</v>
      </c>
      <c r="K18" s="67" t="s">
        <v>62</v>
      </c>
      <c r="L18" s="68"/>
      <c r="M18" s="131" t="s">
        <v>61</v>
      </c>
      <c r="N18" s="67" t="s">
        <v>62</v>
      </c>
      <c r="O18" s="25"/>
      <c r="P18" s="131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899.99900000000002</v>
      </c>
      <c r="C20" s="104" t="s">
        <v>78</v>
      </c>
      <c r="D20" s="94">
        <f>B20/1000000/$C$5</f>
        <v>1.0465104651162792E-5</v>
      </c>
      <c r="E20" s="105">
        <v>0.2326</v>
      </c>
      <c r="F20" s="106">
        <v>2.4569999999999999</v>
      </c>
      <c r="G20" s="107">
        <f>E20+F20</f>
        <v>2.6896</v>
      </c>
      <c r="H20" s="103">
        <v>28</v>
      </c>
      <c r="I20" s="104" t="s">
        <v>64</v>
      </c>
      <c r="J20" s="75">
        <f>H20/1000/10</f>
        <v>2.8E-3</v>
      </c>
      <c r="K20" s="103">
        <v>8</v>
      </c>
      <c r="L20" s="104" t="s">
        <v>64</v>
      </c>
      <c r="M20" s="75">
        <f t="shared" ref="M20:M83" si="0">K20/1000/10</f>
        <v>8.0000000000000004E-4</v>
      </c>
      <c r="N20" s="103">
        <v>5</v>
      </c>
      <c r="O20" s="104" t="s">
        <v>64</v>
      </c>
      <c r="P20" s="75">
        <f t="shared" ref="P20:P83" si="1">N20/1000/10</f>
        <v>5.0000000000000001E-4</v>
      </c>
    </row>
    <row r="21" spans="1:16">
      <c r="B21" s="108">
        <v>999.99900000000002</v>
      </c>
      <c r="C21" s="109" t="s">
        <v>78</v>
      </c>
      <c r="D21" s="95">
        <f>B21/1000000/$C$5</f>
        <v>1.1627895348837211E-5</v>
      </c>
      <c r="E21" s="110">
        <v>0.24510000000000001</v>
      </c>
      <c r="F21" s="111">
        <v>2.5760000000000001</v>
      </c>
      <c r="G21" s="107">
        <f t="shared" ref="G21:G84" si="2">E21+F21</f>
        <v>2.8210999999999999</v>
      </c>
      <c r="H21" s="108">
        <v>29</v>
      </c>
      <c r="I21" s="109" t="s">
        <v>64</v>
      </c>
      <c r="J21" s="69">
        <f t="shared" ref="J21:J84" si="3">H21/1000/10</f>
        <v>2.9000000000000002E-3</v>
      </c>
      <c r="K21" s="108">
        <v>8</v>
      </c>
      <c r="L21" s="109" t="s">
        <v>64</v>
      </c>
      <c r="M21" s="69">
        <f t="shared" si="0"/>
        <v>8.0000000000000004E-4</v>
      </c>
      <c r="N21" s="108">
        <v>6</v>
      </c>
      <c r="O21" s="109" t="s">
        <v>64</v>
      </c>
      <c r="P21" s="69">
        <f t="shared" si="1"/>
        <v>6.0000000000000006E-4</v>
      </c>
    </row>
    <row r="22" spans="1:16">
      <c r="B22" s="108">
        <v>1.1000000000000001</v>
      </c>
      <c r="C22" s="112" t="s">
        <v>63</v>
      </c>
      <c r="D22" s="93">
        <f t="shared" ref="D22:D85" si="4">B22/1000/$C$5</f>
        <v>1.2790697674418606E-5</v>
      </c>
      <c r="E22" s="110">
        <v>0.2571</v>
      </c>
      <c r="F22" s="111">
        <v>2.6869999999999998</v>
      </c>
      <c r="G22" s="107">
        <f t="shared" si="2"/>
        <v>2.9440999999999997</v>
      </c>
      <c r="H22" s="108">
        <v>31</v>
      </c>
      <c r="I22" s="109" t="s">
        <v>64</v>
      </c>
      <c r="J22" s="69">
        <f t="shared" si="3"/>
        <v>3.0999999999999999E-3</v>
      </c>
      <c r="K22" s="108">
        <v>8</v>
      </c>
      <c r="L22" s="109" t="s">
        <v>64</v>
      </c>
      <c r="M22" s="69">
        <f t="shared" si="0"/>
        <v>8.0000000000000004E-4</v>
      </c>
      <c r="N22" s="108">
        <v>6</v>
      </c>
      <c r="O22" s="109" t="s">
        <v>64</v>
      </c>
      <c r="P22" s="69">
        <f t="shared" si="1"/>
        <v>6.0000000000000006E-4</v>
      </c>
    </row>
    <row r="23" spans="1:16">
      <c r="B23" s="108">
        <v>1.2</v>
      </c>
      <c r="C23" s="109" t="s">
        <v>63</v>
      </c>
      <c r="D23" s="93">
        <f t="shared" si="4"/>
        <v>1.3953488372093022E-5</v>
      </c>
      <c r="E23" s="110">
        <v>0.26850000000000002</v>
      </c>
      <c r="F23" s="111">
        <v>2.79</v>
      </c>
      <c r="G23" s="107">
        <f t="shared" si="2"/>
        <v>3.0585</v>
      </c>
      <c r="H23" s="108">
        <v>32</v>
      </c>
      <c r="I23" s="109" t="s">
        <v>64</v>
      </c>
      <c r="J23" s="69">
        <f t="shared" si="3"/>
        <v>3.2000000000000002E-3</v>
      </c>
      <c r="K23" s="108">
        <v>9</v>
      </c>
      <c r="L23" s="109" t="s">
        <v>64</v>
      </c>
      <c r="M23" s="69">
        <f t="shared" si="0"/>
        <v>8.9999999999999998E-4</v>
      </c>
      <c r="N23" s="108">
        <v>6</v>
      </c>
      <c r="O23" s="109" t="s">
        <v>64</v>
      </c>
      <c r="P23" s="69">
        <f t="shared" si="1"/>
        <v>6.0000000000000006E-4</v>
      </c>
    </row>
    <row r="24" spans="1:16">
      <c r="B24" s="108">
        <v>1.3</v>
      </c>
      <c r="C24" s="109" t="s">
        <v>63</v>
      </c>
      <c r="D24" s="93">
        <f t="shared" si="4"/>
        <v>1.5116279069767441E-5</v>
      </c>
      <c r="E24" s="110">
        <v>0.27950000000000003</v>
      </c>
      <c r="F24" s="111">
        <v>2.8879999999999999</v>
      </c>
      <c r="G24" s="107">
        <f t="shared" si="2"/>
        <v>3.1675</v>
      </c>
      <c r="H24" s="108">
        <v>33</v>
      </c>
      <c r="I24" s="109" t="s">
        <v>64</v>
      </c>
      <c r="J24" s="69">
        <f t="shared" si="3"/>
        <v>3.3E-3</v>
      </c>
      <c r="K24" s="108">
        <v>9</v>
      </c>
      <c r="L24" s="109" t="s">
        <v>64</v>
      </c>
      <c r="M24" s="69">
        <f t="shared" si="0"/>
        <v>8.9999999999999998E-4</v>
      </c>
      <c r="N24" s="108">
        <v>6</v>
      </c>
      <c r="O24" s="109" t="s">
        <v>64</v>
      </c>
      <c r="P24" s="69">
        <f t="shared" si="1"/>
        <v>6.0000000000000006E-4</v>
      </c>
    </row>
    <row r="25" spans="1:16">
      <c r="B25" s="108">
        <v>1.4</v>
      </c>
      <c r="C25" s="109" t="s">
        <v>63</v>
      </c>
      <c r="D25" s="93">
        <f t="shared" si="4"/>
        <v>1.6279069767441859E-5</v>
      </c>
      <c r="E25" s="110">
        <v>0.28999999999999998</v>
      </c>
      <c r="F25" s="111">
        <v>2.98</v>
      </c>
      <c r="G25" s="107">
        <f t="shared" si="2"/>
        <v>3.27</v>
      </c>
      <c r="H25" s="108">
        <v>35</v>
      </c>
      <c r="I25" s="109" t="s">
        <v>64</v>
      </c>
      <c r="J25" s="69">
        <f t="shared" si="3"/>
        <v>3.5000000000000005E-3</v>
      </c>
      <c r="K25" s="108">
        <v>9</v>
      </c>
      <c r="L25" s="109" t="s">
        <v>64</v>
      </c>
      <c r="M25" s="69">
        <f t="shared" si="0"/>
        <v>8.9999999999999998E-4</v>
      </c>
      <c r="N25" s="108">
        <v>7</v>
      </c>
      <c r="O25" s="109" t="s">
        <v>64</v>
      </c>
      <c r="P25" s="69">
        <f t="shared" si="1"/>
        <v>6.9999999999999999E-4</v>
      </c>
    </row>
    <row r="26" spans="1:16">
      <c r="B26" s="108">
        <v>1.5</v>
      </c>
      <c r="C26" s="109" t="s">
        <v>63</v>
      </c>
      <c r="D26" s="93">
        <f t="shared" si="4"/>
        <v>1.7441860465116278E-5</v>
      </c>
      <c r="E26" s="110">
        <v>0.30020000000000002</v>
      </c>
      <c r="F26" s="111">
        <v>3.0670000000000002</v>
      </c>
      <c r="G26" s="107">
        <f t="shared" si="2"/>
        <v>3.3672000000000004</v>
      </c>
      <c r="H26" s="108">
        <v>36</v>
      </c>
      <c r="I26" s="109" t="s">
        <v>64</v>
      </c>
      <c r="J26" s="69">
        <f t="shared" si="3"/>
        <v>3.5999999999999999E-3</v>
      </c>
      <c r="K26" s="108">
        <v>9</v>
      </c>
      <c r="L26" s="109" t="s">
        <v>64</v>
      </c>
      <c r="M26" s="69">
        <f t="shared" si="0"/>
        <v>8.9999999999999998E-4</v>
      </c>
      <c r="N26" s="108">
        <v>7</v>
      </c>
      <c r="O26" s="109" t="s">
        <v>64</v>
      </c>
      <c r="P26" s="69">
        <f t="shared" si="1"/>
        <v>6.9999999999999999E-4</v>
      </c>
    </row>
    <row r="27" spans="1:16">
      <c r="B27" s="108">
        <v>1.6</v>
      </c>
      <c r="C27" s="109" t="s">
        <v>63</v>
      </c>
      <c r="D27" s="93">
        <f t="shared" si="4"/>
        <v>1.8604651162790697E-5</v>
      </c>
      <c r="E27" s="110">
        <v>0.31009999999999999</v>
      </c>
      <c r="F27" s="111">
        <v>3.15</v>
      </c>
      <c r="G27" s="107">
        <f t="shared" si="2"/>
        <v>3.4600999999999997</v>
      </c>
      <c r="H27" s="108">
        <v>37</v>
      </c>
      <c r="I27" s="109" t="s">
        <v>64</v>
      </c>
      <c r="J27" s="69">
        <f t="shared" si="3"/>
        <v>3.6999999999999997E-3</v>
      </c>
      <c r="K27" s="108">
        <v>10</v>
      </c>
      <c r="L27" s="109" t="s">
        <v>64</v>
      </c>
      <c r="M27" s="69">
        <f t="shared" si="0"/>
        <v>1E-3</v>
      </c>
      <c r="N27" s="108">
        <v>7</v>
      </c>
      <c r="O27" s="109" t="s">
        <v>64</v>
      </c>
      <c r="P27" s="69">
        <f t="shared" si="1"/>
        <v>6.9999999999999999E-4</v>
      </c>
    </row>
    <row r="28" spans="1:16">
      <c r="B28" s="108">
        <v>1.7</v>
      </c>
      <c r="C28" s="109" t="s">
        <v>63</v>
      </c>
      <c r="D28" s="93">
        <f t="shared" si="4"/>
        <v>1.9767441860465116E-5</v>
      </c>
      <c r="E28" s="110">
        <v>0.3196</v>
      </c>
      <c r="F28" s="111">
        <v>3.2290000000000001</v>
      </c>
      <c r="G28" s="107">
        <f t="shared" si="2"/>
        <v>3.5486</v>
      </c>
      <c r="H28" s="108">
        <v>38</v>
      </c>
      <c r="I28" s="109" t="s">
        <v>64</v>
      </c>
      <c r="J28" s="69">
        <f t="shared" si="3"/>
        <v>3.8E-3</v>
      </c>
      <c r="K28" s="108">
        <v>10</v>
      </c>
      <c r="L28" s="109" t="s">
        <v>64</v>
      </c>
      <c r="M28" s="69">
        <f t="shared" si="0"/>
        <v>1E-3</v>
      </c>
      <c r="N28" s="108">
        <v>7</v>
      </c>
      <c r="O28" s="109" t="s">
        <v>64</v>
      </c>
      <c r="P28" s="69">
        <f t="shared" si="1"/>
        <v>6.9999999999999999E-4</v>
      </c>
    </row>
    <row r="29" spans="1:16">
      <c r="B29" s="108">
        <v>1.8</v>
      </c>
      <c r="C29" s="109" t="s">
        <v>63</v>
      </c>
      <c r="D29" s="93">
        <f t="shared" si="4"/>
        <v>2.0930232558139536E-5</v>
      </c>
      <c r="E29" s="110">
        <v>0.32890000000000003</v>
      </c>
      <c r="F29" s="111">
        <v>3.3039999999999998</v>
      </c>
      <c r="G29" s="107">
        <f t="shared" si="2"/>
        <v>3.6328999999999998</v>
      </c>
      <c r="H29" s="108">
        <v>39</v>
      </c>
      <c r="I29" s="109" t="s">
        <v>64</v>
      </c>
      <c r="J29" s="69">
        <f t="shared" si="3"/>
        <v>3.8999999999999998E-3</v>
      </c>
      <c r="K29" s="108">
        <v>10</v>
      </c>
      <c r="L29" s="109" t="s">
        <v>64</v>
      </c>
      <c r="M29" s="69">
        <f t="shared" si="0"/>
        <v>1E-3</v>
      </c>
      <c r="N29" s="108">
        <v>7</v>
      </c>
      <c r="O29" s="109" t="s">
        <v>64</v>
      </c>
      <c r="P29" s="69">
        <f t="shared" si="1"/>
        <v>6.9999999999999999E-4</v>
      </c>
    </row>
    <row r="30" spans="1:16">
      <c r="B30" s="108">
        <v>2</v>
      </c>
      <c r="C30" s="109" t="s">
        <v>63</v>
      </c>
      <c r="D30" s="93">
        <f t="shared" si="4"/>
        <v>2.3255813953488374E-5</v>
      </c>
      <c r="E30" s="110">
        <v>0.34670000000000001</v>
      </c>
      <c r="F30" s="111">
        <v>3.4449999999999998</v>
      </c>
      <c r="G30" s="107">
        <f t="shared" si="2"/>
        <v>3.7916999999999996</v>
      </c>
      <c r="H30" s="108">
        <v>41</v>
      </c>
      <c r="I30" s="109" t="s">
        <v>64</v>
      </c>
      <c r="J30" s="69">
        <f t="shared" si="3"/>
        <v>4.1000000000000003E-3</v>
      </c>
      <c r="K30" s="108">
        <v>11</v>
      </c>
      <c r="L30" s="109" t="s">
        <v>64</v>
      </c>
      <c r="M30" s="69">
        <f t="shared" si="0"/>
        <v>1.0999999999999998E-3</v>
      </c>
      <c r="N30" s="108">
        <v>8</v>
      </c>
      <c r="O30" s="109" t="s">
        <v>64</v>
      </c>
      <c r="P30" s="69">
        <f t="shared" si="1"/>
        <v>8.0000000000000004E-4</v>
      </c>
    </row>
    <row r="31" spans="1:16">
      <c r="B31" s="108">
        <v>2.25</v>
      </c>
      <c r="C31" s="109" t="s">
        <v>63</v>
      </c>
      <c r="D31" s="93">
        <f t="shared" si="4"/>
        <v>2.6162790697674417E-5</v>
      </c>
      <c r="E31" s="110">
        <v>0.36770000000000003</v>
      </c>
      <c r="F31" s="111">
        <v>3.6059999999999999</v>
      </c>
      <c r="G31" s="107">
        <f t="shared" si="2"/>
        <v>3.9737</v>
      </c>
      <c r="H31" s="108">
        <v>44</v>
      </c>
      <c r="I31" s="109" t="s">
        <v>64</v>
      </c>
      <c r="J31" s="69">
        <f t="shared" si="3"/>
        <v>4.3999999999999994E-3</v>
      </c>
      <c r="K31" s="108">
        <v>11</v>
      </c>
      <c r="L31" s="109" t="s">
        <v>64</v>
      </c>
      <c r="M31" s="69">
        <f t="shared" si="0"/>
        <v>1.0999999999999998E-3</v>
      </c>
      <c r="N31" s="108">
        <v>8</v>
      </c>
      <c r="O31" s="109" t="s">
        <v>64</v>
      </c>
      <c r="P31" s="69">
        <f t="shared" si="1"/>
        <v>8.0000000000000004E-4</v>
      </c>
    </row>
    <row r="32" spans="1:16">
      <c r="B32" s="108">
        <v>2.5</v>
      </c>
      <c r="C32" s="109" t="s">
        <v>63</v>
      </c>
      <c r="D32" s="93">
        <f t="shared" si="4"/>
        <v>2.9069767441860467E-5</v>
      </c>
      <c r="E32" s="110">
        <v>0.3876</v>
      </c>
      <c r="F32" s="111">
        <v>3.754</v>
      </c>
      <c r="G32" s="107">
        <f t="shared" si="2"/>
        <v>4.1416000000000004</v>
      </c>
      <c r="H32" s="108">
        <v>46</v>
      </c>
      <c r="I32" s="109" t="s">
        <v>64</v>
      </c>
      <c r="J32" s="69">
        <f t="shared" si="3"/>
        <v>4.5999999999999999E-3</v>
      </c>
      <c r="K32" s="108">
        <v>12</v>
      </c>
      <c r="L32" s="109" t="s">
        <v>64</v>
      </c>
      <c r="M32" s="69">
        <f t="shared" si="0"/>
        <v>1.2000000000000001E-3</v>
      </c>
      <c r="N32" s="108">
        <v>9</v>
      </c>
      <c r="O32" s="109" t="s">
        <v>64</v>
      </c>
      <c r="P32" s="69">
        <f t="shared" si="1"/>
        <v>8.9999999999999998E-4</v>
      </c>
    </row>
    <row r="33" spans="2:16">
      <c r="B33" s="108">
        <v>2.75</v>
      </c>
      <c r="C33" s="109" t="s">
        <v>63</v>
      </c>
      <c r="D33" s="93">
        <f t="shared" si="4"/>
        <v>3.1976744186046513E-5</v>
      </c>
      <c r="E33" s="110">
        <v>0.40649999999999997</v>
      </c>
      <c r="F33" s="111">
        <v>3.8889999999999998</v>
      </c>
      <c r="G33" s="107">
        <f t="shared" si="2"/>
        <v>4.2954999999999997</v>
      </c>
      <c r="H33" s="108">
        <v>49</v>
      </c>
      <c r="I33" s="109" t="s">
        <v>64</v>
      </c>
      <c r="J33" s="69">
        <f t="shared" si="3"/>
        <v>4.8999999999999998E-3</v>
      </c>
      <c r="K33" s="108">
        <v>12</v>
      </c>
      <c r="L33" s="109" t="s">
        <v>64</v>
      </c>
      <c r="M33" s="69">
        <f t="shared" si="0"/>
        <v>1.2000000000000001E-3</v>
      </c>
      <c r="N33" s="108">
        <v>9</v>
      </c>
      <c r="O33" s="109" t="s">
        <v>64</v>
      </c>
      <c r="P33" s="69">
        <f t="shared" si="1"/>
        <v>8.9999999999999998E-4</v>
      </c>
    </row>
    <row r="34" spans="2:16">
      <c r="B34" s="108">
        <v>3</v>
      </c>
      <c r="C34" s="109" t="s">
        <v>63</v>
      </c>
      <c r="D34" s="93">
        <f t="shared" si="4"/>
        <v>3.4883720930232556E-5</v>
      </c>
      <c r="E34" s="110">
        <v>0.42459999999999998</v>
      </c>
      <c r="F34" s="111">
        <v>4.0140000000000002</v>
      </c>
      <c r="G34" s="107">
        <f t="shared" si="2"/>
        <v>4.4386000000000001</v>
      </c>
      <c r="H34" s="108">
        <v>51</v>
      </c>
      <c r="I34" s="109" t="s">
        <v>64</v>
      </c>
      <c r="J34" s="69">
        <f t="shared" si="3"/>
        <v>5.0999999999999995E-3</v>
      </c>
      <c r="K34" s="108">
        <v>13</v>
      </c>
      <c r="L34" s="109" t="s">
        <v>64</v>
      </c>
      <c r="M34" s="69">
        <f t="shared" si="0"/>
        <v>1.2999999999999999E-3</v>
      </c>
      <c r="N34" s="108">
        <v>10</v>
      </c>
      <c r="O34" s="109" t="s">
        <v>64</v>
      </c>
      <c r="P34" s="69">
        <f t="shared" si="1"/>
        <v>1E-3</v>
      </c>
    </row>
    <row r="35" spans="2:16">
      <c r="B35" s="108">
        <v>3.25</v>
      </c>
      <c r="C35" s="109" t="s">
        <v>63</v>
      </c>
      <c r="D35" s="93">
        <f t="shared" si="4"/>
        <v>3.7790697674418606E-5</v>
      </c>
      <c r="E35" s="110">
        <v>0.44190000000000002</v>
      </c>
      <c r="F35" s="111">
        <v>4.13</v>
      </c>
      <c r="G35" s="107">
        <f t="shared" si="2"/>
        <v>4.5719000000000003</v>
      </c>
      <c r="H35" s="108">
        <v>53</v>
      </c>
      <c r="I35" s="109" t="s">
        <v>64</v>
      </c>
      <c r="J35" s="69">
        <f t="shared" si="3"/>
        <v>5.3E-3</v>
      </c>
      <c r="K35" s="108">
        <v>13</v>
      </c>
      <c r="L35" s="109" t="s">
        <v>64</v>
      </c>
      <c r="M35" s="69">
        <f t="shared" si="0"/>
        <v>1.2999999999999999E-3</v>
      </c>
      <c r="N35" s="108">
        <v>10</v>
      </c>
      <c r="O35" s="109" t="s">
        <v>64</v>
      </c>
      <c r="P35" s="69">
        <f t="shared" si="1"/>
        <v>1E-3</v>
      </c>
    </row>
    <row r="36" spans="2:16">
      <c r="B36" s="108">
        <v>3.5</v>
      </c>
      <c r="C36" s="109" t="s">
        <v>63</v>
      </c>
      <c r="D36" s="93">
        <f t="shared" si="4"/>
        <v>4.0697674418604649E-5</v>
      </c>
      <c r="E36" s="110">
        <v>0.45860000000000001</v>
      </c>
      <c r="F36" s="111">
        <v>4.2389999999999999</v>
      </c>
      <c r="G36" s="107">
        <f t="shared" si="2"/>
        <v>4.6975999999999996</v>
      </c>
      <c r="H36" s="108">
        <v>55</v>
      </c>
      <c r="I36" s="109" t="s">
        <v>64</v>
      </c>
      <c r="J36" s="69">
        <f t="shared" si="3"/>
        <v>5.4999999999999997E-3</v>
      </c>
      <c r="K36" s="108">
        <v>14</v>
      </c>
      <c r="L36" s="109" t="s">
        <v>64</v>
      </c>
      <c r="M36" s="69">
        <f t="shared" si="0"/>
        <v>1.4E-3</v>
      </c>
      <c r="N36" s="108">
        <v>10</v>
      </c>
      <c r="O36" s="109" t="s">
        <v>64</v>
      </c>
      <c r="P36" s="69">
        <f t="shared" si="1"/>
        <v>1E-3</v>
      </c>
    </row>
    <row r="37" spans="2:16">
      <c r="B37" s="108">
        <v>3.75</v>
      </c>
      <c r="C37" s="109" t="s">
        <v>63</v>
      </c>
      <c r="D37" s="93">
        <f t="shared" si="4"/>
        <v>4.3604651162790698E-5</v>
      </c>
      <c r="E37" s="110">
        <v>0.47470000000000001</v>
      </c>
      <c r="F37" s="111">
        <v>4.34</v>
      </c>
      <c r="G37" s="107">
        <f t="shared" si="2"/>
        <v>4.8147000000000002</v>
      </c>
      <c r="H37" s="108">
        <v>57</v>
      </c>
      <c r="I37" s="109" t="s">
        <v>64</v>
      </c>
      <c r="J37" s="69">
        <f t="shared" si="3"/>
        <v>5.7000000000000002E-3</v>
      </c>
      <c r="K37" s="108">
        <v>14</v>
      </c>
      <c r="L37" s="109" t="s">
        <v>64</v>
      </c>
      <c r="M37" s="69">
        <f t="shared" si="0"/>
        <v>1.4E-3</v>
      </c>
      <c r="N37" s="108">
        <v>11</v>
      </c>
      <c r="O37" s="109" t="s">
        <v>64</v>
      </c>
      <c r="P37" s="69">
        <f t="shared" si="1"/>
        <v>1.0999999999999998E-3</v>
      </c>
    </row>
    <row r="38" spans="2:16">
      <c r="B38" s="108">
        <v>4</v>
      </c>
      <c r="C38" s="109" t="s">
        <v>63</v>
      </c>
      <c r="D38" s="93">
        <f t="shared" si="4"/>
        <v>4.6511627906976748E-5</v>
      </c>
      <c r="E38" s="110">
        <v>0.49030000000000001</v>
      </c>
      <c r="F38" s="111">
        <v>4.4359999999999999</v>
      </c>
      <c r="G38" s="107">
        <f t="shared" si="2"/>
        <v>4.9263000000000003</v>
      </c>
      <c r="H38" s="108">
        <v>59</v>
      </c>
      <c r="I38" s="109" t="s">
        <v>64</v>
      </c>
      <c r="J38" s="69">
        <f t="shared" si="3"/>
        <v>5.8999999999999999E-3</v>
      </c>
      <c r="K38" s="108">
        <v>15</v>
      </c>
      <c r="L38" s="109" t="s">
        <v>64</v>
      </c>
      <c r="M38" s="69">
        <f t="shared" si="0"/>
        <v>1.5E-3</v>
      </c>
      <c r="N38" s="108">
        <v>11</v>
      </c>
      <c r="O38" s="109" t="s">
        <v>64</v>
      </c>
      <c r="P38" s="69">
        <f t="shared" si="1"/>
        <v>1.0999999999999998E-3</v>
      </c>
    </row>
    <row r="39" spans="2:16">
      <c r="B39" s="108">
        <v>4.5</v>
      </c>
      <c r="C39" s="109" t="s">
        <v>63</v>
      </c>
      <c r="D39" s="93">
        <f t="shared" si="4"/>
        <v>5.2325581395348834E-5</v>
      </c>
      <c r="E39" s="110">
        <v>0.52</v>
      </c>
      <c r="F39" s="111">
        <v>4.6120000000000001</v>
      </c>
      <c r="G39" s="107">
        <f t="shared" si="2"/>
        <v>5.1319999999999997</v>
      </c>
      <c r="H39" s="108">
        <v>63</v>
      </c>
      <c r="I39" s="109" t="s">
        <v>64</v>
      </c>
      <c r="J39" s="69">
        <f t="shared" si="3"/>
        <v>6.3E-3</v>
      </c>
      <c r="K39" s="108">
        <v>15</v>
      </c>
      <c r="L39" s="109" t="s">
        <v>64</v>
      </c>
      <c r="M39" s="69">
        <f t="shared" si="0"/>
        <v>1.5E-3</v>
      </c>
      <c r="N39" s="108">
        <v>12</v>
      </c>
      <c r="O39" s="109" t="s">
        <v>64</v>
      </c>
      <c r="P39" s="69">
        <f t="shared" si="1"/>
        <v>1.2000000000000001E-3</v>
      </c>
    </row>
    <row r="40" spans="2:16">
      <c r="B40" s="108">
        <v>5</v>
      </c>
      <c r="C40" s="109" t="s">
        <v>63</v>
      </c>
      <c r="D40" s="93">
        <f t="shared" si="4"/>
        <v>5.8139534883720933E-5</v>
      </c>
      <c r="E40" s="110">
        <v>0.54810000000000003</v>
      </c>
      <c r="F40" s="111">
        <v>4.7699999999999996</v>
      </c>
      <c r="G40" s="107">
        <f t="shared" si="2"/>
        <v>5.3180999999999994</v>
      </c>
      <c r="H40" s="108">
        <v>67</v>
      </c>
      <c r="I40" s="109" t="s">
        <v>64</v>
      </c>
      <c r="J40" s="69">
        <f t="shared" si="3"/>
        <v>6.7000000000000002E-3</v>
      </c>
      <c r="K40" s="108">
        <v>16</v>
      </c>
      <c r="L40" s="109" t="s">
        <v>64</v>
      </c>
      <c r="M40" s="69">
        <f t="shared" si="0"/>
        <v>1.6000000000000001E-3</v>
      </c>
      <c r="N40" s="108">
        <v>12</v>
      </c>
      <c r="O40" s="109" t="s">
        <v>64</v>
      </c>
      <c r="P40" s="69">
        <f t="shared" si="1"/>
        <v>1.2000000000000001E-3</v>
      </c>
    </row>
    <row r="41" spans="2:16">
      <c r="B41" s="108">
        <v>5.5</v>
      </c>
      <c r="C41" s="109" t="s">
        <v>63</v>
      </c>
      <c r="D41" s="93">
        <f t="shared" si="4"/>
        <v>6.3953488372093026E-5</v>
      </c>
      <c r="E41" s="110">
        <v>0.57489999999999997</v>
      </c>
      <c r="F41" s="111">
        <v>4.9130000000000003</v>
      </c>
      <c r="G41" s="107">
        <f t="shared" si="2"/>
        <v>5.4878999999999998</v>
      </c>
      <c r="H41" s="108">
        <v>71</v>
      </c>
      <c r="I41" s="109" t="s">
        <v>64</v>
      </c>
      <c r="J41" s="69">
        <f t="shared" si="3"/>
        <v>7.0999999999999995E-3</v>
      </c>
      <c r="K41" s="108">
        <v>17</v>
      </c>
      <c r="L41" s="109" t="s">
        <v>64</v>
      </c>
      <c r="M41" s="69">
        <f t="shared" si="0"/>
        <v>1.7000000000000001E-3</v>
      </c>
      <c r="N41" s="108">
        <v>13</v>
      </c>
      <c r="O41" s="109" t="s">
        <v>64</v>
      </c>
      <c r="P41" s="69">
        <f t="shared" si="1"/>
        <v>1.2999999999999999E-3</v>
      </c>
    </row>
    <row r="42" spans="2:16">
      <c r="B42" s="108">
        <v>6</v>
      </c>
      <c r="C42" s="109" t="s">
        <v>63</v>
      </c>
      <c r="D42" s="93">
        <f t="shared" si="4"/>
        <v>6.9767441860465112E-5</v>
      </c>
      <c r="E42" s="110">
        <v>0.60050000000000003</v>
      </c>
      <c r="F42" s="111">
        <v>5.0439999999999996</v>
      </c>
      <c r="G42" s="107">
        <f t="shared" si="2"/>
        <v>5.6444999999999999</v>
      </c>
      <c r="H42" s="108">
        <v>74</v>
      </c>
      <c r="I42" s="109" t="s">
        <v>64</v>
      </c>
      <c r="J42" s="69">
        <f t="shared" si="3"/>
        <v>7.3999999999999995E-3</v>
      </c>
      <c r="K42" s="108">
        <v>18</v>
      </c>
      <c r="L42" s="109" t="s">
        <v>64</v>
      </c>
      <c r="M42" s="69">
        <f t="shared" si="0"/>
        <v>1.8E-3</v>
      </c>
      <c r="N42" s="108">
        <v>14</v>
      </c>
      <c r="O42" s="109" t="s">
        <v>64</v>
      </c>
      <c r="P42" s="69">
        <f t="shared" si="1"/>
        <v>1.4E-3</v>
      </c>
    </row>
    <row r="43" spans="2:16">
      <c r="B43" s="108">
        <v>6.5</v>
      </c>
      <c r="C43" s="109" t="s">
        <v>63</v>
      </c>
      <c r="D43" s="93">
        <f t="shared" si="4"/>
        <v>7.5581395348837212E-5</v>
      </c>
      <c r="E43" s="110">
        <v>0.625</v>
      </c>
      <c r="F43" s="111">
        <v>5.1639999999999997</v>
      </c>
      <c r="G43" s="107">
        <f t="shared" si="2"/>
        <v>5.7889999999999997</v>
      </c>
      <c r="H43" s="108">
        <v>78</v>
      </c>
      <c r="I43" s="109" t="s">
        <v>64</v>
      </c>
      <c r="J43" s="69">
        <f t="shared" si="3"/>
        <v>7.7999999999999996E-3</v>
      </c>
      <c r="K43" s="108">
        <v>18</v>
      </c>
      <c r="L43" s="109" t="s">
        <v>64</v>
      </c>
      <c r="M43" s="69">
        <f t="shared" si="0"/>
        <v>1.8E-3</v>
      </c>
      <c r="N43" s="108">
        <v>14</v>
      </c>
      <c r="O43" s="109" t="s">
        <v>64</v>
      </c>
      <c r="P43" s="69">
        <f t="shared" si="1"/>
        <v>1.4E-3</v>
      </c>
    </row>
    <row r="44" spans="2:16">
      <c r="B44" s="108">
        <v>7</v>
      </c>
      <c r="C44" s="109" t="s">
        <v>63</v>
      </c>
      <c r="D44" s="93">
        <f t="shared" si="4"/>
        <v>8.1395348837209297E-5</v>
      </c>
      <c r="E44" s="110">
        <v>0.64859999999999995</v>
      </c>
      <c r="F44" s="111">
        <v>5.2750000000000004</v>
      </c>
      <c r="G44" s="107">
        <f t="shared" si="2"/>
        <v>5.9236000000000004</v>
      </c>
      <c r="H44" s="108">
        <v>81</v>
      </c>
      <c r="I44" s="109" t="s">
        <v>64</v>
      </c>
      <c r="J44" s="69">
        <f t="shared" si="3"/>
        <v>8.0999999999999996E-3</v>
      </c>
      <c r="K44" s="108">
        <v>19</v>
      </c>
      <c r="L44" s="109" t="s">
        <v>64</v>
      </c>
      <c r="M44" s="69">
        <f t="shared" si="0"/>
        <v>1.9E-3</v>
      </c>
      <c r="N44" s="108">
        <v>15</v>
      </c>
      <c r="O44" s="109" t="s">
        <v>64</v>
      </c>
      <c r="P44" s="69">
        <f t="shared" si="1"/>
        <v>1.5E-3</v>
      </c>
    </row>
    <row r="45" spans="2:16">
      <c r="B45" s="108">
        <v>8</v>
      </c>
      <c r="C45" s="109" t="s">
        <v>63</v>
      </c>
      <c r="D45" s="93">
        <f t="shared" si="4"/>
        <v>9.3023255813953496E-5</v>
      </c>
      <c r="E45" s="110">
        <v>0.69330000000000003</v>
      </c>
      <c r="F45" s="111">
        <v>5.4740000000000002</v>
      </c>
      <c r="G45" s="107">
        <f t="shared" si="2"/>
        <v>6.1673</v>
      </c>
      <c r="H45" s="108">
        <v>88</v>
      </c>
      <c r="I45" s="109" t="s">
        <v>64</v>
      </c>
      <c r="J45" s="69">
        <f t="shared" si="3"/>
        <v>8.7999999999999988E-3</v>
      </c>
      <c r="K45" s="108">
        <v>20</v>
      </c>
      <c r="L45" s="109" t="s">
        <v>64</v>
      </c>
      <c r="M45" s="69">
        <f t="shared" si="0"/>
        <v>2E-3</v>
      </c>
      <c r="N45" s="108">
        <v>16</v>
      </c>
      <c r="O45" s="109" t="s">
        <v>64</v>
      </c>
      <c r="P45" s="69">
        <f t="shared" si="1"/>
        <v>1.6000000000000001E-3</v>
      </c>
    </row>
    <row r="46" spans="2:16">
      <c r="B46" s="108">
        <v>9</v>
      </c>
      <c r="C46" s="109" t="s">
        <v>63</v>
      </c>
      <c r="D46" s="93">
        <f t="shared" si="4"/>
        <v>1.0465116279069767E-4</v>
      </c>
      <c r="E46" s="110">
        <v>0.73540000000000005</v>
      </c>
      <c r="F46" s="111">
        <v>5.6470000000000002</v>
      </c>
      <c r="G46" s="107">
        <f t="shared" si="2"/>
        <v>6.3824000000000005</v>
      </c>
      <c r="H46" s="108">
        <v>94</v>
      </c>
      <c r="I46" s="109" t="s">
        <v>64</v>
      </c>
      <c r="J46" s="69">
        <f t="shared" si="3"/>
        <v>9.4000000000000004E-3</v>
      </c>
      <c r="K46" s="108">
        <v>21</v>
      </c>
      <c r="L46" s="109" t="s">
        <v>64</v>
      </c>
      <c r="M46" s="69">
        <f t="shared" si="0"/>
        <v>2.1000000000000003E-3</v>
      </c>
      <c r="N46" s="108">
        <v>17</v>
      </c>
      <c r="O46" s="109" t="s">
        <v>64</v>
      </c>
      <c r="P46" s="69">
        <f t="shared" si="1"/>
        <v>1.7000000000000001E-3</v>
      </c>
    </row>
    <row r="47" spans="2:16">
      <c r="B47" s="108">
        <v>10</v>
      </c>
      <c r="C47" s="109" t="s">
        <v>63</v>
      </c>
      <c r="D47" s="93">
        <f t="shared" si="4"/>
        <v>1.1627906976744187E-4</v>
      </c>
      <c r="E47" s="110">
        <v>0.7752</v>
      </c>
      <c r="F47" s="111">
        <v>5.7990000000000004</v>
      </c>
      <c r="G47" s="107">
        <f t="shared" si="2"/>
        <v>6.5742000000000003</v>
      </c>
      <c r="H47" s="108">
        <v>101</v>
      </c>
      <c r="I47" s="109" t="s">
        <v>64</v>
      </c>
      <c r="J47" s="69">
        <f t="shared" si="3"/>
        <v>1.0100000000000001E-2</v>
      </c>
      <c r="K47" s="108">
        <v>23</v>
      </c>
      <c r="L47" s="109" t="s">
        <v>64</v>
      </c>
      <c r="M47" s="69">
        <f t="shared" si="0"/>
        <v>2.3E-3</v>
      </c>
      <c r="N47" s="108">
        <v>18</v>
      </c>
      <c r="O47" s="109" t="s">
        <v>64</v>
      </c>
      <c r="P47" s="69">
        <f t="shared" si="1"/>
        <v>1.8E-3</v>
      </c>
    </row>
    <row r="48" spans="2:16">
      <c r="B48" s="108">
        <v>11</v>
      </c>
      <c r="C48" s="109" t="s">
        <v>63</v>
      </c>
      <c r="D48" s="93">
        <f t="shared" si="4"/>
        <v>1.2790697674418605E-4</v>
      </c>
      <c r="E48" s="110">
        <v>0.81299999999999994</v>
      </c>
      <c r="F48" s="111">
        <v>5.9349999999999996</v>
      </c>
      <c r="G48" s="107">
        <f t="shared" si="2"/>
        <v>6.7479999999999993</v>
      </c>
      <c r="H48" s="108">
        <v>107</v>
      </c>
      <c r="I48" s="109" t="s">
        <v>64</v>
      </c>
      <c r="J48" s="69">
        <f t="shared" si="3"/>
        <v>1.0699999999999999E-2</v>
      </c>
      <c r="K48" s="108">
        <v>24</v>
      </c>
      <c r="L48" s="109" t="s">
        <v>64</v>
      </c>
      <c r="M48" s="69">
        <f t="shared" si="0"/>
        <v>2.4000000000000002E-3</v>
      </c>
      <c r="N48" s="108">
        <v>19</v>
      </c>
      <c r="O48" s="109" t="s">
        <v>64</v>
      </c>
      <c r="P48" s="69">
        <f t="shared" si="1"/>
        <v>1.9E-3</v>
      </c>
    </row>
    <row r="49" spans="2:16">
      <c r="B49" s="108">
        <v>12</v>
      </c>
      <c r="C49" s="109" t="s">
        <v>63</v>
      </c>
      <c r="D49" s="93">
        <f t="shared" si="4"/>
        <v>1.3953488372093022E-4</v>
      </c>
      <c r="E49" s="110">
        <v>0.84919999999999995</v>
      </c>
      <c r="F49" s="111">
        <v>6.056</v>
      </c>
      <c r="G49" s="107">
        <f t="shared" si="2"/>
        <v>6.9051999999999998</v>
      </c>
      <c r="H49" s="108">
        <v>113</v>
      </c>
      <c r="I49" s="109" t="s">
        <v>64</v>
      </c>
      <c r="J49" s="69">
        <f t="shared" si="3"/>
        <v>1.1300000000000001E-2</v>
      </c>
      <c r="K49" s="108">
        <v>25</v>
      </c>
      <c r="L49" s="109" t="s">
        <v>64</v>
      </c>
      <c r="M49" s="69">
        <f t="shared" si="0"/>
        <v>2.5000000000000001E-3</v>
      </c>
      <c r="N49" s="108">
        <v>20</v>
      </c>
      <c r="O49" s="109" t="s">
        <v>64</v>
      </c>
      <c r="P49" s="69">
        <f t="shared" si="1"/>
        <v>2E-3</v>
      </c>
    </row>
    <row r="50" spans="2:16">
      <c r="B50" s="108">
        <v>13</v>
      </c>
      <c r="C50" s="109" t="s">
        <v>63</v>
      </c>
      <c r="D50" s="93">
        <f t="shared" si="4"/>
        <v>1.5116279069767442E-4</v>
      </c>
      <c r="E50" s="110">
        <v>0.88380000000000003</v>
      </c>
      <c r="F50" s="111">
        <v>6.1660000000000004</v>
      </c>
      <c r="G50" s="107">
        <f t="shared" si="2"/>
        <v>7.0498000000000003</v>
      </c>
      <c r="H50" s="108">
        <v>118</v>
      </c>
      <c r="I50" s="109" t="s">
        <v>64</v>
      </c>
      <c r="J50" s="69">
        <f t="shared" si="3"/>
        <v>1.18E-2</v>
      </c>
      <c r="K50" s="108">
        <v>26</v>
      </c>
      <c r="L50" s="109" t="s">
        <v>64</v>
      </c>
      <c r="M50" s="69">
        <f t="shared" si="0"/>
        <v>2.5999999999999999E-3</v>
      </c>
      <c r="N50" s="108">
        <v>21</v>
      </c>
      <c r="O50" s="109" t="s">
        <v>64</v>
      </c>
      <c r="P50" s="69">
        <f t="shared" si="1"/>
        <v>2.1000000000000003E-3</v>
      </c>
    </row>
    <row r="51" spans="2:16">
      <c r="B51" s="108">
        <v>14</v>
      </c>
      <c r="C51" s="109" t="s">
        <v>63</v>
      </c>
      <c r="D51" s="93">
        <f t="shared" si="4"/>
        <v>1.6279069767441859E-4</v>
      </c>
      <c r="E51" s="110">
        <v>0.91720000000000002</v>
      </c>
      <c r="F51" s="111">
        <v>6.2649999999999997</v>
      </c>
      <c r="G51" s="107">
        <f t="shared" si="2"/>
        <v>7.1821999999999999</v>
      </c>
      <c r="H51" s="108">
        <v>124</v>
      </c>
      <c r="I51" s="109" t="s">
        <v>64</v>
      </c>
      <c r="J51" s="69">
        <f t="shared" si="3"/>
        <v>1.24E-2</v>
      </c>
      <c r="K51" s="108">
        <v>27</v>
      </c>
      <c r="L51" s="109" t="s">
        <v>64</v>
      </c>
      <c r="M51" s="69">
        <f t="shared" si="0"/>
        <v>2.7000000000000001E-3</v>
      </c>
      <c r="N51" s="108">
        <v>22</v>
      </c>
      <c r="O51" s="109" t="s">
        <v>64</v>
      </c>
      <c r="P51" s="69">
        <f t="shared" si="1"/>
        <v>2.1999999999999997E-3</v>
      </c>
    </row>
    <row r="52" spans="2:16">
      <c r="B52" s="108">
        <v>15</v>
      </c>
      <c r="C52" s="109" t="s">
        <v>63</v>
      </c>
      <c r="D52" s="93">
        <f t="shared" si="4"/>
        <v>1.7441860465116279E-4</v>
      </c>
      <c r="E52" s="110">
        <v>0.94940000000000002</v>
      </c>
      <c r="F52" s="111">
        <v>6.3559999999999999</v>
      </c>
      <c r="G52" s="107">
        <f t="shared" si="2"/>
        <v>7.3053999999999997</v>
      </c>
      <c r="H52" s="108">
        <v>130</v>
      </c>
      <c r="I52" s="109" t="s">
        <v>64</v>
      </c>
      <c r="J52" s="69">
        <f t="shared" si="3"/>
        <v>1.3000000000000001E-2</v>
      </c>
      <c r="K52" s="108">
        <v>28</v>
      </c>
      <c r="L52" s="109" t="s">
        <v>64</v>
      </c>
      <c r="M52" s="69">
        <f t="shared" si="0"/>
        <v>2.8E-3</v>
      </c>
      <c r="N52" s="108">
        <v>23</v>
      </c>
      <c r="O52" s="109" t="s">
        <v>64</v>
      </c>
      <c r="P52" s="69">
        <f t="shared" si="1"/>
        <v>2.3E-3</v>
      </c>
    </row>
    <row r="53" spans="2:16">
      <c r="B53" s="108">
        <v>16</v>
      </c>
      <c r="C53" s="109" t="s">
        <v>63</v>
      </c>
      <c r="D53" s="93">
        <f t="shared" si="4"/>
        <v>1.8604651162790699E-4</v>
      </c>
      <c r="E53" s="110">
        <v>0.98050000000000004</v>
      </c>
      <c r="F53" s="111">
        <v>6.4379999999999997</v>
      </c>
      <c r="G53" s="107">
        <f t="shared" si="2"/>
        <v>7.4184999999999999</v>
      </c>
      <c r="H53" s="108">
        <v>135</v>
      </c>
      <c r="I53" s="109" t="s">
        <v>64</v>
      </c>
      <c r="J53" s="69">
        <f t="shared" si="3"/>
        <v>1.3500000000000002E-2</v>
      </c>
      <c r="K53" s="108">
        <v>29</v>
      </c>
      <c r="L53" s="109" t="s">
        <v>64</v>
      </c>
      <c r="M53" s="69">
        <f t="shared" si="0"/>
        <v>2.9000000000000002E-3</v>
      </c>
      <c r="N53" s="108">
        <v>23</v>
      </c>
      <c r="O53" s="109" t="s">
        <v>64</v>
      </c>
      <c r="P53" s="69">
        <f t="shared" si="1"/>
        <v>2.3E-3</v>
      </c>
    </row>
    <row r="54" spans="2:16">
      <c r="B54" s="108">
        <v>17</v>
      </c>
      <c r="C54" s="109" t="s">
        <v>63</v>
      </c>
      <c r="D54" s="93">
        <f t="shared" si="4"/>
        <v>1.9767441860465116E-4</v>
      </c>
      <c r="E54" s="110">
        <v>1.0109999999999999</v>
      </c>
      <c r="F54" s="111">
        <v>6.5140000000000002</v>
      </c>
      <c r="G54" s="107">
        <f t="shared" si="2"/>
        <v>7.5250000000000004</v>
      </c>
      <c r="H54" s="108">
        <v>141</v>
      </c>
      <c r="I54" s="109" t="s">
        <v>64</v>
      </c>
      <c r="J54" s="69">
        <f t="shared" si="3"/>
        <v>1.4099999999999998E-2</v>
      </c>
      <c r="K54" s="108">
        <v>30</v>
      </c>
      <c r="L54" s="109" t="s">
        <v>64</v>
      </c>
      <c r="M54" s="69">
        <f t="shared" si="0"/>
        <v>3.0000000000000001E-3</v>
      </c>
      <c r="N54" s="108">
        <v>24</v>
      </c>
      <c r="O54" s="109" t="s">
        <v>64</v>
      </c>
      <c r="P54" s="69">
        <f t="shared" si="1"/>
        <v>2.4000000000000002E-3</v>
      </c>
    </row>
    <row r="55" spans="2:16">
      <c r="B55" s="108">
        <v>18</v>
      </c>
      <c r="C55" s="109" t="s">
        <v>63</v>
      </c>
      <c r="D55" s="93">
        <f t="shared" si="4"/>
        <v>2.0930232558139534E-4</v>
      </c>
      <c r="E55" s="110">
        <v>1.04</v>
      </c>
      <c r="F55" s="111">
        <v>6.5839999999999996</v>
      </c>
      <c r="G55" s="107">
        <f t="shared" si="2"/>
        <v>7.6239999999999997</v>
      </c>
      <c r="H55" s="108">
        <v>146</v>
      </c>
      <c r="I55" s="109" t="s">
        <v>64</v>
      </c>
      <c r="J55" s="69">
        <f t="shared" si="3"/>
        <v>1.4599999999999998E-2</v>
      </c>
      <c r="K55" s="108">
        <v>31</v>
      </c>
      <c r="L55" s="109" t="s">
        <v>64</v>
      </c>
      <c r="M55" s="69">
        <f t="shared" si="0"/>
        <v>3.0999999999999999E-3</v>
      </c>
      <c r="N55" s="108">
        <v>25</v>
      </c>
      <c r="O55" s="109" t="s">
        <v>64</v>
      </c>
      <c r="P55" s="69">
        <f t="shared" si="1"/>
        <v>2.5000000000000001E-3</v>
      </c>
    </row>
    <row r="56" spans="2:16">
      <c r="B56" s="108">
        <v>20</v>
      </c>
      <c r="C56" s="109" t="s">
        <v>63</v>
      </c>
      <c r="D56" s="93">
        <f t="shared" si="4"/>
        <v>2.3255813953488373E-4</v>
      </c>
      <c r="E56" s="110">
        <v>1.0960000000000001</v>
      </c>
      <c r="F56" s="111">
        <v>6.7080000000000002</v>
      </c>
      <c r="G56" s="107">
        <f t="shared" si="2"/>
        <v>7.8040000000000003</v>
      </c>
      <c r="H56" s="108">
        <v>157</v>
      </c>
      <c r="I56" s="109" t="s">
        <v>64</v>
      </c>
      <c r="J56" s="69">
        <f t="shared" si="3"/>
        <v>1.5699999999999999E-2</v>
      </c>
      <c r="K56" s="108">
        <v>33</v>
      </c>
      <c r="L56" s="109" t="s">
        <v>64</v>
      </c>
      <c r="M56" s="69">
        <f t="shared" si="0"/>
        <v>3.3E-3</v>
      </c>
      <c r="N56" s="108">
        <v>27</v>
      </c>
      <c r="O56" s="109" t="s">
        <v>64</v>
      </c>
      <c r="P56" s="69">
        <f t="shared" si="1"/>
        <v>2.7000000000000001E-3</v>
      </c>
    </row>
    <row r="57" spans="2:16">
      <c r="B57" s="108">
        <v>22.5</v>
      </c>
      <c r="C57" s="109" t="s">
        <v>63</v>
      </c>
      <c r="D57" s="93">
        <f t="shared" si="4"/>
        <v>2.6162790697674415E-4</v>
      </c>
      <c r="E57" s="110">
        <v>1.163</v>
      </c>
      <c r="F57" s="111">
        <v>6.8390000000000004</v>
      </c>
      <c r="G57" s="107">
        <f t="shared" si="2"/>
        <v>8.0020000000000007</v>
      </c>
      <c r="H57" s="108">
        <v>170</v>
      </c>
      <c r="I57" s="109" t="s">
        <v>64</v>
      </c>
      <c r="J57" s="69">
        <f t="shared" si="3"/>
        <v>1.7000000000000001E-2</v>
      </c>
      <c r="K57" s="108">
        <v>35</v>
      </c>
      <c r="L57" s="109" t="s">
        <v>64</v>
      </c>
      <c r="M57" s="69">
        <f t="shared" si="0"/>
        <v>3.5000000000000005E-3</v>
      </c>
      <c r="N57" s="108">
        <v>29</v>
      </c>
      <c r="O57" s="109" t="s">
        <v>64</v>
      </c>
      <c r="P57" s="69">
        <f t="shared" si="1"/>
        <v>2.9000000000000002E-3</v>
      </c>
    </row>
    <row r="58" spans="2:16">
      <c r="B58" s="108">
        <v>25</v>
      </c>
      <c r="C58" s="109" t="s">
        <v>63</v>
      </c>
      <c r="D58" s="93">
        <f t="shared" si="4"/>
        <v>2.9069767441860465E-4</v>
      </c>
      <c r="E58" s="110">
        <v>1.226</v>
      </c>
      <c r="F58" s="111">
        <v>6.9480000000000004</v>
      </c>
      <c r="G58" s="107">
        <f t="shared" si="2"/>
        <v>8.1739999999999995</v>
      </c>
      <c r="H58" s="108">
        <v>182</v>
      </c>
      <c r="I58" s="109" t="s">
        <v>64</v>
      </c>
      <c r="J58" s="69">
        <f t="shared" si="3"/>
        <v>1.8200000000000001E-2</v>
      </c>
      <c r="K58" s="108">
        <v>37</v>
      </c>
      <c r="L58" s="109" t="s">
        <v>64</v>
      </c>
      <c r="M58" s="69">
        <f t="shared" si="0"/>
        <v>3.6999999999999997E-3</v>
      </c>
      <c r="N58" s="108">
        <v>31</v>
      </c>
      <c r="O58" s="109" t="s">
        <v>64</v>
      </c>
      <c r="P58" s="69">
        <f t="shared" si="1"/>
        <v>3.0999999999999999E-3</v>
      </c>
    </row>
    <row r="59" spans="2:16">
      <c r="B59" s="108">
        <v>27.5</v>
      </c>
      <c r="C59" s="109" t="s">
        <v>63</v>
      </c>
      <c r="D59" s="93">
        <f t="shared" si="4"/>
        <v>3.1976744186046514E-4</v>
      </c>
      <c r="E59" s="110">
        <v>1.2849999999999999</v>
      </c>
      <c r="F59" s="111">
        <v>7.0389999999999997</v>
      </c>
      <c r="G59" s="107">
        <f t="shared" si="2"/>
        <v>8.3239999999999998</v>
      </c>
      <c r="H59" s="108">
        <v>195</v>
      </c>
      <c r="I59" s="109" t="s">
        <v>64</v>
      </c>
      <c r="J59" s="69">
        <f t="shared" si="3"/>
        <v>1.95E-2</v>
      </c>
      <c r="K59" s="108">
        <v>39</v>
      </c>
      <c r="L59" s="109" t="s">
        <v>64</v>
      </c>
      <c r="M59" s="69">
        <f t="shared" si="0"/>
        <v>3.8999999999999998E-3</v>
      </c>
      <c r="N59" s="108">
        <v>32</v>
      </c>
      <c r="O59" s="109" t="s">
        <v>64</v>
      </c>
      <c r="P59" s="69">
        <f t="shared" si="1"/>
        <v>3.2000000000000002E-3</v>
      </c>
    </row>
    <row r="60" spans="2:16">
      <c r="B60" s="108">
        <v>30</v>
      </c>
      <c r="C60" s="109" t="s">
        <v>63</v>
      </c>
      <c r="D60" s="93">
        <f t="shared" si="4"/>
        <v>3.4883720930232559E-4</v>
      </c>
      <c r="E60" s="110">
        <v>1.343</v>
      </c>
      <c r="F60" s="111">
        <v>7.117</v>
      </c>
      <c r="G60" s="107">
        <f t="shared" si="2"/>
        <v>8.4600000000000009</v>
      </c>
      <c r="H60" s="108">
        <v>207</v>
      </c>
      <c r="I60" s="109" t="s">
        <v>64</v>
      </c>
      <c r="J60" s="69">
        <f t="shared" si="3"/>
        <v>2.07E-2</v>
      </c>
      <c r="K60" s="108">
        <v>41</v>
      </c>
      <c r="L60" s="109" t="s">
        <v>64</v>
      </c>
      <c r="M60" s="69">
        <f t="shared" si="0"/>
        <v>4.1000000000000003E-3</v>
      </c>
      <c r="N60" s="108">
        <v>34</v>
      </c>
      <c r="O60" s="109" t="s">
        <v>64</v>
      </c>
      <c r="P60" s="69">
        <f t="shared" si="1"/>
        <v>3.4000000000000002E-3</v>
      </c>
    </row>
    <row r="61" spans="2:16">
      <c r="B61" s="108">
        <v>32.5</v>
      </c>
      <c r="C61" s="109" t="s">
        <v>63</v>
      </c>
      <c r="D61" s="93">
        <f t="shared" si="4"/>
        <v>3.7790697674418608E-4</v>
      </c>
      <c r="E61" s="110">
        <v>1.397</v>
      </c>
      <c r="F61" s="111">
        <v>7.1820000000000004</v>
      </c>
      <c r="G61" s="107">
        <f t="shared" si="2"/>
        <v>8.5790000000000006</v>
      </c>
      <c r="H61" s="108">
        <v>219</v>
      </c>
      <c r="I61" s="109" t="s">
        <v>64</v>
      </c>
      <c r="J61" s="69">
        <f t="shared" si="3"/>
        <v>2.1899999999999999E-2</v>
      </c>
      <c r="K61" s="108">
        <v>43</v>
      </c>
      <c r="L61" s="109" t="s">
        <v>64</v>
      </c>
      <c r="M61" s="69">
        <f t="shared" si="0"/>
        <v>4.3E-3</v>
      </c>
      <c r="N61" s="108">
        <v>36</v>
      </c>
      <c r="O61" s="109" t="s">
        <v>64</v>
      </c>
      <c r="P61" s="69">
        <f t="shared" si="1"/>
        <v>3.5999999999999999E-3</v>
      </c>
    </row>
    <row r="62" spans="2:16">
      <c r="B62" s="108">
        <v>35</v>
      </c>
      <c r="C62" s="109" t="s">
        <v>63</v>
      </c>
      <c r="D62" s="93">
        <f t="shared" si="4"/>
        <v>4.0697674418604653E-4</v>
      </c>
      <c r="E62" s="110">
        <v>1.45</v>
      </c>
      <c r="F62" s="111">
        <v>7.2380000000000004</v>
      </c>
      <c r="G62" s="107">
        <f t="shared" si="2"/>
        <v>8.6880000000000006</v>
      </c>
      <c r="H62" s="108">
        <v>231</v>
      </c>
      <c r="I62" s="109" t="s">
        <v>64</v>
      </c>
      <c r="J62" s="69">
        <f t="shared" si="3"/>
        <v>2.3100000000000002E-2</v>
      </c>
      <c r="K62" s="108">
        <v>45</v>
      </c>
      <c r="L62" s="109" t="s">
        <v>64</v>
      </c>
      <c r="M62" s="69">
        <f t="shared" si="0"/>
        <v>4.4999999999999997E-3</v>
      </c>
      <c r="N62" s="108">
        <v>38</v>
      </c>
      <c r="O62" s="109" t="s">
        <v>64</v>
      </c>
      <c r="P62" s="69">
        <f t="shared" si="1"/>
        <v>3.8E-3</v>
      </c>
    </row>
    <row r="63" spans="2:16">
      <c r="B63" s="108">
        <v>37.5</v>
      </c>
      <c r="C63" s="109" t="s">
        <v>63</v>
      </c>
      <c r="D63" s="93">
        <f t="shared" si="4"/>
        <v>4.3604651162790697E-4</v>
      </c>
      <c r="E63" s="110">
        <v>1.5009999999999999</v>
      </c>
      <c r="F63" s="111">
        <v>7.2850000000000001</v>
      </c>
      <c r="G63" s="107">
        <f t="shared" si="2"/>
        <v>8.7859999999999996</v>
      </c>
      <c r="H63" s="108">
        <v>243</v>
      </c>
      <c r="I63" s="109" t="s">
        <v>64</v>
      </c>
      <c r="J63" s="69">
        <f t="shared" si="3"/>
        <v>2.4299999999999999E-2</v>
      </c>
      <c r="K63" s="108">
        <v>47</v>
      </c>
      <c r="L63" s="109" t="s">
        <v>64</v>
      </c>
      <c r="M63" s="69">
        <f t="shared" si="0"/>
        <v>4.7000000000000002E-3</v>
      </c>
      <c r="N63" s="108">
        <v>40</v>
      </c>
      <c r="O63" s="109" t="s">
        <v>64</v>
      </c>
      <c r="P63" s="69">
        <f t="shared" si="1"/>
        <v>4.0000000000000001E-3</v>
      </c>
    </row>
    <row r="64" spans="2:16">
      <c r="B64" s="108">
        <v>40</v>
      </c>
      <c r="C64" s="109" t="s">
        <v>63</v>
      </c>
      <c r="D64" s="93">
        <f t="shared" si="4"/>
        <v>4.6511627906976747E-4</v>
      </c>
      <c r="E64" s="110">
        <v>1.55</v>
      </c>
      <c r="F64" s="111">
        <v>7.3250000000000002</v>
      </c>
      <c r="G64" s="107">
        <f t="shared" si="2"/>
        <v>8.875</v>
      </c>
      <c r="H64" s="108">
        <v>254</v>
      </c>
      <c r="I64" s="109" t="s">
        <v>64</v>
      </c>
      <c r="J64" s="69">
        <f t="shared" si="3"/>
        <v>2.5399999999999999E-2</v>
      </c>
      <c r="K64" s="108">
        <v>49</v>
      </c>
      <c r="L64" s="109" t="s">
        <v>64</v>
      </c>
      <c r="M64" s="69">
        <f t="shared" si="0"/>
        <v>4.8999999999999998E-3</v>
      </c>
      <c r="N64" s="108">
        <v>41</v>
      </c>
      <c r="O64" s="109" t="s">
        <v>64</v>
      </c>
      <c r="P64" s="69">
        <f t="shared" si="1"/>
        <v>4.1000000000000003E-3</v>
      </c>
    </row>
    <row r="65" spans="2:16">
      <c r="B65" s="108">
        <v>45</v>
      </c>
      <c r="C65" s="109" t="s">
        <v>63</v>
      </c>
      <c r="D65" s="93">
        <f t="shared" si="4"/>
        <v>5.232558139534883E-4</v>
      </c>
      <c r="E65" s="110">
        <v>1.6439999999999999</v>
      </c>
      <c r="F65" s="111">
        <v>7.3869999999999996</v>
      </c>
      <c r="G65" s="107">
        <f t="shared" si="2"/>
        <v>9.0309999999999988</v>
      </c>
      <c r="H65" s="108">
        <v>277</v>
      </c>
      <c r="I65" s="109" t="s">
        <v>64</v>
      </c>
      <c r="J65" s="69">
        <f t="shared" si="3"/>
        <v>2.7700000000000002E-2</v>
      </c>
      <c r="K65" s="108">
        <v>52</v>
      </c>
      <c r="L65" s="109" t="s">
        <v>64</v>
      </c>
      <c r="M65" s="69">
        <f t="shared" si="0"/>
        <v>5.1999999999999998E-3</v>
      </c>
      <c r="N65" s="108">
        <v>44</v>
      </c>
      <c r="O65" s="109" t="s">
        <v>64</v>
      </c>
      <c r="P65" s="69">
        <f t="shared" si="1"/>
        <v>4.3999999999999994E-3</v>
      </c>
    </row>
    <row r="66" spans="2:16">
      <c r="B66" s="108">
        <v>50</v>
      </c>
      <c r="C66" s="109" t="s">
        <v>63</v>
      </c>
      <c r="D66" s="93">
        <f t="shared" si="4"/>
        <v>5.8139534883720929E-4</v>
      </c>
      <c r="E66" s="110">
        <v>1.7330000000000001</v>
      </c>
      <c r="F66" s="111">
        <v>7.431</v>
      </c>
      <c r="G66" s="107">
        <f t="shared" si="2"/>
        <v>9.1639999999999997</v>
      </c>
      <c r="H66" s="108">
        <v>300</v>
      </c>
      <c r="I66" s="109" t="s">
        <v>64</v>
      </c>
      <c r="J66" s="69">
        <f t="shared" si="3"/>
        <v>0.03</v>
      </c>
      <c r="K66" s="108">
        <v>56</v>
      </c>
      <c r="L66" s="109" t="s">
        <v>64</v>
      </c>
      <c r="M66" s="69">
        <f t="shared" si="0"/>
        <v>5.5999999999999999E-3</v>
      </c>
      <c r="N66" s="108">
        <v>48</v>
      </c>
      <c r="O66" s="109" t="s">
        <v>64</v>
      </c>
      <c r="P66" s="69">
        <f t="shared" si="1"/>
        <v>4.8000000000000004E-3</v>
      </c>
    </row>
    <row r="67" spans="2:16">
      <c r="B67" s="108">
        <v>55</v>
      </c>
      <c r="C67" s="109" t="s">
        <v>63</v>
      </c>
      <c r="D67" s="93">
        <f t="shared" si="4"/>
        <v>6.3953488372093029E-4</v>
      </c>
      <c r="E67" s="110">
        <v>1.8180000000000001</v>
      </c>
      <c r="F67" s="111">
        <v>7.4589999999999996</v>
      </c>
      <c r="G67" s="107">
        <f t="shared" si="2"/>
        <v>9.2769999999999992</v>
      </c>
      <c r="H67" s="108">
        <v>322</v>
      </c>
      <c r="I67" s="109" t="s">
        <v>64</v>
      </c>
      <c r="J67" s="69">
        <f t="shared" si="3"/>
        <v>3.2199999999999999E-2</v>
      </c>
      <c r="K67" s="108">
        <v>59</v>
      </c>
      <c r="L67" s="109" t="s">
        <v>64</v>
      </c>
      <c r="M67" s="69">
        <f t="shared" si="0"/>
        <v>5.8999999999999999E-3</v>
      </c>
      <c r="N67" s="108">
        <v>51</v>
      </c>
      <c r="O67" s="109" t="s">
        <v>64</v>
      </c>
      <c r="P67" s="69">
        <f t="shared" si="1"/>
        <v>5.0999999999999995E-3</v>
      </c>
    </row>
    <row r="68" spans="2:16">
      <c r="B68" s="108">
        <v>60</v>
      </c>
      <c r="C68" s="109" t="s">
        <v>63</v>
      </c>
      <c r="D68" s="93">
        <f t="shared" si="4"/>
        <v>6.9767441860465117E-4</v>
      </c>
      <c r="E68" s="110">
        <v>1.899</v>
      </c>
      <c r="F68" s="111">
        <v>7.4749999999999996</v>
      </c>
      <c r="G68" s="107">
        <f t="shared" si="2"/>
        <v>9.3739999999999988</v>
      </c>
      <c r="H68" s="108">
        <v>345</v>
      </c>
      <c r="I68" s="109" t="s">
        <v>64</v>
      </c>
      <c r="J68" s="69">
        <f t="shared" si="3"/>
        <v>3.4499999999999996E-2</v>
      </c>
      <c r="K68" s="108">
        <v>63</v>
      </c>
      <c r="L68" s="109" t="s">
        <v>64</v>
      </c>
      <c r="M68" s="69">
        <f t="shared" si="0"/>
        <v>6.3E-3</v>
      </c>
      <c r="N68" s="108">
        <v>54</v>
      </c>
      <c r="O68" s="109" t="s">
        <v>64</v>
      </c>
      <c r="P68" s="69">
        <f t="shared" si="1"/>
        <v>5.4000000000000003E-3</v>
      </c>
    </row>
    <row r="69" spans="2:16">
      <c r="B69" s="108">
        <v>65</v>
      </c>
      <c r="C69" s="109" t="s">
        <v>63</v>
      </c>
      <c r="D69" s="93">
        <f t="shared" si="4"/>
        <v>7.5581395348837217E-4</v>
      </c>
      <c r="E69" s="110">
        <v>1.976</v>
      </c>
      <c r="F69" s="111">
        <v>7.4829999999999997</v>
      </c>
      <c r="G69" s="107">
        <f t="shared" si="2"/>
        <v>9.4589999999999996</v>
      </c>
      <c r="H69" s="108">
        <v>367</v>
      </c>
      <c r="I69" s="109" t="s">
        <v>64</v>
      </c>
      <c r="J69" s="69">
        <f t="shared" si="3"/>
        <v>3.6699999999999997E-2</v>
      </c>
      <c r="K69" s="108">
        <v>66</v>
      </c>
      <c r="L69" s="109" t="s">
        <v>64</v>
      </c>
      <c r="M69" s="69">
        <f t="shared" si="0"/>
        <v>6.6E-3</v>
      </c>
      <c r="N69" s="108">
        <v>57</v>
      </c>
      <c r="O69" s="109" t="s">
        <v>64</v>
      </c>
      <c r="P69" s="69">
        <f t="shared" si="1"/>
        <v>5.7000000000000002E-3</v>
      </c>
    </row>
    <row r="70" spans="2:16">
      <c r="B70" s="108">
        <v>70</v>
      </c>
      <c r="C70" s="109" t="s">
        <v>63</v>
      </c>
      <c r="D70" s="93">
        <f t="shared" si="4"/>
        <v>8.1395348837209306E-4</v>
      </c>
      <c r="E70" s="110">
        <v>2.0510000000000002</v>
      </c>
      <c r="F70" s="111">
        <v>7.4820000000000002</v>
      </c>
      <c r="G70" s="107">
        <f t="shared" si="2"/>
        <v>9.5330000000000013</v>
      </c>
      <c r="H70" s="108">
        <v>389</v>
      </c>
      <c r="I70" s="109" t="s">
        <v>64</v>
      </c>
      <c r="J70" s="69">
        <f t="shared" si="3"/>
        <v>3.8900000000000004E-2</v>
      </c>
      <c r="K70" s="108">
        <v>69</v>
      </c>
      <c r="L70" s="109" t="s">
        <v>64</v>
      </c>
      <c r="M70" s="69">
        <f t="shared" si="0"/>
        <v>6.9000000000000008E-3</v>
      </c>
      <c r="N70" s="108">
        <v>60</v>
      </c>
      <c r="O70" s="109" t="s">
        <v>64</v>
      </c>
      <c r="P70" s="69">
        <f t="shared" si="1"/>
        <v>6.0000000000000001E-3</v>
      </c>
    </row>
    <row r="71" spans="2:16">
      <c r="B71" s="108">
        <v>80</v>
      </c>
      <c r="C71" s="109" t="s">
        <v>63</v>
      </c>
      <c r="D71" s="93">
        <f t="shared" si="4"/>
        <v>9.3023255813953494E-4</v>
      </c>
      <c r="E71" s="110">
        <v>2.1930000000000001</v>
      </c>
      <c r="F71" s="111">
        <v>7.4640000000000004</v>
      </c>
      <c r="G71" s="107">
        <f t="shared" si="2"/>
        <v>9.657</v>
      </c>
      <c r="H71" s="108">
        <v>432</v>
      </c>
      <c r="I71" s="109" t="s">
        <v>64</v>
      </c>
      <c r="J71" s="69">
        <f t="shared" si="3"/>
        <v>4.3200000000000002E-2</v>
      </c>
      <c r="K71" s="108">
        <v>76</v>
      </c>
      <c r="L71" s="109" t="s">
        <v>64</v>
      </c>
      <c r="M71" s="69">
        <f t="shared" si="0"/>
        <v>7.6E-3</v>
      </c>
      <c r="N71" s="108">
        <v>66</v>
      </c>
      <c r="O71" s="109" t="s">
        <v>64</v>
      </c>
      <c r="P71" s="69">
        <f t="shared" si="1"/>
        <v>6.6E-3</v>
      </c>
    </row>
    <row r="72" spans="2:16">
      <c r="B72" s="108">
        <v>90</v>
      </c>
      <c r="C72" s="109" t="s">
        <v>63</v>
      </c>
      <c r="D72" s="93">
        <f t="shared" si="4"/>
        <v>1.0465116279069766E-3</v>
      </c>
      <c r="E72" s="110">
        <v>2.3260000000000001</v>
      </c>
      <c r="F72" s="111">
        <v>7.4290000000000003</v>
      </c>
      <c r="G72" s="107">
        <f t="shared" si="2"/>
        <v>9.7550000000000008</v>
      </c>
      <c r="H72" s="108">
        <v>475</v>
      </c>
      <c r="I72" s="109" t="s">
        <v>64</v>
      </c>
      <c r="J72" s="69">
        <f t="shared" si="3"/>
        <v>4.7500000000000001E-2</v>
      </c>
      <c r="K72" s="108">
        <v>82</v>
      </c>
      <c r="L72" s="109" t="s">
        <v>64</v>
      </c>
      <c r="M72" s="69">
        <f t="shared" si="0"/>
        <v>8.2000000000000007E-3</v>
      </c>
      <c r="N72" s="108">
        <v>71</v>
      </c>
      <c r="O72" s="109" t="s">
        <v>64</v>
      </c>
      <c r="P72" s="69">
        <f t="shared" si="1"/>
        <v>7.0999999999999995E-3</v>
      </c>
    </row>
    <row r="73" spans="2:16">
      <c r="B73" s="108">
        <v>100</v>
      </c>
      <c r="C73" s="109" t="s">
        <v>63</v>
      </c>
      <c r="D73" s="93">
        <f t="shared" si="4"/>
        <v>1.1627906976744186E-3</v>
      </c>
      <c r="E73" s="110">
        <v>2.4510000000000001</v>
      </c>
      <c r="F73" s="111">
        <v>7.3819999999999997</v>
      </c>
      <c r="G73" s="107">
        <f t="shared" si="2"/>
        <v>9.8330000000000002</v>
      </c>
      <c r="H73" s="108">
        <v>518</v>
      </c>
      <c r="I73" s="109" t="s">
        <v>64</v>
      </c>
      <c r="J73" s="69">
        <f t="shared" si="3"/>
        <v>5.1799999999999999E-2</v>
      </c>
      <c r="K73" s="108">
        <v>88</v>
      </c>
      <c r="L73" s="109" t="s">
        <v>64</v>
      </c>
      <c r="M73" s="69">
        <f t="shared" si="0"/>
        <v>8.7999999999999988E-3</v>
      </c>
      <c r="N73" s="108">
        <v>77</v>
      </c>
      <c r="O73" s="109" t="s">
        <v>64</v>
      </c>
      <c r="P73" s="69">
        <f t="shared" si="1"/>
        <v>7.7000000000000002E-3</v>
      </c>
    </row>
    <row r="74" spans="2:16">
      <c r="B74" s="108">
        <v>110</v>
      </c>
      <c r="C74" s="109" t="s">
        <v>63</v>
      </c>
      <c r="D74" s="93">
        <f t="shared" si="4"/>
        <v>1.2790697674418606E-3</v>
      </c>
      <c r="E74" s="110">
        <v>2.5710000000000002</v>
      </c>
      <c r="F74" s="111">
        <v>7.327</v>
      </c>
      <c r="G74" s="107">
        <f t="shared" si="2"/>
        <v>9.8979999999999997</v>
      </c>
      <c r="H74" s="108">
        <v>560</v>
      </c>
      <c r="I74" s="109" t="s">
        <v>64</v>
      </c>
      <c r="J74" s="69">
        <f t="shared" si="3"/>
        <v>5.6000000000000008E-2</v>
      </c>
      <c r="K74" s="108">
        <v>94</v>
      </c>
      <c r="L74" s="109" t="s">
        <v>64</v>
      </c>
      <c r="M74" s="69">
        <f t="shared" si="0"/>
        <v>9.4000000000000004E-3</v>
      </c>
      <c r="N74" s="108">
        <v>82</v>
      </c>
      <c r="O74" s="109" t="s">
        <v>64</v>
      </c>
      <c r="P74" s="69">
        <f t="shared" si="1"/>
        <v>8.2000000000000007E-3</v>
      </c>
    </row>
    <row r="75" spans="2:16">
      <c r="B75" s="108">
        <v>120</v>
      </c>
      <c r="C75" s="109" t="s">
        <v>63</v>
      </c>
      <c r="D75" s="93">
        <f t="shared" si="4"/>
        <v>1.3953488372093023E-3</v>
      </c>
      <c r="E75" s="110">
        <v>2.6850000000000001</v>
      </c>
      <c r="F75" s="111">
        <v>7.266</v>
      </c>
      <c r="G75" s="107">
        <f t="shared" si="2"/>
        <v>9.9510000000000005</v>
      </c>
      <c r="H75" s="108">
        <v>602</v>
      </c>
      <c r="I75" s="109" t="s">
        <v>64</v>
      </c>
      <c r="J75" s="69">
        <f t="shared" si="3"/>
        <v>6.0199999999999997E-2</v>
      </c>
      <c r="K75" s="108">
        <v>100</v>
      </c>
      <c r="L75" s="109" t="s">
        <v>64</v>
      </c>
      <c r="M75" s="69">
        <f t="shared" si="0"/>
        <v>0.01</v>
      </c>
      <c r="N75" s="108">
        <v>87</v>
      </c>
      <c r="O75" s="109" t="s">
        <v>64</v>
      </c>
      <c r="P75" s="69">
        <f t="shared" si="1"/>
        <v>8.6999999999999994E-3</v>
      </c>
    </row>
    <row r="76" spans="2:16">
      <c r="B76" s="108">
        <v>130</v>
      </c>
      <c r="C76" s="109" t="s">
        <v>63</v>
      </c>
      <c r="D76" s="93">
        <f t="shared" si="4"/>
        <v>1.5116279069767443E-3</v>
      </c>
      <c r="E76" s="110">
        <v>2.7949999999999999</v>
      </c>
      <c r="F76" s="111">
        <v>7.202</v>
      </c>
      <c r="G76" s="107">
        <f t="shared" si="2"/>
        <v>9.9969999999999999</v>
      </c>
      <c r="H76" s="108">
        <v>644</v>
      </c>
      <c r="I76" s="109" t="s">
        <v>64</v>
      </c>
      <c r="J76" s="69">
        <f t="shared" si="3"/>
        <v>6.4399999999999999E-2</v>
      </c>
      <c r="K76" s="108">
        <v>105</v>
      </c>
      <c r="L76" s="109" t="s">
        <v>64</v>
      </c>
      <c r="M76" s="69">
        <f t="shared" si="0"/>
        <v>1.0499999999999999E-2</v>
      </c>
      <c r="N76" s="108">
        <v>92</v>
      </c>
      <c r="O76" s="109" t="s">
        <v>64</v>
      </c>
      <c r="P76" s="69">
        <f t="shared" si="1"/>
        <v>9.1999999999999998E-3</v>
      </c>
    </row>
    <row r="77" spans="2:16">
      <c r="B77" s="108">
        <v>140</v>
      </c>
      <c r="C77" s="109" t="s">
        <v>63</v>
      </c>
      <c r="D77" s="93">
        <f t="shared" si="4"/>
        <v>1.6279069767441861E-3</v>
      </c>
      <c r="E77" s="110">
        <v>2.9</v>
      </c>
      <c r="F77" s="111">
        <v>7.1349999999999998</v>
      </c>
      <c r="G77" s="107">
        <f t="shared" si="2"/>
        <v>10.035</v>
      </c>
      <c r="H77" s="108">
        <v>686</v>
      </c>
      <c r="I77" s="109" t="s">
        <v>64</v>
      </c>
      <c r="J77" s="69">
        <f t="shared" si="3"/>
        <v>6.8600000000000008E-2</v>
      </c>
      <c r="K77" s="108">
        <v>111</v>
      </c>
      <c r="L77" s="109" t="s">
        <v>64</v>
      </c>
      <c r="M77" s="69">
        <f t="shared" si="0"/>
        <v>1.11E-2</v>
      </c>
      <c r="N77" s="108">
        <v>98</v>
      </c>
      <c r="O77" s="109" t="s">
        <v>64</v>
      </c>
      <c r="P77" s="69">
        <f t="shared" si="1"/>
        <v>9.7999999999999997E-3</v>
      </c>
    </row>
    <row r="78" spans="2:16">
      <c r="B78" s="108">
        <v>150</v>
      </c>
      <c r="C78" s="109" t="s">
        <v>63</v>
      </c>
      <c r="D78" s="93">
        <f t="shared" si="4"/>
        <v>1.7441860465116279E-3</v>
      </c>
      <c r="E78" s="110">
        <v>3.0019999999999998</v>
      </c>
      <c r="F78" s="111">
        <v>7.0659999999999998</v>
      </c>
      <c r="G78" s="107">
        <f t="shared" si="2"/>
        <v>10.068</v>
      </c>
      <c r="H78" s="108">
        <v>728</v>
      </c>
      <c r="I78" s="109" t="s">
        <v>64</v>
      </c>
      <c r="J78" s="69">
        <f t="shared" si="3"/>
        <v>7.2800000000000004E-2</v>
      </c>
      <c r="K78" s="108">
        <v>117</v>
      </c>
      <c r="L78" s="109" t="s">
        <v>64</v>
      </c>
      <c r="M78" s="69">
        <f t="shared" si="0"/>
        <v>1.17E-2</v>
      </c>
      <c r="N78" s="108">
        <v>103</v>
      </c>
      <c r="O78" s="109" t="s">
        <v>64</v>
      </c>
      <c r="P78" s="69">
        <f t="shared" si="1"/>
        <v>1.03E-2</v>
      </c>
    </row>
    <row r="79" spans="2:16">
      <c r="B79" s="108">
        <v>160</v>
      </c>
      <c r="C79" s="109" t="s">
        <v>63</v>
      </c>
      <c r="D79" s="93">
        <f t="shared" si="4"/>
        <v>1.8604651162790699E-3</v>
      </c>
      <c r="E79" s="110">
        <v>3.101</v>
      </c>
      <c r="F79" s="111">
        <v>6.9960000000000004</v>
      </c>
      <c r="G79" s="107">
        <f t="shared" si="2"/>
        <v>10.097000000000001</v>
      </c>
      <c r="H79" s="108">
        <v>770</v>
      </c>
      <c r="I79" s="109" t="s">
        <v>64</v>
      </c>
      <c r="J79" s="69">
        <f t="shared" si="3"/>
        <v>7.6999999999999999E-2</v>
      </c>
      <c r="K79" s="108">
        <v>122</v>
      </c>
      <c r="L79" s="109" t="s">
        <v>64</v>
      </c>
      <c r="M79" s="69">
        <f t="shared" si="0"/>
        <v>1.2199999999999999E-2</v>
      </c>
      <c r="N79" s="108">
        <v>108</v>
      </c>
      <c r="O79" s="109" t="s">
        <v>64</v>
      </c>
      <c r="P79" s="69">
        <f t="shared" si="1"/>
        <v>1.0800000000000001E-2</v>
      </c>
    </row>
    <row r="80" spans="2:16">
      <c r="B80" s="108">
        <v>170</v>
      </c>
      <c r="C80" s="109" t="s">
        <v>63</v>
      </c>
      <c r="D80" s="93">
        <f t="shared" si="4"/>
        <v>1.9767441860465119E-3</v>
      </c>
      <c r="E80" s="110">
        <v>3.1960000000000002</v>
      </c>
      <c r="F80" s="111">
        <v>6.9260000000000002</v>
      </c>
      <c r="G80" s="107">
        <f t="shared" si="2"/>
        <v>10.122</v>
      </c>
      <c r="H80" s="108">
        <v>812</v>
      </c>
      <c r="I80" s="109" t="s">
        <v>64</v>
      </c>
      <c r="J80" s="69">
        <f t="shared" si="3"/>
        <v>8.1200000000000008E-2</v>
      </c>
      <c r="K80" s="108">
        <v>127</v>
      </c>
      <c r="L80" s="109" t="s">
        <v>64</v>
      </c>
      <c r="M80" s="69">
        <f t="shared" si="0"/>
        <v>1.2699999999999999E-2</v>
      </c>
      <c r="N80" s="108">
        <v>113</v>
      </c>
      <c r="O80" s="109" t="s">
        <v>64</v>
      </c>
      <c r="P80" s="69">
        <f t="shared" si="1"/>
        <v>1.1300000000000001E-2</v>
      </c>
    </row>
    <row r="81" spans="2:16">
      <c r="B81" s="108">
        <v>180</v>
      </c>
      <c r="C81" s="109" t="s">
        <v>63</v>
      </c>
      <c r="D81" s="93">
        <f t="shared" si="4"/>
        <v>2.0930232558139532E-3</v>
      </c>
      <c r="E81" s="110">
        <v>2.9329999999999998</v>
      </c>
      <c r="F81" s="111">
        <v>6.8559999999999999</v>
      </c>
      <c r="G81" s="107">
        <f t="shared" si="2"/>
        <v>9.7889999999999997</v>
      </c>
      <c r="H81" s="108">
        <v>854</v>
      </c>
      <c r="I81" s="109" t="s">
        <v>64</v>
      </c>
      <c r="J81" s="69">
        <f t="shared" si="3"/>
        <v>8.5400000000000004E-2</v>
      </c>
      <c r="K81" s="108">
        <v>133</v>
      </c>
      <c r="L81" s="109" t="s">
        <v>64</v>
      </c>
      <c r="M81" s="69">
        <f t="shared" si="0"/>
        <v>1.3300000000000001E-2</v>
      </c>
      <c r="N81" s="108">
        <v>118</v>
      </c>
      <c r="O81" s="109" t="s">
        <v>64</v>
      </c>
      <c r="P81" s="69">
        <f t="shared" si="1"/>
        <v>1.18E-2</v>
      </c>
    </row>
    <row r="82" spans="2:16">
      <c r="B82" s="108">
        <v>200</v>
      </c>
      <c r="C82" s="109" t="s">
        <v>63</v>
      </c>
      <c r="D82" s="93">
        <f t="shared" si="4"/>
        <v>2.3255813953488372E-3</v>
      </c>
      <c r="E82" s="110">
        <v>2.4990000000000001</v>
      </c>
      <c r="F82" s="111">
        <v>6.718</v>
      </c>
      <c r="G82" s="107">
        <f t="shared" si="2"/>
        <v>9.2170000000000005</v>
      </c>
      <c r="H82" s="108">
        <v>943</v>
      </c>
      <c r="I82" s="109" t="s">
        <v>64</v>
      </c>
      <c r="J82" s="69">
        <f t="shared" si="3"/>
        <v>9.4299999999999995E-2</v>
      </c>
      <c r="K82" s="108">
        <v>144</v>
      </c>
      <c r="L82" s="109" t="s">
        <v>64</v>
      </c>
      <c r="M82" s="69">
        <f t="shared" si="0"/>
        <v>1.44E-2</v>
      </c>
      <c r="N82" s="108">
        <v>128</v>
      </c>
      <c r="O82" s="109" t="s">
        <v>64</v>
      </c>
      <c r="P82" s="69">
        <f t="shared" si="1"/>
        <v>1.2800000000000001E-2</v>
      </c>
    </row>
    <row r="83" spans="2:16">
      <c r="B83" s="108">
        <v>225</v>
      </c>
      <c r="C83" s="109" t="s">
        <v>63</v>
      </c>
      <c r="D83" s="93">
        <f t="shared" si="4"/>
        <v>2.6162790697674418E-3</v>
      </c>
      <c r="E83" s="110">
        <v>2.2850000000000001</v>
      </c>
      <c r="F83" s="111">
        <v>6.548</v>
      </c>
      <c r="G83" s="107">
        <f t="shared" si="2"/>
        <v>8.8330000000000002</v>
      </c>
      <c r="H83" s="108">
        <v>1061</v>
      </c>
      <c r="I83" s="109" t="s">
        <v>64</v>
      </c>
      <c r="J83" s="69">
        <f t="shared" si="3"/>
        <v>0.1061</v>
      </c>
      <c r="K83" s="108">
        <v>159</v>
      </c>
      <c r="L83" s="109" t="s">
        <v>64</v>
      </c>
      <c r="M83" s="69">
        <f t="shared" si="0"/>
        <v>1.5900000000000001E-2</v>
      </c>
      <c r="N83" s="108">
        <v>141</v>
      </c>
      <c r="O83" s="109" t="s">
        <v>64</v>
      </c>
      <c r="P83" s="69">
        <f t="shared" si="1"/>
        <v>1.4099999999999998E-2</v>
      </c>
    </row>
    <row r="84" spans="2:16">
      <c r="B84" s="108">
        <v>250</v>
      </c>
      <c r="C84" s="109" t="s">
        <v>63</v>
      </c>
      <c r="D84" s="93">
        <f t="shared" si="4"/>
        <v>2.9069767441860465E-3</v>
      </c>
      <c r="E84" s="110">
        <v>2.2639999999999998</v>
      </c>
      <c r="F84" s="111">
        <v>6.3860000000000001</v>
      </c>
      <c r="G84" s="107">
        <f t="shared" si="2"/>
        <v>8.65</v>
      </c>
      <c r="H84" s="108">
        <v>1182</v>
      </c>
      <c r="I84" s="109" t="s">
        <v>64</v>
      </c>
      <c r="J84" s="69">
        <f t="shared" si="3"/>
        <v>0.1182</v>
      </c>
      <c r="K84" s="108">
        <v>175</v>
      </c>
      <c r="L84" s="109" t="s">
        <v>64</v>
      </c>
      <c r="M84" s="69">
        <f t="shared" ref="M84:M147" si="5">K84/1000/10</f>
        <v>1.7499999999999998E-2</v>
      </c>
      <c r="N84" s="108">
        <v>154</v>
      </c>
      <c r="O84" s="109" t="s">
        <v>64</v>
      </c>
      <c r="P84" s="69">
        <f t="shared" ref="P84:P147" si="6">N84/1000/10</f>
        <v>1.54E-2</v>
      </c>
    </row>
    <row r="85" spans="2:16">
      <c r="B85" s="108">
        <v>275</v>
      </c>
      <c r="C85" s="109" t="s">
        <v>63</v>
      </c>
      <c r="D85" s="93">
        <f t="shared" si="4"/>
        <v>3.1976744186046516E-3</v>
      </c>
      <c r="E85" s="110">
        <v>2.3420000000000001</v>
      </c>
      <c r="F85" s="111">
        <v>6.23</v>
      </c>
      <c r="G85" s="107">
        <f t="shared" ref="G85:G148" si="7">E85+F85</f>
        <v>8.572000000000001</v>
      </c>
      <c r="H85" s="108">
        <v>1305</v>
      </c>
      <c r="I85" s="109" t="s">
        <v>64</v>
      </c>
      <c r="J85" s="69">
        <f t="shared" ref="J85:J108" si="8">H85/1000/10</f>
        <v>0.1305</v>
      </c>
      <c r="K85" s="108">
        <v>190</v>
      </c>
      <c r="L85" s="109" t="s">
        <v>64</v>
      </c>
      <c r="M85" s="69">
        <f t="shared" si="5"/>
        <v>1.9E-2</v>
      </c>
      <c r="N85" s="108">
        <v>168</v>
      </c>
      <c r="O85" s="109" t="s">
        <v>64</v>
      </c>
      <c r="P85" s="69">
        <f t="shared" si="6"/>
        <v>1.6800000000000002E-2</v>
      </c>
    </row>
    <row r="86" spans="2:16">
      <c r="B86" s="108">
        <v>300</v>
      </c>
      <c r="C86" s="109" t="s">
        <v>63</v>
      </c>
      <c r="D86" s="93">
        <f t="shared" ref="D86:D98" si="9">B86/1000/$C$5</f>
        <v>3.4883720930232558E-3</v>
      </c>
      <c r="E86" s="110">
        <v>2.4700000000000002</v>
      </c>
      <c r="F86" s="111">
        <v>6.0810000000000004</v>
      </c>
      <c r="G86" s="107">
        <f t="shared" si="7"/>
        <v>8.5510000000000002</v>
      </c>
      <c r="H86" s="108">
        <v>1429</v>
      </c>
      <c r="I86" s="109" t="s">
        <v>64</v>
      </c>
      <c r="J86" s="69">
        <f t="shared" si="8"/>
        <v>0.1429</v>
      </c>
      <c r="K86" s="108">
        <v>206</v>
      </c>
      <c r="L86" s="109" t="s">
        <v>64</v>
      </c>
      <c r="M86" s="69">
        <f t="shared" si="5"/>
        <v>2.06E-2</v>
      </c>
      <c r="N86" s="108">
        <v>181</v>
      </c>
      <c r="O86" s="109" t="s">
        <v>64</v>
      </c>
      <c r="P86" s="69">
        <f t="shared" si="6"/>
        <v>1.8099999999999998E-2</v>
      </c>
    </row>
    <row r="87" spans="2:16">
      <c r="B87" s="108">
        <v>325</v>
      </c>
      <c r="C87" s="109" t="s">
        <v>63</v>
      </c>
      <c r="D87" s="93">
        <f t="shared" si="9"/>
        <v>3.7790697674418604E-3</v>
      </c>
      <c r="E87" s="110">
        <v>2.621</v>
      </c>
      <c r="F87" s="111">
        <v>5.9390000000000001</v>
      </c>
      <c r="G87" s="107">
        <f t="shared" si="7"/>
        <v>8.56</v>
      </c>
      <c r="H87" s="108">
        <v>1553</v>
      </c>
      <c r="I87" s="109" t="s">
        <v>64</v>
      </c>
      <c r="J87" s="69">
        <f t="shared" si="8"/>
        <v>0.15529999999999999</v>
      </c>
      <c r="K87" s="108">
        <v>221</v>
      </c>
      <c r="L87" s="109" t="s">
        <v>64</v>
      </c>
      <c r="M87" s="69">
        <f t="shared" si="5"/>
        <v>2.2100000000000002E-2</v>
      </c>
      <c r="N87" s="108">
        <v>195</v>
      </c>
      <c r="O87" s="109" t="s">
        <v>64</v>
      </c>
      <c r="P87" s="69">
        <f t="shared" si="6"/>
        <v>1.95E-2</v>
      </c>
    </row>
    <row r="88" spans="2:16">
      <c r="B88" s="108">
        <v>350</v>
      </c>
      <c r="C88" s="109" t="s">
        <v>63</v>
      </c>
      <c r="D88" s="93">
        <f t="shared" si="9"/>
        <v>4.0697674418604651E-3</v>
      </c>
      <c r="E88" s="110">
        <v>2.78</v>
      </c>
      <c r="F88" s="111">
        <v>5.8040000000000003</v>
      </c>
      <c r="G88" s="107">
        <f t="shared" si="7"/>
        <v>8.5839999999999996</v>
      </c>
      <c r="H88" s="108">
        <v>1678</v>
      </c>
      <c r="I88" s="109" t="s">
        <v>64</v>
      </c>
      <c r="J88" s="69">
        <f t="shared" si="8"/>
        <v>0.1678</v>
      </c>
      <c r="K88" s="108">
        <v>235</v>
      </c>
      <c r="L88" s="109" t="s">
        <v>64</v>
      </c>
      <c r="M88" s="69">
        <f t="shared" si="5"/>
        <v>2.35E-2</v>
      </c>
      <c r="N88" s="108">
        <v>208</v>
      </c>
      <c r="O88" s="109" t="s">
        <v>64</v>
      </c>
      <c r="P88" s="69">
        <f t="shared" si="6"/>
        <v>2.0799999999999999E-2</v>
      </c>
    </row>
    <row r="89" spans="2:16">
      <c r="B89" s="108">
        <v>375</v>
      </c>
      <c r="C89" s="109" t="s">
        <v>63</v>
      </c>
      <c r="D89" s="93">
        <f t="shared" si="9"/>
        <v>4.3604651162790697E-3</v>
      </c>
      <c r="E89" s="110">
        <v>2.9369999999999998</v>
      </c>
      <c r="F89" s="111">
        <v>5.6760000000000002</v>
      </c>
      <c r="G89" s="107">
        <f t="shared" si="7"/>
        <v>8.6129999999999995</v>
      </c>
      <c r="H89" s="108">
        <v>1801</v>
      </c>
      <c r="I89" s="109" t="s">
        <v>64</v>
      </c>
      <c r="J89" s="69">
        <f t="shared" si="8"/>
        <v>0.18009999999999998</v>
      </c>
      <c r="K89" s="108">
        <v>249</v>
      </c>
      <c r="L89" s="109" t="s">
        <v>64</v>
      </c>
      <c r="M89" s="69">
        <f t="shared" si="5"/>
        <v>2.4899999999999999E-2</v>
      </c>
      <c r="N89" s="108">
        <v>222</v>
      </c>
      <c r="O89" s="109" t="s">
        <v>64</v>
      </c>
      <c r="P89" s="69">
        <f t="shared" si="6"/>
        <v>2.2200000000000001E-2</v>
      </c>
    </row>
    <row r="90" spans="2:16">
      <c r="B90" s="108">
        <v>400</v>
      </c>
      <c r="C90" s="109" t="s">
        <v>63</v>
      </c>
      <c r="D90" s="93">
        <f t="shared" si="9"/>
        <v>4.6511627906976744E-3</v>
      </c>
      <c r="E90" s="110">
        <v>3.089</v>
      </c>
      <c r="F90" s="111">
        <v>5.5529999999999999</v>
      </c>
      <c r="G90" s="107">
        <f t="shared" si="7"/>
        <v>8.6419999999999995</v>
      </c>
      <c r="H90" s="108">
        <v>1925</v>
      </c>
      <c r="I90" s="109" t="s">
        <v>64</v>
      </c>
      <c r="J90" s="69">
        <f t="shared" si="8"/>
        <v>0.1925</v>
      </c>
      <c r="K90" s="108">
        <v>263</v>
      </c>
      <c r="L90" s="109" t="s">
        <v>64</v>
      </c>
      <c r="M90" s="69">
        <f t="shared" si="5"/>
        <v>2.63E-2</v>
      </c>
      <c r="N90" s="108">
        <v>235</v>
      </c>
      <c r="O90" s="109" t="s">
        <v>64</v>
      </c>
      <c r="P90" s="69">
        <f t="shared" si="6"/>
        <v>2.35E-2</v>
      </c>
    </row>
    <row r="91" spans="2:16">
      <c r="B91" s="108">
        <v>450</v>
      </c>
      <c r="C91" s="109" t="s">
        <v>63</v>
      </c>
      <c r="D91" s="93">
        <f t="shared" si="9"/>
        <v>5.2325581395348836E-3</v>
      </c>
      <c r="E91" s="110">
        <v>3.367</v>
      </c>
      <c r="F91" s="111">
        <v>5.3259999999999996</v>
      </c>
      <c r="G91" s="107">
        <f t="shared" si="7"/>
        <v>8.6929999999999996</v>
      </c>
      <c r="H91" s="108">
        <v>2171</v>
      </c>
      <c r="I91" s="109" t="s">
        <v>64</v>
      </c>
      <c r="J91" s="69">
        <f t="shared" si="8"/>
        <v>0.21709999999999999</v>
      </c>
      <c r="K91" s="108">
        <v>291</v>
      </c>
      <c r="L91" s="109" t="s">
        <v>64</v>
      </c>
      <c r="M91" s="69">
        <f t="shared" si="5"/>
        <v>2.9099999999999997E-2</v>
      </c>
      <c r="N91" s="108">
        <v>262</v>
      </c>
      <c r="O91" s="109" t="s">
        <v>64</v>
      </c>
      <c r="P91" s="69">
        <f t="shared" si="6"/>
        <v>2.6200000000000001E-2</v>
      </c>
    </row>
    <row r="92" spans="2:16">
      <c r="B92" s="108">
        <v>500</v>
      </c>
      <c r="C92" s="109" t="s">
        <v>63</v>
      </c>
      <c r="D92" s="93">
        <f t="shared" si="9"/>
        <v>5.8139534883720929E-3</v>
      </c>
      <c r="E92" s="110">
        <v>3.6080000000000001</v>
      </c>
      <c r="F92" s="111">
        <v>5.1189999999999998</v>
      </c>
      <c r="G92" s="107">
        <f t="shared" si="7"/>
        <v>8.7270000000000003</v>
      </c>
      <c r="H92" s="108">
        <v>2416</v>
      </c>
      <c r="I92" s="109" t="s">
        <v>64</v>
      </c>
      <c r="J92" s="69">
        <f t="shared" si="8"/>
        <v>0.24159999999999998</v>
      </c>
      <c r="K92" s="108">
        <v>317</v>
      </c>
      <c r="L92" s="109" t="s">
        <v>64</v>
      </c>
      <c r="M92" s="69">
        <f t="shared" si="5"/>
        <v>3.1699999999999999E-2</v>
      </c>
      <c r="N92" s="108">
        <v>288</v>
      </c>
      <c r="O92" s="109" t="s">
        <v>64</v>
      </c>
      <c r="P92" s="69">
        <f t="shared" si="6"/>
        <v>2.8799999999999999E-2</v>
      </c>
    </row>
    <row r="93" spans="2:16">
      <c r="B93" s="108">
        <v>550</v>
      </c>
      <c r="C93" s="109" t="s">
        <v>63</v>
      </c>
      <c r="D93" s="93">
        <f t="shared" si="9"/>
        <v>6.3953488372093031E-3</v>
      </c>
      <c r="E93" s="110">
        <v>3.8159999999999998</v>
      </c>
      <c r="F93" s="111">
        <v>4.9290000000000003</v>
      </c>
      <c r="G93" s="107">
        <f t="shared" si="7"/>
        <v>8.745000000000001</v>
      </c>
      <c r="H93" s="108">
        <v>2661</v>
      </c>
      <c r="I93" s="109" t="s">
        <v>64</v>
      </c>
      <c r="J93" s="69">
        <f t="shared" si="8"/>
        <v>0.2661</v>
      </c>
      <c r="K93" s="108">
        <v>342</v>
      </c>
      <c r="L93" s="109" t="s">
        <v>64</v>
      </c>
      <c r="M93" s="69">
        <f t="shared" si="5"/>
        <v>3.4200000000000001E-2</v>
      </c>
      <c r="N93" s="108">
        <v>314</v>
      </c>
      <c r="O93" s="109" t="s">
        <v>64</v>
      </c>
      <c r="P93" s="69">
        <f t="shared" si="6"/>
        <v>3.1399999999999997E-2</v>
      </c>
    </row>
    <row r="94" spans="2:16">
      <c r="B94" s="108">
        <v>600</v>
      </c>
      <c r="C94" s="109" t="s">
        <v>63</v>
      </c>
      <c r="D94" s="93">
        <f t="shared" si="9"/>
        <v>6.9767441860465115E-3</v>
      </c>
      <c r="E94" s="110">
        <v>3.9940000000000002</v>
      </c>
      <c r="F94" s="111">
        <v>4.7560000000000002</v>
      </c>
      <c r="G94" s="107">
        <f t="shared" si="7"/>
        <v>8.75</v>
      </c>
      <c r="H94" s="108">
        <v>2906</v>
      </c>
      <c r="I94" s="109" t="s">
        <v>64</v>
      </c>
      <c r="J94" s="69">
        <f t="shared" si="8"/>
        <v>0.29060000000000002</v>
      </c>
      <c r="K94" s="108">
        <v>367</v>
      </c>
      <c r="L94" s="109" t="s">
        <v>64</v>
      </c>
      <c r="M94" s="69">
        <f t="shared" si="5"/>
        <v>3.6699999999999997E-2</v>
      </c>
      <c r="N94" s="108">
        <v>339</v>
      </c>
      <c r="O94" s="109" t="s">
        <v>64</v>
      </c>
      <c r="P94" s="69">
        <f t="shared" si="6"/>
        <v>3.39E-2</v>
      </c>
    </row>
    <row r="95" spans="2:16">
      <c r="B95" s="108">
        <v>650</v>
      </c>
      <c r="C95" s="109" t="s">
        <v>63</v>
      </c>
      <c r="D95" s="93">
        <f t="shared" si="9"/>
        <v>7.5581395348837208E-3</v>
      </c>
      <c r="E95" s="110">
        <v>4.1500000000000004</v>
      </c>
      <c r="F95" s="111">
        <v>4.5960000000000001</v>
      </c>
      <c r="G95" s="107">
        <f t="shared" si="7"/>
        <v>8.7460000000000004</v>
      </c>
      <c r="H95" s="108">
        <v>3151</v>
      </c>
      <c r="I95" s="109" t="s">
        <v>64</v>
      </c>
      <c r="J95" s="69">
        <f t="shared" si="8"/>
        <v>0.31509999999999999</v>
      </c>
      <c r="K95" s="108">
        <v>390</v>
      </c>
      <c r="L95" s="109" t="s">
        <v>64</v>
      </c>
      <c r="M95" s="69">
        <f t="shared" si="5"/>
        <v>3.9E-2</v>
      </c>
      <c r="N95" s="108">
        <v>364</v>
      </c>
      <c r="O95" s="109" t="s">
        <v>64</v>
      </c>
      <c r="P95" s="69">
        <f t="shared" si="6"/>
        <v>3.6400000000000002E-2</v>
      </c>
    </row>
    <row r="96" spans="2:16">
      <c r="B96" s="108">
        <v>700</v>
      </c>
      <c r="C96" s="109" t="s">
        <v>63</v>
      </c>
      <c r="D96" s="93">
        <f t="shared" si="9"/>
        <v>8.1395348837209301E-3</v>
      </c>
      <c r="E96" s="110">
        <v>4.2880000000000003</v>
      </c>
      <c r="F96" s="111">
        <v>4.4480000000000004</v>
      </c>
      <c r="G96" s="107">
        <f t="shared" si="7"/>
        <v>8.7360000000000007</v>
      </c>
      <c r="H96" s="108">
        <v>3397</v>
      </c>
      <c r="I96" s="109" t="s">
        <v>64</v>
      </c>
      <c r="J96" s="69">
        <f t="shared" si="8"/>
        <v>0.3397</v>
      </c>
      <c r="K96" s="108">
        <v>413</v>
      </c>
      <c r="L96" s="109" t="s">
        <v>64</v>
      </c>
      <c r="M96" s="69">
        <f t="shared" si="5"/>
        <v>4.1299999999999996E-2</v>
      </c>
      <c r="N96" s="108">
        <v>389</v>
      </c>
      <c r="O96" s="109" t="s">
        <v>64</v>
      </c>
      <c r="P96" s="69">
        <f t="shared" si="6"/>
        <v>3.8900000000000004E-2</v>
      </c>
    </row>
    <row r="97" spans="2:16">
      <c r="B97" s="108">
        <v>800</v>
      </c>
      <c r="C97" s="109" t="s">
        <v>63</v>
      </c>
      <c r="D97" s="93">
        <f t="shared" si="9"/>
        <v>9.3023255813953487E-3</v>
      </c>
      <c r="E97" s="110">
        <v>4.524</v>
      </c>
      <c r="F97" s="111">
        <v>4.1840000000000002</v>
      </c>
      <c r="G97" s="107">
        <f t="shared" si="7"/>
        <v>8.7080000000000002</v>
      </c>
      <c r="H97" s="108">
        <v>3890</v>
      </c>
      <c r="I97" s="109" t="s">
        <v>64</v>
      </c>
      <c r="J97" s="69">
        <f t="shared" si="8"/>
        <v>0.38900000000000001</v>
      </c>
      <c r="K97" s="108">
        <v>460</v>
      </c>
      <c r="L97" s="109" t="s">
        <v>64</v>
      </c>
      <c r="M97" s="69">
        <f t="shared" si="5"/>
        <v>4.5999999999999999E-2</v>
      </c>
      <c r="N97" s="108">
        <v>437</v>
      </c>
      <c r="O97" s="109" t="s">
        <v>64</v>
      </c>
      <c r="P97" s="69">
        <f t="shared" si="6"/>
        <v>4.3700000000000003E-2</v>
      </c>
    </row>
    <row r="98" spans="2:16">
      <c r="B98" s="108">
        <v>900</v>
      </c>
      <c r="C98" s="109" t="s">
        <v>63</v>
      </c>
      <c r="D98" s="93">
        <f t="shared" si="9"/>
        <v>1.0465116279069767E-2</v>
      </c>
      <c r="E98" s="110">
        <v>4.7279999999999998</v>
      </c>
      <c r="F98" s="111">
        <v>3.9540000000000002</v>
      </c>
      <c r="G98" s="107">
        <f t="shared" si="7"/>
        <v>8.6820000000000004</v>
      </c>
      <c r="H98" s="108">
        <v>4386</v>
      </c>
      <c r="I98" s="109" t="s">
        <v>64</v>
      </c>
      <c r="J98" s="69">
        <f t="shared" si="8"/>
        <v>0.43859999999999999</v>
      </c>
      <c r="K98" s="108">
        <v>504</v>
      </c>
      <c r="L98" s="109" t="s">
        <v>64</v>
      </c>
      <c r="M98" s="69">
        <f t="shared" si="5"/>
        <v>5.04E-2</v>
      </c>
      <c r="N98" s="108">
        <v>484</v>
      </c>
      <c r="O98" s="109" t="s">
        <v>64</v>
      </c>
      <c r="P98" s="69">
        <f t="shared" si="6"/>
        <v>4.8399999999999999E-2</v>
      </c>
    </row>
    <row r="99" spans="2:16">
      <c r="B99" s="108">
        <v>1</v>
      </c>
      <c r="C99" s="112" t="s">
        <v>65</v>
      </c>
      <c r="D99" s="69">
        <f t="shared" ref="D99:D162" si="10">B99/$C$5</f>
        <v>1.1627906976744186E-2</v>
      </c>
      <c r="E99" s="110">
        <v>4.9139999999999997</v>
      </c>
      <c r="F99" s="111">
        <v>3.7519999999999998</v>
      </c>
      <c r="G99" s="107">
        <f t="shared" si="7"/>
        <v>8.6660000000000004</v>
      </c>
      <c r="H99" s="108">
        <v>4883</v>
      </c>
      <c r="I99" s="109" t="s">
        <v>64</v>
      </c>
      <c r="J99" s="69">
        <f t="shared" si="8"/>
        <v>0.48830000000000001</v>
      </c>
      <c r="K99" s="108">
        <v>545</v>
      </c>
      <c r="L99" s="109" t="s">
        <v>64</v>
      </c>
      <c r="M99" s="69">
        <f t="shared" si="5"/>
        <v>5.4500000000000007E-2</v>
      </c>
      <c r="N99" s="108">
        <v>531</v>
      </c>
      <c r="O99" s="109" t="s">
        <v>64</v>
      </c>
      <c r="P99" s="69">
        <f t="shared" si="6"/>
        <v>5.3100000000000001E-2</v>
      </c>
    </row>
    <row r="100" spans="2:16">
      <c r="B100" s="108">
        <v>1.1000000000000001</v>
      </c>
      <c r="C100" s="109" t="s">
        <v>65</v>
      </c>
      <c r="D100" s="69">
        <f t="shared" si="10"/>
        <v>1.2790697674418606E-2</v>
      </c>
      <c r="E100" s="110">
        <v>5.0910000000000002</v>
      </c>
      <c r="F100" s="111">
        <v>3.573</v>
      </c>
      <c r="G100" s="107">
        <f t="shared" si="7"/>
        <v>8.6639999999999997</v>
      </c>
      <c r="H100" s="108">
        <v>5382</v>
      </c>
      <c r="I100" s="109" t="s">
        <v>64</v>
      </c>
      <c r="J100" s="69">
        <f t="shared" si="8"/>
        <v>0.53820000000000001</v>
      </c>
      <c r="K100" s="108">
        <v>585</v>
      </c>
      <c r="L100" s="109" t="s">
        <v>64</v>
      </c>
      <c r="M100" s="69">
        <f t="shared" si="5"/>
        <v>5.8499999999999996E-2</v>
      </c>
      <c r="N100" s="108">
        <v>576</v>
      </c>
      <c r="O100" s="109" t="s">
        <v>64</v>
      </c>
      <c r="P100" s="69">
        <f t="shared" si="6"/>
        <v>5.7599999999999998E-2</v>
      </c>
    </row>
    <row r="101" spans="2:16">
      <c r="B101" s="108">
        <v>1.2</v>
      </c>
      <c r="C101" s="109" t="s">
        <v>65</v>
      </c>
      <c r="D101" s="69">
        <f t="shared" si="10"/>
        <v>1.3953488372093023E-2</v>
      </c>
      <c r="E101" s="110">
        <v>5.266</v>
      </c>
      <c r="F101" s="111">
        <v>3.4129999999999998</v>
      </c>
      <c r="G101" s="107">
        <f t="shared" si="7"/>
        <v>8.6790000000000003</v>
      </c>
      <c r="H101" s="108">
        <v>5881</v>
      </c>
      <c r="I101" s="109" t="s">
        <v>64</v>
      </c>
      <c r="J101" s="69">
        <f t="shared" si="8"/>
        <v>0.58810000000000007</v>
      </c>
      <c r="K101" s="108">
        <v>624</v>
      </c>
      <c r="L101" s="109" t="s">
        <v>64</v>
      </c>
      <c r="M101" s="69">
        <f t="shared" si="5"/>
        <v>6.2399999999999997E-2</v>
      </c>
      <c r="N101" s="108">
        <v>620</v>
      </c>
      <c r="O101" s="109" t="s">
        <v>64</v>
      </c>
      <c r="P101" s="69">
        <f t="shared" si="6"/>
        <v>6.2E-2</v>
      </c>
    </row>
    <row r="102" spans="2:16">
      <c r="B102" s="108">
        <v>1.3</v>
      </c>
      <c r="C102" s="109" t="s">
        <v>65</v>
      </c>
      <c r="D102" s="69">
        <f t="shared" si="10"/>
        <v>1.5116279069767442E-2</v>
      </c>
      <c r="E102" s="110">
        <v>5.4429999999999996</v>
      </c>
      <c r="F102" s="111">
        <v>3.2690000000000001</v>
      </c>
      <c r="G102" s="107">
        <f t="shared" si="7"/>
        <v>8.7119999999999997</v>
      </c>
      <c r="H102" s="108">
        <v>6379</v>
      </c>
      <c r="I102" s="109" t="s">
        <v>64</v>
      </c>
      <c r="J102" s="69">
        <f t="shared" si="8"/>
        <v>0.63789999999999991</v>
      </c>
      <c r="K102" s="108">
        <v>660</v>
      </c>
      <c r="L102" s="109" t="s">
        <v>64</v>
      </c>
      <c r="M102" s="69">
        <f t="shared" si="5"/>
        <v>6.6000000000000003E-2</v>
      </c>
      <c r="N102" s="108">
        <v>664</v>
      </c>
      <c r="O102" s="109" t="s">
        <v>64</v>
      </c>
      <c r="P102" s="69">
        <f t="shared" si="6"/>
        <v>6.6400000000000001E-2</v>
      </c>
    </row>
    <row r="103" spans="2:16">
      <c r="B103" s="108">
        <v>1.4</v>
      </c>
      <c r="C103" s="109" t="s">
        <v>65</v>
      </c>
      <c r="D103" s="69">
        <f t="shared" si="10"/>
        <v>1.627906976744186E-2</v>
      </c>
      <c r="E103" s="110">
        <v>5.6230000000000002</v>
      </c>
      <c r="F103" s="111">
        <v>3.1389999999999998</v>
      </c>
      <c r="G103" s="107">
        <f t="shared" si="7"/>
        <v>8.7620000000000005</v>
      </c>
      <c r="H103" s="108">
        <v>6875</v>
      </c>
      <c r="I103" s="109" t="s">
        <v>64</v>
      </c>
      <c r="J103" s="69">
        <f t="shared" si="8"/>
        <v>0.6875</v>
      </c>
      <c r="K103" s="108">
        <v>695</v>
      </c>
      <c r="L103" s="109" t="s">
        <v>64</v>
      </c>
      <c r="M103" s="69">
        <f t="shared" si="5"/>
        <v>6.9499999999999992E-2</v>
      </c>
      <c r="N103" s="108">
        <v>706</v>
      </c>
      <c r="O103" s="109" t="s">
        <v>64</v>
      </c>
      <c r="P103" s="69">
        <f t="shared" si="6"/>
        <v>7.0599999999999996E-2</v>
      </c>
    </row>
    <row r="104" spans="2:16">
      <c r="B104" s="108">
        <v>1.5</v>
      </c>
      <c r="C104" s="109" t="s">
        <v>65</v>
      </c>
      <c r="D104" s="69">
        <f t="shared" si="10"/>
        <v>1.7441860465116279E-2</v>
      </c>
      <c r="E104" s="110">
        <v>5.8079999999999998</v>
      </c>
      <c r="F104" s="111">
        <v>3.02</v>
      </c>
      <c r="G104" s="107">
        <f t="shared" si="7"/>
        <v>8.8279999999999994</v>
      </c>
      <c r="H104" s="108">
        <v>7368</v>
      </c>
      <c r="I104" s="109" t="s">
        <v>64</v>
      </c>
      <c r="J104" s="69">
        <f t="shared" si="8"/>
        <v>0.73680000000000001</v>
      </c>
      <c r="K104" s="108">
        <v>729</v>
      </c>
      <c r="L104" s="109" t="s">
        <v>64</v>
      </c>
      <c r="M104" s="69">
        <f t="shared" si="5"/>
        <v>7.2899999999999993E-2</v>
      </c>
      <c r="N104" s="108">
        <v>748</v>
      </c>
      <c r="O104" s="109" t="s">
        <v>64</v>
      </c>
      <c r="P104" s="69">
        <f t="shared" si="6"/>
        <v>7.4800000000000005E-2</v>
      </c>
    </row>
    <row r="105" spans="2:16">
      <c r="B105" s="108">
        <v>1.6</v>
      </c>
      <c r="C105" s="109" t="s">
        <v>65</v>
      </c>
      <c r="D105" s="69">
        <f t="shared" si="10"/>
        <v>1.8604651162790697E-2</v>
      </c>
      <c r="E105" s="110">
        <v>5.9980000000000002</v>
      </c>
      <c r="F105" s="111">
        <v>2.911</v>
      </c>
      <c r="G105" s="107">
        <f t="shared" si="7"/>
        <v>8.9090000000000007</v>
      </c>
      <c r="H105" s="108">
        <v>7857</v>
      </c>
      <c r="I105" s="109" t="s">
        <v>64</v>
      </c>
      <c r="J105" s="69">
        <f t="shared" si="8"/>
        <v>0.78570000000000007</v>
      </c>
      <c r="K105" s="108">
        <v>761</v>
      </c>
      <c r="L105" s="109" t="s">
        <v>64</v>
      </c>
      <c r="M105" s="69">
        <f t="shared" si="5"/>
        <v>7.6100000000000001E-2</v>
      </c>
      <c r="N105" s="108">
        <v>788</v>
      </c>
      <c r="O105" s="109" t="s">
        <v>64</v>
      </c>
      <c r="P105" s="69">
        <f t="shared" si="6"/>
        <v>7.8800000000000009E-2</v>
      </c>
    </row>
    <row r="106" spans="2:16">
      <c r="B106" s="108">
        <v>1.7</v>
      </c>
      <c r="C106" s="109" t="s">
        <v>65</v>
      </c>
      <c r="D106" s="69">
        <f t="shared" si="10"/>
        <v>1.9767441860465116E-2</v>
      </c>
      <c r="E106" s="110">
        <v>6.1929999999999996</v>
      </c>
      <c r="F106" s="111">
        <v>2.8109999999999999</v>
      </c>
      <c r="G106" s="107">
        <f t="shared" si="7"/>
        <v>9.0039999999999996</v>
      </c>
      <c r="H106" s="108">
        <v>8342</v>
      </c>
      <c r="I106" s="109" t="s">
        <v>64</v>
      </c>
      <c r="J106" s="71">
        <f t="shared" si="8"/>
        <v>0.83420000000000005</v>
      </c>
      <c r="K106" s="108">
        <v>791</v>
      </c>
      <c r="L106" s="109" t="s">
        <v>64</v>
      </c>
      <c r="M106" s="69">
        <f t="shared" si="5"/>
        <v>7.9100000000000004E-2</v>
      </c>
      <c r="N106" s="108">
        <v>827</v>
      </c>
      <c r="O106" s="109" t="s">
        <v>64</v>
      </c>
      <c r="P106" s="69">
        <f t="shared" si="6"/>
        <v>8.2699999999999996E-2</v>
      </c>
    </row>
    <row r="107" spans="2:16">
      <c r="B107" s="108">
        <v>1.8</v>
      </c>
      <c r="C107" s="109" t="s">
        <v>65</v>
      </c>
      <c r="D107" s="69">
        <f t="shared" si="10"/>
        <v>2.0930232558139535E-2</v>
      </c>
      <c r="E107" s="110">
        <v>6.39</v>
      </c>
      <c r="F107" s="111">
        <v>2.7189999999999999</v>
      </c>
      <c r="G107" s="107">
        <f t="shared" si="7"/>
        <v>9.109</v>
      </c>
      <c r="H107" s="108">
        <v>8822</v>
      </c>
      <c r="I107" s="109" t="s">
        <v>64</v>
      </c>
      <c r="J107" s="71">
        <f t="shared" si="8"/>
        <v>0.88219999999999987</v>
      </c>
      <c r="K107" s="108">
        <v>821</v>
      </c>
      <c r="L107" s="109" t="s">
        <v>64</v>
      </c>
      <c r="M107" s="69">
        <f t="shared" si="5"/>
        <v>8.2099999999999992E-2</v>
      </c>
      <c r="N107" s="108">
        <v>866</v>
      </c>
      <c r="O107" s="109" t="s">
        <v>64</v>
      </c>
      <c r="P107" s="69">
        <f t="shared" si="6"/>
        <v>8.6599999999999996E-2</v>
      </c>
    </row>
    <row r="108" spans="2:16">
      <c r="B108" s="108">
        <v>2</v>
      </c>
      <c r="C108" s="109" t="s">
        <v>65</v>
      </c>
      <c r="D108" s="69">
        <f t="shared" si="10"/>
        <v>2.3255813953488372E-2</v>
      </c>
      <c r="E108" s="110">
        <v>6.7939999999999996</v>
      </c>
      <c r="F108" s="111">
        <v>2.5539999999999998</v>
      </c>
      <c r="G108" s="107">
        <f t="shared" si="7"/>
        <v>9.347999999999999</v>
      </c>
      <c r="H108" s="108">
        <v>9766</v>
      </c>
      <c r="I108" s="109" t="s">
        <v>64</v>
      </c>
      <c r="J108" s="71">
        <f t="shared" si="8"/>
        <v>0.97660000000000002</v>
      </c>
      <c r="K108" s="108">
        <v>880</v>
      </c>
      <c r="L108" s="109" t="s">
        <v>64</v>
      </c>
      <c r="M108" s="69">
        <f t="shared" si="5"/>
        <v>8.7999999999999995E-2</v>
      </c>
      <c r="N108" s="108">
        <v>939</v>
      </c>
      <c r="O108" s="109" t="s">
        <v>64</v>
      </c>
      <c r="P108" s="69">
        <f t="shared" si="6"/>
        <v>9.3899999999999997E-2</v>
      </c>
    </row>
    <row r="109" spans="2:16">
      <c r="B109" s="108">
        <v>2.25</v>
      </c>
      <c r="C109" s="109" t="s">
        <v>65</v>
      </c>
      <c r="D109" s="69">
        <f t="shared" si="10"/>
        <v>2.616279069767442E-2</v>
      </c>
      <c r="E109" s="110">
        <v>7.3049999999999997</v>
      </c>
      <c r="F109" s="111">
        <v>2.3769999999999998</v>
      </c>
      <c r="G109" s="107">
        <f t="shared" si="7"/>
        <v>9.6819999999999986</v>
      </c>
      <c r="H109" s="108">
        <v>1.0900000000000001</v>
      </c>
      <c r="I109" s="132" t="s">
        <v>66</v>
      </c>
      <c r="J109" s="71">
        <f t="shared" ref="J109:J169" si="11">H109</f>
        <v>1.0900000000000001</v>
      </c>
      <c r="K109" s="108">
        <v>950</v>
      </c>
      <c r="L109" s="109" t="s">
        <v>64</v>
      </c>
      <c r="M109" s="69">
        <f t="shared" si="5"/>
        <v>9.5000000000000001E-2</v>
      </c>
      <c r="N109" s="108">
        <v>1025</v>
      </c>
      <c r="O109" s="109" t="s">
        <v>64</v>
      </c>
      <c r="P109" s="69">
        <f t="shared" si="6"/>
        <v>0.10249999999999999</v>
      </c>
    </row>
    <row r="110" spans="2:16">
      <c r="B110" s="108">
        <v>2.5</v>
      </c>
      <c r="C110" s="109" t="s">
        <v>65</v>
      </c>
      <c r="D110" s="69">
        <f t="shared" si="10"/>
        <v>2.9069767441860465E-2</v>
      </c>
      <c r="E110" s="110">
        <v>7.8150000000000004</v>
      </c>
      <c r="F110" s="111">
        <v>2.2269999999999999</v>
      </c>
      <c r="G110" s="107">
        <f t="shared" si="7"/>
        <v>10.042</v>
      </c>
      <c r="H110" s="108">
        <v>1.2</v>
      </c>
      <c r="I110" s="109" t="s">
        <v>66</v>
      </c>
      <c r="J110" s="71">
        <f t="shared" si="11"/>
        <v>1.2</v>
      </c>
      <c r="K110" s="108">
        <v>1012</v>
      </c>
      <c r="L110" s="109" t="s">
        <v>64</v>
      </c>
      <c r="M110" s="69">
        <f t="shared" si="5"/>
        <v>0.1012</v>
      </c>
      <c r="N110" s="108">
        <v>1104</v>
      </c>
      <c r="O110" s="109" t="s">
        <v>64</v>
      </c>
      <c r="P110" s="69">
        <f t="shared" si="6"/>
        <v>0.11040000000000001</v>
      </c>
    </row>
    <row r="111" spans="2:16">
      <c r="B111" s="108">
        <v>2.75</v>
      </c>
      <c r="C111" s="109" t="s">
        <v>65</v>
      </c>
      <c r="D111" s="69">
        <f t="shared" si="10"/>
        <v>3.1976744186046513E-2</v>
      </c>
      <c r="E111" s="110">
        <v>8.3170000000000002</v>
      </c>
      <c r="F111" s="111">
        <v>2.097</v>
      </c>
      <c r="G111" s="107">
        <f t="shared" si="7"/>
        <v>10.414</v>
      </c>
      <c r="H111" s="108">
        <v>1.31</v>
      </c>
      <c r="I111" s="109" t="s">
        <v>66</v>
      </c>
      <c r="J111" s="71">
        <f t="shared" si="11"/>
        <v>1.31</v>
      </c>
      <c r="K111" s="108">
        <v>1067</v>
      </c>
      <c r="L111" s="109" t="s">
        <v>64</v>
      </c>
      <c r="M111" s="69">
        <f t="shared" si="5"/>
        <v>0.10669999999999999</v>
      </c>
      <c r="N111" s="108">
        <v>1178</v>
      </c>
      <c r="O111" s="109" t="s">
        <v>64</v>
      </c>
      <c r="P111" s="69">
        <f t="shared" si="6"/>
        <v>0.11779999999999999</v>
      </c>
    </row>
    <row r="112" spans="2:16">
      <c r="B112" s="108">
        <v>3</v>
      </c>
      <c r="C112" s="109" t="s">
        <v>65</v>
      </c>
      <c r="D112" s="69">
        <f t="shared" si="10"/>
        <v>3.4883720930232558E-2</v>
      </c>
      <c r="E112" s="110">
        <v>8.8079999999999998</v>
      </c>
      <c r="F112" s="111">
        <v>1.9830000000000001</v>
      </c>
      <c r="G112" s="107">
        <f t="shared" si="7"/>
        <v>10.791</v>
      </c>
      <c r="H112" s="108">
        <v>1.41</v>
      </c>
      <c r="I112" s="109" t="s">
        <v>66</v>
      </c>
      <c r="J112" s="71">
        <f t="shared" si="11"/>
        <v>1.41</v>
      </c>
      <c r="K112" s="108">
        <v>1116</v>
      </c>
      <c r="L112" s="109" t="s">
        <v>64</v>
      </c>
      <c r="M112" s="69">
        <f t="shared" si="5"/>
        <v>0.1116</v>
      </c>
      <c r="N112" s="108">
        <v>1247</v>
      </c>
      <c r="O112" s="109" t="s">
        <v>64</v>
      </c>
      <c r="P112" s="69">
        <f t="shared" si="6"/>
        <v>0.12470000000000001</v>
      </c>
    </row>
    <row r="113" spans="1:16">
      <c r="B113" s="108">
        <v>3.25</v>
      </c>
      <c r="C113" s="109" t="s">
        <v>65</v>
      </c>
      <c r="D113" s="69">
        <f t="shared" si="10"/>
        <v>3.7790697674418602E-2</v>
      </c>
      <c r="E113" s="110">
        <v>9.2850000000000001</v>
      </c>
      <c r="F113" s="111">
        <v>1.8819999999999999</v>
      </c>
      <c r="G113" s="107">
        <f t="shared" si="7"/>
        <v>11.167</v>
      </c>
      <c r="H113" s="108">
        <v>1.51</v>
      </c>
      <c r="I113" s="109" t="s">
        <v>66</v>
      </c>
      <c r="J113" s="71">
        <f t="shared" si="11"/>
        <v>1.51</v>
      </c>
      <c r="K113" s="108">
        <v>1161</v>
      </c>
      <c r="L113" s="109" t="s">
        <v>64</v>
      </c>
      <c r="M113" s="69">
        <f t="shared" si="5"/>
        <v>0.11610000000000001</v>
      </c>
      <c r="N113" s="108">
        <v>1311</v>
      </c>
      <c r="O113" s="109" t="s">
        <v>64</v>
      </c>
      <c r="P113" s="69">
        <f t="shared" si="6"/>
        <v>0.13109999999999999</v>
      </c>
    </row>
    <row r="114" spans="1:16">
      <c r="B114" s="108">
        <v>3.5</v>
      </c>
      <c r="C114" s="109" t="s">
        <v>65</v>
      </c>
      <c r="D114" s="69">
        <f t="shared" si="10"/>
        <v>4.0697674418604654E-2</v>
      </c>
      <c r="E114" s="110">
        <v>9.7490000000000006</v>
      </c>
      <c r="F114" s="111">
        <v>1.7929999999999999</v>
      </c>
      <c r="G114" s="107">
        <f t="shared" si="7"/>
        <v>11.542</v>
      </c>
      <c r="H114" s="108">
        <v>1.61</v>
      </c>
      <c r="I114" s="109" t="s">
        <v>66</v>
      </c>
      <c r="J114" s="71">
        <f t="shared" si="11"/>
        <v>1.61</v>
      </c>
      <c r="K114" s="108">
        <v>1202</v>
      </c>
      <c r="L114" s="109" t="s">
        <v>64</v>
      </c>
      <c r="M114" s="69">
        <f t="shared" si="5"/>
        <v>0.1202</v>
      </c>
      <c r="N114" s="108">
        <v>1370</v>
      </c>
      <c r="O114" s="109" t="s">
        <v>64</v>
      </c>
      <c r="P114" s="69">
        <f t="shared" si="6"/>
        <v>0.13700000000000001</v>
      </c>
    </row>
    <row r="115" spans="1:16">
      <c r="B115" s="108">
        <v>3.75</v>
      </c>
      <c r="C115" s="109" t="s">
        <v>65</v>
      </c>
      <c r="D115" s="69">
        <f t="shared" si="10"/>
        <v>4.3604651162790699E-2</v>
      </c>
      <c r="E115" s="110">
        <v>10.199999999999999</v>
      </c>
      <c r="F115" s="111">
        <v>1.7130000000000001</v>
      </c>
      <c r="G115" s="107">
        <f t="shared" si="7"/>
        <v>11.913</v>
      </c>
      <c r="H115" s="108">
        <v>1.7</v>
      </c>
      <c r="I115" s="109" t="s">
        <v>66</v>
      </c>
      <c r="J115" s="71">
        <f t="shared" si="11"/>
        <v>1.7</v>
      </c>
      <c r="K115" s="108">
        <v>1239</v>
      </c>
      <c r="L115" s="109" t="s">
        <v>64</v>
      </c>
      <c r="M115" s="69">
        <f t="shared" si="5"/>
        <v>0.12390000000000001</v>
      </c>
      <c r="N115" s="108">
        <v>1426</v>
      </c>
      <c r="O115" s="109" t="s">
        <v>64</v>
      </c>
      <c r="P115" s="69">
        <f t="shared" si="6"/>
        <v>0.1426</v>
      </c>
    </row>
    <row r="116" spans="1:16">
      <c r="B116" s="108">
        <v>4</v>
      </c>
      <c r="C116" s="109" t="s">
        <v>65</v>
      </c>
      <c r="D116" s="69">
        <f t="shared" si="10"/>
        <v>4.6511627906976744E-2</v>
      </c>
      <c r="E116" s="110">
        <v>10.64</v>
      </c>
      <c r="F116" s="111">
        <v>1.64</v>
      </c>
      <c r="G116" s="107">
        <f t="shared" si="7"/>
        <v>12.280000000000001</v>
      </c>
      <c r="H116" s="108">
        <v>1.79</v>
      </c>
      <c r="I116" s="109" t="s">
        <v>66</v>
      </c>
      <c r="J116" s="71">
        <f t="shared" si="11"/>
        <v>1.79</v>
      </c>
      <c r="K116" s="108">
        <v>1273</v>
      </c>
      <c r="L116" s="109" t="s">
        <v>64</v>
      </c>
      <c r="M116" s="69">
        <f t="shared" si="5"/>
        <v>0.1273</v>
      </c>
      <c r="N116" s="108">
        <v>1478</v>
      </c>
      <c r="O116" s="109" t="s">
        <v>64</v>
      </c>
      <c r="P116" s="69">
        <f t="shared" si="6"/>
        <v>0.14779999999999999</v>
      </c>
    </row>
    <row r="117" spans="1:16">
      <c r="B117" s="108">
        <v>4.5</v>
      </c>
      <c r="C117" s="109" t="s">
        <v>65</v>
      </c>
      <c r="D117" s="69">
        <f t="shared" si="10"/>
        <v>5.232558139534884E-2</v>
      </c>
      <c r="E117" s="110">
        <v>11.48</v>
      </c>
      <c r="F117" s="111">
        <v>1.514</v>
      </c>
      <c r="G117" s="107">
        <f t="shared" si="7"/>
        <v>12.994</v>
      </c>
      <c r="H117" s="108">
        <v>1.97</v>
      </c>
      <c r="I117" s="109" t="s">
        <v>66</v>
      </c>
      <c r="J117" s="71">
        <f t="shared" si="11"/>
        <v>1.97</v>
      </c>
      <c r="K117" s="108">
        <v>1345</v>
      </c>
      <c r="L117" s="109" t="s">
        <v>64</v>
      </c>
      <c r="M117" s="69">
        <f t="shared" si="5"/>
        <v>0.13450000000000001</v>
      </c>
      <c r="N117" s="108">
        <v>1573</v>
      </c>
      <c r="O117" s="109" t="s">
        <v>64</v>
      </c>
      <c r="P117" s="69">
        <f t="shared" si="6"/>
        <v>0.1573</v>
      </c>
    </row>
    <row r="118" spans="1:16">
      <c r="B118" s="108">
        <v>5</v>
      </c>
      <c r="C118" s="109" t="s">
        <v>65</v>
      </c>
      <c r="D118" s="69">
        <f t="shared" si="10"/>
        <v>5.8139534883720929E-2</v>
      </c>
      <c r="E118" s="110">
        <v>12.28</v>
      </c>
      <c r="F118" s="111">
        <v>1.4079999999999999</v>
      </c>
      <c r="G118" s="107">
        <f t="shared" si="7"/>
        <v>13.687999999999999</v>
      </c>
      <c r="H118" s="108">
        <v>2.13</v>
      </c>
      <c r="I118" s="109" t="s">
        <v>66</v>
      </c>
      <c r="J118" s="71">
        <f t="shared" si="11"/>
        <v>2.13</v>
      </c>
      <c r="K118" s="108">
        <v>1406</v>
      </c>
      <c r="L118" s="109" t="s">
        <v>64</v>
      </c>
      <c r="M118" s="69">
        <f t="shared" si="5"/>
        <v>0.1406</v>
      </c>
      <c r="N118" s="108">
        <v>1658</v>
      </c>
      <c r="O118" s="109" t="s">
        <v>64</v>
      </c>
      <c r="P118" s="69">
        <f t="shared" si="6"/>
        <v>0.1658</v>
      </c>
    </row>
    <row r="119" spans="1:16">
      <c r="B119" s="108">
        <v>5.5</v>
      </c>
      <c r="C119" s="109" t="s">
        <v>65</v>
      </c>
      <c r="D119" s="69">
        <f t="shared" si="10"/>
        <v>6.3953488372093026E-2</v>
      </c>
      <c r="E119" s="110">
        <v>13.05</v>
      </c>
      <c r="F119" s="111">
        <v>1.3180000000000001</v>
      </c>
      <c r="G119" s="107">
        <f t="shared" si="7"/>
        <v>14.368</v>
      </c>
      <c r="H119" s="108">
        <v>2.29</v>
      </c>
      <c r="I119" s="109" t="s">
        <v>66</v>
      </c>
      <c r="J119" s="71">
        <f t="shared" si="11"/>
        <v>2.29</v>
      </c>
      <c r="K119" s="108">
        <v>1460</v>
      </c>
      <c r="L119" s="109" t="s">
        <v>64</v>
      </c>
      <c r="M119" s="69">
        <f t="shared" si="5"/>
        <v>0.14599999999999999</v>
      </c>
      <c r="N119" s="108">
        <v>1734</v>
      </c>
      <c r="O119" s="109" t="s">
        <v>64</v>
      </c>
      <c r="P119" s="69">
        <f t="shared" si="6"/>
        <v>0.1734</v>
      </c>
    </row>
    <row r="120" spans="1:16">
      <c r="B120" s="108">
        <v>6</v>
      </c>
      <c r="C120" s="109" t="s">
        <v>65</v>
      </c>
      <c r="D120" s="69">
        <f t="shared" si="10"/>
        <v>6.9767441860465115E-2</v>
      </c>
      <c r="E120" s="110">
        <v>13.79</v>
      </c>
      <c r="F120" s="111">
        <v>1.2390000000000001</v>
      </c>
      <c r="G120" s="107">
        <f t="shared" si="7"/>
        <v>15.029</v>
      </c>
      <c r="H120" s="108">
        <v>2.44</v>
      </c>
      <c r="I120" s="109" t="s">
        <v>66</v>
      </c>
      <c r="J120" s="71">
        <f t="shared" si="11"/>
        <v>2.44</v>
      </c>
      <c r="K120" s="108">
        <v>1507</v>
      </c>
      <c r="L120" s="109" t="s">
        <v>64</v>
      </c>
      <c r="M120" s="69">
        <f t="shared" si="5"/>
        <v>0.1507</v>
      </c>
      <c r="N120" s="108">
        <v>1803</v>
      </c>
      <c r="O120" s="109" t="s">
        <v>64</v>
      </c>
      <c r="P120" s="69">
        <f t="shared" si="6"/>
        <v>0.18029999999999999</v>
      </c>
    </row>
    <row r="121" spans="1:16">
      <c r="B121" s="108">
        <v>6.5</v>
      </c>
      <c r="C121" s="109" t="s">
        <v>65</v>
      </c>
      <c r="D121" s="69">
        <f t="shared" si="10"/>
        <v>7.5581395348837205E-2</v>
      </c>
      <c r="E121" s="110">
        <v>14.51</v>
      </c>
      <c r="F121" s="111">
        <v>1.171</v>
      </c>
      <c r="G121" s="107">
        <f t="shared" si="7"/>
        <v>15.680999999999999</v>
      </c>
      <c r="H121" s="108">
        <v>2.58</v>
      </c>
      <c r="I121" s="109" t="s">
        <v>66</v>
      </c>
      <c r="J121" s="71">
        <f t="shared" si="11"/>
        <v>2.58</v>
      </c>
      <c r="K121" s="108">
        <v>1548</v>
      </c>
      <c r="L121" s="109" t="s">
        <v>64</v>
      </c>
      <c r="M121" s="69">
        <f t="shared" si="5"/>
        <v>0.15479999999999999</v>
      </c>
      <c r="N121" s="108">
        <v>1865</v>
      </c>
      <c r="O121" s="109" t="s">
        <v>64</v>
      </c>
      <c r="P121" s="69">
        <f t="shared" si="6"/>
        <v>0.1865</v>
      </c>
    </row>
    <row r="122" spans="1:16">
      <c r="B122" s="108">
        <v>7</v>
      </c>
      <c r="C122" s="109" t="s">
        <v>65</v>
      </c>
      <c r="D122" s="69">
        <f t="shared" si="10"/>
        <v>8.1395348837209308E-2</v>
      </c>
      <c r="E122" s="110">
        <v>15.22</v>
      </c>
      <c r="F122" s="111">
        <v>1.1100000000000001</v>
      </c>
      <c r="G122" s="107">
        <f t="shared" si="7"/>
        <v>16.330000000000002</v>
      </c>
      <c r="H122" s="108">
        <v>2.72</v>
      </c>
      <c r="I122" s="109" t="s">
        <v>66</v>
      </c>
      <c r="J122" s="71">
        <f t="shared" si="11"/>
        <v>2.72</v>
      </c>
      <c r="K122" s="108">
        <v>1586</v>
      </c>
      <c r="L122" s="109" t="s">
        <v>64</v>
      </c>
      <c r="M122" s="69">
        <f t="shared" si="5"/>
        <v>0.15860000000000002</v>
      </c>
      <c r="N122" s="108">
        <v>1922</v>
      </c>
      <c r="O122" s="109" t="s">
        <v>64</v>
      </c>
      <c r="P122" s="69">
        <f t="shared" si="6"/>
        <v>0.19219999999999998</v>
      </c>
    </row>
    <row r="123" spans="1:16">
      <c r="B123" s="108">
        <v>8</v>
      </c>
      <c r="C123" s="109" t="s">
        <v>65</v>
      </c>
      <c r="D123" s="69">
        <f t="shared" si="10"/>
        <v>9.3023255813953487E-2</v>
      </c>
      <c r="E123" s="110">
        <v>16.59</v>
      </c>
      <c r="F123" s="111">
        <v>1.008</v>
      </c>
      <c r="G123" s="107">
        <f t="shared" si="7"/>
        <v>17.597999999999999</v>
      </c>
      <c r="H123" s="108">
        <v>2.98</v>
      </c>
      <c r="I123" s="109" t="s">
        <v>66</v>
      </c>
      <c r="J123" s="71">
        <f t="shared" si="11"/>
        <v>2.98</v>
      </c>
      <c r="K123" s="108">
        <v>1670</v>
      </c>
      <c r="L123" s="109" t="s">
        <v>64</v>
      </c>
      <c r="M123" s="69">
        <f t="shared" si="5"/>
        <v>0.16699999999999998</v>
      </c>
      <c r="N123" s="108">
        <v>2022</v>
      </c>
      <c r="O123" s="109" t="s">
        <v>64</v>
      </c>
      <c r="P123" s="69">
        <f t="shared" si="6"/>
        <v>0.20219999999999999</v>
      </c>
    </row>
    <row r="124" spans="1:16">
      <c r="B124" s="108">
        <v>9</v>
      </c>
      <c r="C124" s="109" t="s">
        <v>65</v>
      </c>
      <c r="D124" s="69">
        <f t="shared" si="10"/>
        <v>0.10465116279069768</v>
      </c>
      <c r="E124" s="110">
        <v>17.93</v>
      </c>
      <c r="F124" s="111">
        <v>0.92500000000000004</v>
      </c>
      <c r="G124" s="107">
        <f t="shared" si="7"/>
        <v>18.855</v>
      </c>
      <c r="H124" s="108">
        <v>3.22</v>
      </c>
      <c r="I124" s="109" t="s">
        <v>66</v>
      </c>
      <c r="J124" s="71">
        <f t="shared" si="11"/>
        <v>3.22</v>
      </c>
      <c r="K124" s="108">
        <v>1739</v>
      </c>
      <c r="L124" s="109" t="s">
        <v>64</v>
      </c>
      <c r="M124" s="69">
        <f t="shared" si="5"/>
        <v>0.1739</v>
      </c>
      <c r="N124" s="108">
        <v>2108</v>
      </c>
      <c r="O124" s="109" t="s">
        <v>64</v>
      </c>
      <c r="P124" s="69">
        <f t="shared" si="6"/>
        <v>0.21080000000000002</v>
      </c>
    </row>
    <row r="125" spans="1:16">
      <c r="B125" s="72">
        <v>10</v>
      </c>
      <c r="C125" s="73" t="s">
        <v>65</v>
      </c>
      <c r="D125" s="69">
        <f t="shared" si="10"/>
        <v>0.11627906976744186</v>
      </c>
      <c r="E125" s="110">
        <v>19.239999999999998</v>
      </c>
      <c r="F125" s="111">
        <v>0.85570000000000002</v>
      </c>
      <c r="G125" s="107">
        <f t="shared" si="7"/>
        <v>20.095699999999997</v>
      </c>
      <c r="H125" s="108">
        <v>3.45</v>
      </c>
      <c r="I125" s="109" t="s">
        <v>66</v>
      </c>
      <c r="J125" s="71">
        <f t="shared" si="11"/>
        <v>3.45</v>
      </c>
      <c r="K125" s="108">
        <v>1797</v>
      </c>
      <c r="L125" s="109" t="s">
        <v>64</v>
      </c>
      <c r="M125" s="69">
        <f t="shared" si="5"/>
        <v>0.1797</v>
      </c>
      <c r="N125" s="108">
        <v>2182</v>
      </c>
      <c r="O125" s="109" t="s">
        <v>64</v>
      </c>
      <c r="P125" s="69">
        <f t="shared" si="6"/>
        <v>0.21820000000000001</v>
      </c>
    </row>
    <row r="126" spans="1:16">
      <c r="B126" s="72">
        <v>11</v>
      </c>
      <c r="C126" s="73" t="s">
        <v>65</v>
      </c>
      <c r="D126" s="69">
        <f t="shared" si="10"/>
        <v>0.12790697674418605</v>
      </c>
      <c r="E126" s="110">
        <v>20.51</v>
      </c>
      <c r="F126" s="111">
        <v>0.79700000000000004</v>
      </c>
      <c r="G126" s="107">
        <f t="shared" si="7"/>
        <v>21.307000000000002</v>
      </c>
      <c r="H126" s="72">
        <v>3.66</v>
      </c>
      <c r="I126" s="73" t="s">
        <v>66</v>
      </c>
      <c r="J126" s="71">
        <f t="shared" si="11"/>
        <v>3.66</v>
      </c>
      <c r="K126" s="72">
        <v>1846</v>
      </c>
      <c r="L126" s="73" t="s">
        <v>64</v>
      </c>
      <c r="M126" s="69">
        <f t="shared" si="5"/>
        <v>0.18460000000000001</v>
      </c>
      <c r="N126" s="72">
        <v>2247</v>
      </c>
      <c r="O126" s="73" t="s">
        <v>64</v>
      </c>
      <c r="P126" s="69">
        <f t="shared" si="6"/>
        <v>0.22469999999999998</v>
      </c>
    </row>
    <row r="127" spans="1:16">
      <c r="B127" s="72">
        <v>12</v>
      </c>
      <c r="C127" s="73" t="s">
        <v>65</v>
      </c>
      <c r="D127" s="69">
        <f t="shared" si="10"/>
        <v>0.13953488372093023</v>
      </c>
      <c r="E127" s="110">
        <v>21.76</v>
      </c>
      <c r="F127" s="111">
        <v>0.74660000000000004</v>
      </c>
      <c r="G127" s="107">
        <f t="shared" si="7"/>
        <v>22.506600000000002</v>
      </c>
      <c r="H127" s="72">
        <v>3.86</v>
      </c>
      <c r="I127" s="73" t="s">
        <v>66</v>
      </c>
      <c r="J127" s="71">
        <f t="shared" si="11"/>
        <v>3.86</v>
      </c>
      <c r="K127" s="72">
        <v>1889</v>
      </c>
      <c r="L127" s="73" t="s">
        <v>64</v>
      </c>
      <c r="M127" s="69">
        <f t="shared" si="5"/>
        <v>0.18890000000000001</v>
      </c>
      <c r="N127" s="72">
        <v>2305</v>
      </c>
      <c r="O127" s="73" t="s">
        <v>64</v>
      </c>
      <c r="P127" s="69">
        <f t="shared" si="6"/>
        <v>0.23050000000000001</v>
      </c>
    </row>
    <row r="128" spans="1:16">
      <c r="A128" s="113"/>
      <c r="B128" s="108">
        <v>13</v>
      </c>
      <c r="C128" s="109" t="s">
        <v>65</v>
      </c>
      <c r="D128" s="69">
        <f t="shared" si="10"/>
        <v>0.15116279069767441</v>
      </c>
      <c r="E128" s="110">
        <v>22.98</v>
      </c>
      <c r="F128" s="111">
        <v>0.70279999999999998</v>
      </c>
      <c r="G128" s="107">
        <f t="shared" si="7"/>
        <v>23.6828</v>
      </c>
      <c r="H128" s="108">
        <v>4.05</v>
      </c>
      <c r="I128" s="109" t="s">
        <v>66</v>
      </c>
      <c r="J128" s="71">
        <f t="shared" si="11"/>
        <v>4.05</v>
      </c>
      <c r="K128" s="72">
        <v>1926</v>
      </c>
      <c r="L128" s="73" t="s">
        <v>64</v>
      </c>
      <c r="M128" s="69">
        <f t="shared" si="5"/>
        <v>0.19259999999999999</v>
      </c>
      <c r="N128" s="72">
        <v>2356</v>
      </c>
      <c r="O128" s="73" t="s">
        <v>64</v>
      </c>
      <c r="P128" s="69">
        <f t="shared" si="6"/>
        <v>0.23559999999999998</v>
      </c>
    </row>
    <row r="129" spans="1:16">
      <c r="A129" s="113"/>
      <c r="B129" s="108">
        <v>14</v>
      </c>
      <c r="C129" s="109" t="s">
        <v>65</v>
      </c>
      <c r="D129" s="69">
        <f t="shared" si="10"/>
        <v>0.16279069767441862</v>
      </c>
      <c r="E129" s="110">
        <v>24.17</v>
      </c>
      <c r="F129" s="111">
        <v>0.6643</v>
      </c>
      <c r="G129" s="107">
        <f t="shared" si="7"/>
        <v>24.834300000000002</v>
      </c>
      <c r="H129" s="108">
        <v>4.24</v>
      </c>
      <c r="I129" s="109" t="s">
        <v>66</v>
      </c>
      <c r="J129" s="71">
        <f t="shared" si="11"/>
        <v>4.24</v>
      </c>
      <c r="K129" s="72">
        <v>1959</v>
      </c>
      <c r="L129" s="73" t="s">
        <v>64</v>
      </c>
      <c r="M129" s="69">
        <f t="shared" si="5"/>
        <v>0.19590000000000002</v>
      </c>
      <c r="N129" s="72">
        <v>2401</v>
      </c>
      <c r="O129" s="73" t="s">
        <v>64</v>
      </c>
      <c r="P129" s="69">
        <f t="shared" si="6"/>
        <v>0.24009999999999998</v>
      </c>
    </row>
    <row r="130" spans="1:16">
      <c r="A130" s="113"/>
      <c r="B130" s="108">
        <v>15</v>
      </c>
      <c r="C130" s="109" t="s">
        <v>65</v>
      </c>
      <c r="D130" s="69">
        <f t="shared" si="10"/>
        <v>0.1744186046511628</v>
      </c>
      <c r="E130" s="110">
        <v>25.32</v>
      </c>
      <c r="F130" s="111">
        <v>0.63019999999999998</v>
      </c>
      <c r="G130" s="107">
        <f t="shared" si="7"/>
        <v>25.950199999999999</v>
      </c>
      <c r="H130" s="108">
        <v>4.41</v>
      </c>
      <c r="I130" s="109" t="s">
        <v>66</v>
      </c>
      <c r="J130" s="71">
        <f t="shared" si="11"/>
        <v>4.41</v>
      </c>
      <c r="K130" s="72">
        <v>1989</v>
      </c>
      <c r="L130" s="73" t="s">
        <v>64</v>
      </c>
      <c r="M130" s="69">
        <f t="shared" si="5"/>
        <v>0.19890000000000002</v>
      </c>
      <c r="N130" s="72">
        <v>2443</v>
      </c>
      <c r="O130" s="73" t="s">
        <v>64</v>
      </c>
      <c r="P130" s="69">
        <f t="shared" si="6"/>
        <v>0.24430000000000002</v>
      </c>
    </row>
    <row r="131" spans="1:16">
      <c r="A131" s="113"/>
      <c r="B131" s="108">
        <v>16</v>
      </c>
      <c r="C131" s="109" t="s">
        <v>65</v>
      </c>
      <c r="D131" s="69">
        <f t="shared" si="10"/>
        <v>0.18604651162790697</v>
      </c>
      <c r="E131" s="110">
        <v>26.44</v>
      </c>
      <c r="F131" s="111">
        <v>0.5998</v>
      </c>
      <c r="G131" s="107">
        <f t="shared" si="7"/>
        <v>27.0398</v>
      </c>
      <c r="H131" s="108">
        <v>4.58</v>
      </c>
      <c r="I131" s="109" t="s">
        <v>66</v>
      </c>
      <c r="J131" s="71">
        <f t="shared" si="11"/>
        <v>4.58</v>
      </c>
      <c r="K131" s="72">
        <v>2015</v>
      </c>
      <c r="L131" s="73" t="s">
        <v>64</v>
      </c>
      <c r="M131" s="69">
        <f t="shared" si="5"/>
        <v>0.20150000000000001</v>
      </c>
      <c r="N131" s="72">
        <v>2480</v>
      </c>
      <c r="O131" s="73" t="s">
        <v>64</v>
      </c>
      <c r="P131" s="69">
        <f t="shared" si="6"/>
        <v>0.248</v>
      </c>
    </row>
    <row r="132" spans="1:16">
      <c r="A132" s="113"/>
      <c r="B132" s="108">
        <v>17</v>
      </c>
      <c r="C132" s="109" t="s">
        <v>65</v>
      </c>
      <c r="D132" s="69">
        <f t="shared" si="10"/>
        <v>0.19767441860465115</v>
      </c>
      <c r="E132" s="110">
        <v>27.52</v>
      </c>
      <c r="F132" s="111">
        <v>0.57240000000000002</v>
      </c>
      <c r="G132" s="107">
        <f t="shared" si="7"/>
        <v>28.092399999999998</v>
      </c>
      <c r="H132" s="108">
        <v>4.74</v>
      </c>
      <c r="I132" s="109" t="s">
        <v>66</v>
      </c>
      <c r="J132" s="71">
        <f t="shared" si="11"/>
        <v>4.74</v>
      </c>
      <c r="K132" s="72">
        <v>2039</v>
      </c>
      <c r="L132" s="73" t="s">
        <v>64</v>
      </c>
      <c r="M132" s="69">
        <f t="shared" si="5"/>
        <v>0.20390000000000003</v>
      </c>
      <c r="N132" s="72">
        <v>2515</v>
      </c>
      <c r="O132" s="73" t="s">
        <v>64</v>
      </c>
      <c r="P132" s="69">
        <f t="shared" si="6"/>
        <v>0.2515</v>
      </c>
    </row>
    <row r="133" spans="1:16">
      <c r="A133" s="113"/>
      <c r="B133" s="108">
        <v>18</v>
      </c>
      <c r="C133" s="109" t="s">
        <v>65</v>
      </c>
      <c r="D133" s="69">
        <f t="shared" si="10"/>
        <v>0.20930232558139536</v>
      </c>
      <c r="E133" s="110">
        <v>28.56</v>
      </c>
      <c r="F133" s="111">
        <v>0.54769999999999996</v>
      </c>
      <c r="G133" s="107">
        <f t="shared" si="7"/>
        <v>29.107699999999998</v>
      </c>
      <c r="H133" s="108">
        <v>4.8899999999999997</v>
      </c>
      <c r="I133" s="109" t="s">
        <v>66</v>
      </c>
      <c r="J133" s="71">
        <f t="shared" si="11"/>
        <v>4.8899999999999997</v>
      </c>
      <c r="K133" s="72">
        <v>2061</v>
      </c>
      <c r="L133" s="73" t="s">
        <v>64</v>
      </c>
      <c r="M133" s="69">
        <f t="shared" si="5"/>
        <v>0.20610000000000001</v>
      </c>
      <c r="N133" s="72">
        <v>2546</v>
      </c>
      <c r="O133" s="73" t="s">
        <v>64</v>
      </c>
      <c r="P133" s="69">
        <f t="shared" si="6"/>
        <v>0.25459999999999999</v>
      </c>
    </row>
    <row r="134" spans="1:16">
      <c r="A134" s="113"/>
      <c r="B134" s="108">
        <v>20</v>
      </c>
      <c r="C134" s="109" t="s">
        <v>65</v>
      </c>
      <c r="D134" s="69">
        <f t="shared" si="10"/>
        <v>0.23255813953488372</v>
      </c>
      <c r="E134" s="110">
        <v>30.52</v>
      </c>
      <c r="F134" s="111">
        <v>0.50460000000000005</v>
      </c>
      <c r="G134" s="107">
        <f t="shared" si="7"/>
        <v>31.0246</v>
      </c>
      <c r="H134" s="108">
        <v>5.19</v>
      </c>
      <c r="I134" s="109" t="s">
        <v>66</v>
      </c>
      <c r="J134" s="71">
        <f t="shared" si="11"/>
        <v>5.19</v>
      </c>
      <c r="K134" s="72">
        <v>2120</v>
      </c>
      <c r="L134" s="73" t="s">
        <v>64</v>
      </c>
      <c r="M134" s="69">
        <f t="shared" si="5"/>
        <v>0.21200000000000002</v>
      </c>
      <c r="N134" s="72">
        <v>2602</v>
      </c>
      <c r="O134" s="73" t="s">
        <v>64</v>
      </c>
      <c r="P134" s="69">
        <f t="shared" si="6"/>
        <v>0.26019999999999999</v>
      </c>
    </row>
    <row r="135" spans="1:16">
      <c r="A135" s="113"/>
      <c r="B135" s="108">
        <v>22.5</v>
      </c>
      <c r="C135" s="109" t="s">
        <v>65</v>
      </c>
      <c r="D135" s="69">
        <f t="shared" si="10"/>
        <v>0.26162790697674421</v>
      </c>
      <c r="E135" s="110">
        <v>32.76</v>
      </c>
      <c r="F135" s="111">
        <v>0.4602</v>
      </c>
      <c r="G135" s="107">
        <f t="shared" si="7"/>
        <v>33.220199999999998</v>
      </c>
      <c r="H135" s="108">
        <v>5.53</v>
      </c>
      <c r="I135" s="109" t="s">
        <v>66</v>
      </c>
      <c r="J135" s="71">
        <f t="shared" si="11"/>
        <v>5.53</v>
      </c>
      <c r="K135" s="72">
        <v>2193</v>
      </c>
      <c r="L135" s="73" t="s">
        <v>64</v>
      </c>
      <c r="M135" s="69">
        <f t="shared" si="5"/>
        <v>0.21929999999999999</v>
      </c>
      <c r="N135" s="72">
        <v>2662</v>
      </c>
      <c r="O135" s="73" t="s">
        <v>64</v>
      </c>
      <c r="P135" s="69">
        <f t="shared" si="6"/>
        <v>0.26619999999999999</v>
      </c>
    </row>
    <row r="136" spans="1:16">
      <c r="A136" s="113"/>
      <c r="B136" s="108">
        <v>25</v>
      </c>
      <c r="C136" s="109" t="s">
        <v>65</v>
      </c>
      <c r="D136" s="69">
        <f t="shared" si="10"/>
        <v>0.29069767441860467</v>
      </c>
      <c r="E136" s="110">
        <v>34.76</v>
      </c>
      <c r="F136" s="111">
        <v>0.42349999999999999</v>
      </c>
      <c r="G136" s="107">
        <f t="shared" si="7"/>
        <v>35.183499999999995</v>
      </c>
      <c r="H136" s="108">
        <v>5.85</v>
      </c>
      <c r="I136" s="109" t="s">
        <v>66</v>
      </c>
      <c r="J136" s="71">
        <f t="shared" si="11"/>
        <v>5.85</v>
      </c>
      <c r="K136" s="72">
        <v>2255</v>
      </c>
      <c r="L136" s="73" t="s">
        <v>64</v>
      </c>
      <c r="M136" s="69">
        <f t="shared" si="5"/>
        <v>0.22549999999999998</v>
      </c>
      <c r="N136" s="72">
        <v>2713</v>
      </c>
      <c r="O136" s="73" t="s">
        <v>64</v>
      </c>
      <c r="P136" s="69">
        <f t="shared" si="6"/>
        <v>0.27129999999999999</v>
      </c>
    </row>
    <row r="137" spans="1:16">
      <c r="A137" s="113"/>
      <c r="B137" s="108">
        <v>27.5</v>
      </c>
      <c r="C137" s="109" t="s">
        <v>65</v>
      </c>
      <c r="D137" s="69">
        <f t="shared" si="10"/>
        <v>0.31976744186046513</v>
      </c>
      <c r="E137" s="110">
        <v>36.549999999999997</v>
      </c>
      <c r="F137" s="111">
        <v>0.39269999999999999</v>
      </c>
      <c r="G137" s="107">
        <f t="shared" si="7"/>
        <v>36.942699999999995</v>
      </c>
      <c r="H137" s="108">
        <v>6.16</v>
      </c>
      <c r="I137" s="109" t="s">
        <v>66</v>
      </c>
      <c r="J137" s="71">
        <f t="shared" si="11"/>
        <v>6.16</v>
      </c>
      <c r="K137" s="72">
        <v>2309</v>
      </c>
      <c r="L137" s="73" t="s">
        <v>64</v>
      </c>
      <c r="M137" s="69">
        <f t="shared" si="5"/>
        <v>0.23090000000000002</v>
      </c>
      <c r="N137" s="72">
        <v>2757</v>
      </c>
      <c r="O137" s="73" t="s">
        <v>64</v>
      </c>
      <c r="P137" s="69">
        <f t="shared" si="6"/>
        <v>0.2757</v>
      </c>
    </row>
    <row r="138" spans="1:16">
      <c r="A138" s="113"/>
      <c r="B138" s="108">
        <v>30</v>
      </c>
      <c r="C138" s="109" t="s">
        <v>65</v>
      </c>
      <c r="D138" s="69">
        <f t="shared" si="10"/>
        <v>0.34883720930232559</v>
      </c>
      <c r="E138" s="110">
        <v>38.14</v>
      </c>
      <c r="F138" s="111">
        <v>0.3664</v>
      </c>
      <c r="G138" s="107">
        <f t="shared" si="7"/>
        <v>38.506399999999999</v>
      </c>
      <c r="H138" s="108">
        <v>6.46</v>
      </c>
      <c r="I138" s="109" t="s">
        <v>66</v>
      </c>
      <c r="J138" s="71">
        <f t="shared" si="11"/>
        <v>6.46</v>
      </c>
      <c r="K138" s="72">
        <v>2356</v>
      </c>
      <c r="L138" s="73" t="s">
        <v>64</v>
      </c>
      <c r="M138" s="69">
        <f t="shared" si="5"/>
        <v>0.23559999999999998</v>
      </c>
      <c r="N138" s="72">
        <v>2796</v>
      </c>
      <c r="O138" s="73" t="s">
        <v>64</v>
      </c>
      <c r="P138" s="69">
        <f t="shared" si="6"/>
        <v>0.27959999999999996</v>
      </c>
    </row>
    <row r="139" spans="1:16">
      <c r="A139" s="113"/>
      <c r="B139" s="108">
        <v>32.5</v>
      </c>
      <c r="C139" s="109" t="s">
        <v>65</v>
      </c>
      <c r="D139" s="69">
        <f t="shared" si="10"/>
        <v>0.37790697674418605</v>
      </c>
      <c r="E139" s="110">
        <v>39.56</v>
      </c>
      <c r="F139" s="111">
        <v>0.34370000000000001</v>
      </c>
      <c r="G139" s="107">
        <f t="shared" si="7"/>
        <v>39.903700000000001</v>
      </c>
      <c r="H139" s="108">
        <v>6.74</v>
      </c>
      <c r="I139" s="109" t="s">
        <v>66</v>
      </c>
      <c r="J139" s="71">
        <f t="shared" si="11"/>
        <v>6.74</v>
      </c>
      <c r="K139" s="72">
        <v>2399</v>
      </c>
      <c r="L139" s="73" t="s">
        <v>64</v>
      </c>
      <c r="M139" s="69">
        <f t="shared" si="5"/>
        <v>0.2399</v>
      </c>
      <c r="N139" s="72">
        <v>2831</v>
      </c>
      <c r="O139" s="73" t="s">
        <v>64</v>
      </c>
      <c r="P139" s="69">
        <f t="shared" si="6"/>
        <v>0.28310000000000002</v>
      </c>
    </row>
    <row r="140" spans="1:16">
      <c r="A140" s="113"/>
      <c r="B140" s="108">
        <v>35</v>
      </c>
      <c r="C140" s="114" t="s">
        <v>65</v>
      </c>
      <c r="D140" s="69">
        <f t="shared" si="10"/>
        <v>0.40697674418604651</v>
      </c>
      <c r="E140" s="110">
        <v>40.81</v>
      </c>
      <c r="F140" s="111">
        <v>0.32390000000000002</v>
      </c>
      <c r="G140" s="107">
        <f t="shared" si="7"/>
        <v>41.133900000000004</v>
      </c>
      <c r="H140" s="108">
        <v>7.01</v>
      </c>
      <c r="I140" s="109" t="s">
        <v>66</v>
      </c>
      <c r="J140" s="71">
        <f t="shared" si="11"/>
        <v>7.01</v>
      </c>
      <c r="K140" s="72">
        <v>2438</v>
      </c>
      <c r="L140" s="73" t="s">
        <v>64</v>
      </c>
      <c r="M140" s="69">
        <f t="shared" si="5"/>
        <v>0.24380000000000002</v>
      </c>
      <c r="N140" s="72">
        <v>2863</v>
      </c>
      <c r="O140" s="73" t="s">
        <v>64</v>
      </c>
      <c r="P140" s="69">
        <f t="shared" si="6"/>
        <v>0.2863</v>
      </c>
    </row>
    <row r="141" spans="1:16">
      <c r="B141" s="108">
        <v>37.5</v>
      </c>
      <c r="C141" s="73" t="s">
        <v>65</v>
      </c>
      <c r="D141" s="69">
        <f t="shared" si="10"/>
        <v>0.43604651162790697</v>
      </c>
      <c r="E141" s="110">
        <v>41.93</v>
      </c>
      <c r="F141" s="111">
        <v>0.30640000000000001</v>
      </c>
      <c r="G141" s="107">
        <f t="shared" si="7"/>
        <v>42.236400000000003</v>
      </c>
      <c r="H141" s="72">
        <v>7.28</v>
      </c>
      <c r="I141" s="73" t="s">
        <v>66</v>
      </c>
      <c r="J141" s="71">
        <f t="shared" si="11"/>
        <v>7.28</v>
      </c>
      <c r="K141" s="72">
        <v>2474</v>
      </c>
      <c r="L141" s="73" t="s">
        <v>64</v>
      </c>
      <c r="M141" s="69">
        <f t="shared" si="5"/>
        <v>0.24740000000000001</v>
      </c>
      <c r="N141" s="72">
        <v>2892</v>
      </c>
      <c r="O141" s="73" t="s">
        <v>64</v>
      </c>
      <c r="P141" s="69">
        <f t="shared" si="6"/>
        <v>0.28920000000000001</v>
      </c>
    </row>
    <row r="142" spans="1:16">
      <c r="B142" s="108">
        <v>40</v>
      </c>
      <c r="C142" s="73" t="s">
        <v>65</v>
      </c>
      <c r="D142" s="69">
        <f t="shared" si="10"/>
        <v>0.46511627906976744</v>
      </c>
      <c r="E142" s="110">
        <v>42.92</v>
      </c>
      <c r="F142" s="111">
        <v>0.2908</v>
      </c>
      <c r="G142" s="107">
        <f t="shared" si="7"/>
        <v>43.210799999999999</v>
      </c>
      <c r="H142" s="72">
        <v>7.54</v>
      </c>
      <c r="I142" s="73" t="s">
        <v>66</v>
      </c>
      <c r="J142" s="71">
        <f t="shared" si="11"/>
        <v>7.54</v>
      </c>
      <c r="K142" s="72">
        <v>2508</v>
      </c>
      <c r="L142" s="73" t="s">
        <v>64</v>
      </c>
      <c r="M142" s="69">
        <f t="shared" si="5"/>
        <v>0.25080000000000002</v>
      </c>
      <c r="N142" s="72">
        <v>2919</v>
      </c>
      <c r="O142" s="73" t="s">
        <v>64</v>
      </c>
      <c r="P142" s="69">
        <f t="shared" si="6"/>
        <v>0.29189999999999999</v>
      </c>
    </row>
    <row r="143" spans="1:16">
      <c r="B143" s="108">
        <v>45</v>
      </c>
      <c r="C143" s="73" t="s">
        <v>65</v>
      </c>
      <c r="D143" s="69">
        <f t="shared" si="10"/>
        <v>0.52325581395348841</v>
      </c>
      <c r="E143" s="110">
        <v>44.59</v>
      </c>
      <c r="F143" s="111">
        <v>0.26429999999999998</v>
      </c>
      <c r="G143" s="107">
        <f t="shared" si="7"/>
        <v>44.854300000000002</v>
      </c>
      <c r="H143" s="72">
        <v>8.0399999999999991</v>
      </c>
      <c r="I143" s="73" t="s">
        <v>66</v>
      </c>
      <c r="J143" s="71">
        <f t="shared" si="11"/>
        <v>8.0399999999999991</v>
      </c>
      <c r="K143" s="72">
        <v>2619</v>
      </c>
      <c r="L143" s="73" t="s">
        <v>64</v>
      </c>
      <c r="M143" s="69">
        <f t="shared" si="5"/>
        <v>0.26190000000000002</v>
      </c>
      <c r="N143" s="72">
        <v>2967</v>
      </c>
      <c r="O143" s="73" t="s">
        <v>64</v>
      </c>
      <c r="P143" s="69">
        <f t="shared" si="6"/>
        <v>0.29670000000000002</v>
      </c>
    </row>
    <row r="144" spans="1:16">
      <c r="B144" s="108">
        <v>50</v>
      </c>
      <c r="C144" s="73" t="s">
        <v>65</v>
      </c>
      <c r="D144" s="69">
        <f t="shared" si="10"/>
        <v>0.58139534883720934</v>
      </c>
      <c r="E144" s="110">
        <v>45.91</v>
      </c>
      <c r="F144" s="111">
        <v>0.24260000000000001</v>
      </c>
      <c r="G144" s="107">
        <f t="shared" si="7"/>
        <v>46.1526</v>
      </c>
      <c r="H144" s="72">
        <v>8.5299999999999994</v>
      </c>
      <c r="I144" s="73" t="s">
        <v>66</v>
      </c>
      <c r="J144" s="71">
        <f t="shared" si="11"/>
        <v>8.5299999999999994</v>
      </c>
      <c r="K144" s="72">
        <v>2717</v>
      </c>
      <c r="L144" s="73" t="s">
        <v>64</v>
      </c>
      <c r="M144" s="69">
        <f t="shared" si="5"/>
        <v>0.2717</v>
      </c>
      <c r="N144" s="72">
        <v>3009</v>
      </c>
      <c r="O144" s="73" t="s">
        <v>64</v>
      </c>
      <c r="P144" s="69">
        <f t="shared" si="6"/>
        <v>0.3009</v>
      </c>
    </row>
    <row r="145" spans="2:16">
      <c r="B145" s="108">
        <v>55</v>
      </c>
      <c r="C145" s="73" t="s">
        <v>65</v>
      </c>
      <c r="D145" s="69">
        <f t="shared" si="10"/>
        <v>0.63953488372093026</v>
      </c>
      <c r="E145" s="110">
        <v>46.97</v>
      </c>
      <c r="F145" s="111">
        <v>0.22439999999999999</v>
      </c>
      <c r="G145" s="107">
        <f t="shared" si="7"/>
        <v>47.194400000000002</v>
      </c>
      <c r="H145" s="72">
        <v>9</v>
      </c>
      <c r="I145" s="73" t="s">
        <v>66</v>
      </c>
      <c r="J145" s="71">
        <f t="shared" si="11"/>
        <v>9</v>
      </c>
      <c r="K145" s="72">
        <v>2808</v>
      </c>
      <c r="L145" s="73" t="s">
        <v>64</v>
      </c>
      <c r="M145" s="69">
        <f t="shared" si="5"/>
        <v>0.28079999999999999</v>
      </c>
      <c r="N145" s="72">
        <v>3047</v>
      </c>
      <c r="O145" s="73" t="s">
        <v>64</v>
      </c>
      <c r="P145" s="69">
        <f t="shared" si="6"/>
        <v>0.30470000000000003</v>
      </c>
    </row>
    <row r="146" spans="2:16">
      <c r="B146" s="108">
        <v>60</v>
      </c>
      <c r="C146" s="73" t="s">
        <v>65</v>
      </c>
      <c r="D146" s="69">
        <f t="shared" si="10"/>
        <v>0.69767441860465118</v>
      </c>
      <c r="E146" s="110">
        <v>47.81</v>
      </c>
      <c r="F146" s="111">
        <v>0.2089</v>
      </c>
      <c r="G146" s="107">
        <f t="shared" si="7"/>
        <v>48.018900000000002</v>
      </c>
      <c r="H146" s="72">
        <v>9.4700000000000006</v>
      </c>
      <c r="I146" s="73" t="s">
        <v>66</v>
      </c>
      <c r="J146" s="71">
        <f t="shared" si="11"/>
        <v>9.4700000000000006</v>
      </c>
      <c r="K146" s="72">
        <v>2891</v>
      </c>
      <c r="L146" s="73" t="s">
        <v>64</v>
      </c>
      <c r="M146" s="69">
        <f t="shared" si="5"/>
        <v>0.28910000000000002</v>
      </c>
      <c r="N146" s="72">
        <v>3082</v>
      </c>
      <c r="O146" s="73" t="s">
        <v>64</v>
      </c>
      <c r="P146" s="69">
        <f t="shared" si="6"/>
        <v>0.30819999999999997</v>
      </c>
    </row>
    <row r="147" spans="2:16">
      <c r="B147" s="108">
        <v>65</v>
      </c>
      <c r="C147" s="73" t="s">
        <v>65</v>
      </c>
      <c r="D147" s="69">
        <f t="shared" si="10"/>
        <v>0.7558139534883721</v>
      </c>
      <c r="E147" s="110">
        <v>48.48</v>
      </c>
      <c r="F147" s="111">
        <v>0.1956</v>
      </c>
      <c r="G147" s="107">
        <f t="shared" si="7"/>
        <v>48.675599999999996</v>
      </c>
      <c r="H147" s="72">
        <v>9.93</v>
      </c>
      <c r="I147" s="73" t="s">
        <v>66</v>
      </c>
      <c r="J147" s="71">
        <f t="shared" si="11"/>
        <v>9.93</v>
      </c>
      <c r="K147" s="72">
        <v>2970</v>
      </c>
      <c r="L147" s="73" t="s">
        <v>64</v>
      </c>
      <c r="M147" s="69">
        <f t="shared" si="5"/>
        <v>0.29700000000000004</v>
      </c>
      <c r="N147" s="72">
        <v>3114</v>
      </c>
      <c r="O147" s="73" t="s">
        <v>64</v>
      </c>
      <c r="P147" s="69">
        <f t="shared" si="6"/>
        <v>0.31140000000000001</v>
      </c>
    </row>
    <row r="148" spans="2:16">
      <c r="B148" s="108">
        <v>70</v>
      </c>
      <c r="C148" s="73" t="s">
        <v>65</v>
      </c>
      <c r="D148" s="69">
        <f t="shared" si="10"/>
        <v>0.81395348837209303</v>
      </c>
      <c r="E148" s="110">
        <v>49.02</v>
      </c>
      <c r="F148" s="111">
        <v>0.184</v>
      </c>
      <c r="G148" s="107">
        <f t="shared" si="7"/>
        <v>49.204000000000001</v>
      </c>
      <c r="H148" s="72">
        <v>10.38</v>
      </c>
      <c r="I148" s="73" t="s">
        <v>66</v>
      </c>
      <c r="J148" s="71">
        <f t="shared" si="11"/>
        <v>10.38</v>
      </c>
      <c r="K148" s="72">
        <v>3044</v>
      </c>
      <c r="L148" s="73" t="s">
        <v>64</v>
      </c>
      <c r="M148" s="69">
        <f t="shared" ref="M148:M166" si="12">K148/1000/10</f>
        <v>0.3044</v>
      </c>
      <c r="N148" s="72">
        <v>3144</v>
      </c>
      <c r="O148" s="73" t="s">
        <v>64</v>
      </c>
      <c r="P148" s="69">
        <f t="shared" ref="P148:P185" si="13">N148/1000/10</f>
        <v>0.31440000000000001</v>
      </c>
    </row>
    <row r="149" spans="2:16">
      <c r="B149" s="108">
        <v>80</v>
      </c>
      <c r="C149" s="73" t="s">
        <v>65</v>
      </c>
      <c r="D149" s="69">
        <f t="shared" si="10"/>
        <v>0.93023255813953487</v>
      </c>
      <c r="E149" s="110">
        <v>49.8</v>
      </c>
      <c r="F149" s="111">
        <v>0.16470000000000001</v>
      </c>
      <c r="G149" s="107">
        <f t="shared" ref="G149:G212" si="14">E149+F149</f>
        <v>49.964700000000001</v>
      </c>
      <c r="H149" s="72">
        <v>11.28</v>
      </c>
      <c r="I149" s="73" t="s">
        <v>66</v>
      </c>
      <c r="J149" s="71">
        <f t="shared" si="11"/>
        <v>11.28</v>
      </c>
      <c r="K149" s="72">
        <v>3307</v>
      </c>
      <c r="L149" s="73" t="s">
        <v>64</v>
      </c>
      <c r="M149" s="69">
        <f t="shared" si="12"/>
        <v>0.33069999999999999</v>
      </c>
      <c r="N149" s="72">
        <v>3199</v>
      </c>
      <c r="O149" s="73" t="s">
        <v>64</v>
      </c>
      <c r="P149" s="69">
        <f t="shared" si="13"/>
        <v>0.31989999999999996</v>
      </c>
    </row>
    <row r="150" spans="2:16">
      <c r="B150" s="108">
        <v>90</v>
      </c>
      <c r="C150" s="73" t="s">
        <v>65</v>
      </c>
      <c r="D150" s="69">
        <f t="shared" si="10"/>
        <v>1.0465116279069768</v>
      </c>
      <c r="E150" s="110">
        <v>50.3</v>
      </c>
      <c r="F150" s="111">
        <v>0.14929999999999999</v>
      </c>
      <c r="G150" s="107">
        <f t="shared" si="14"/>
        <v>50.449299999999994</v>
      </c>
      <c r="H150" s="72">
        <v>12.16</v>
      </c>
      <c r="I150" s="73" t="s">
        <v>66</v>
      </c>
      <c r="J150" s="71">
        <f t="shared" si="11"/>
        <v>12.16</v>
      </c>
      <c r="K150" s="72">
        <v>3543</v>
      </c>
      <c r="L150" s="73" t="s">
        <v>64</v>
      </c>
      <c r="M150" s="69">
        <f t="shared" si="12"/>
        <v>0.3543</v>
      </c>
      <c r="N150" s="72">
        <v>3249</v>
      </c>
      <c r="O150" s="73" t="s">
        <v>64</v>
      </c>
      <c r="P150" s="69">
        <f t="shared" si="13"/>
        <v>0.32490000000000002</v>
      </c>
    </row>
    <row r="151" spans="2:16">
      <c r="B151" s="108">
        <v>100</v>
      </c>
      <c r="C151" s="73" t="s">
        <v>65</v>
      </c>
      <c r="D151" s="69">
        <f t="shared" si="10"/>
        <v>1.1627906976744187</v>
      </c>
      <c r="E151" s="110">
        <v>50.59</v>
      </c>
      <c r="F151" s="111">
        <v>0.13669999999999999</v>
      </c>
      <c r="G151" s="107">
        <f t="shared" si="14"/>
        <v>50.726700000000001</v>
      </c>
      <c r="H151" s="72">
        <v>13.04</v>
      </c>
      <c r="I151" s="73" t="s">
        <v>66</v>
      </c>
      <c r="J151" s="71">
        <f t="shared" si="11"/>
        <v>13.04</v>
      </c>
      <c r="K151" s="72">
        <v>3762</v>
      </c>
      <c r="L151" s="73" t="s">
        <v>64</v>
      </c>
      <c r="M151" s="69">
        <f t="shared" si="12"/>
        <v>0.37619999999999998</v>
      </c>
      <c r="N151" s="72">
        <v>3294</v>
      </c>
      <c r="O151" s="73" t="s">
        <v>64</v>
      </c>
      <c r="P151" s="69">
        <f t="shared" si="13"/>
        <v>0.32940000000000003</v>
      </c>
    </row>
    <row r="152" spans="2:16">
      <c r="B152" s="108">
        <v>110</v>
      </c>
      <c r="C152" s="73" t="s">
        <v>65</v>
      </c>
      <c r="D152" s="69">
        <f t="shared" si="10"/>
        <v>1.2790697674418605</v>
      </c>
      <c r="E152" s="110">
        <v>50.75</v>
      </c>
      <c r="F152" s="111">
        <v>0.12620000000000001</v>
      </c>
      <c r="G152" s="107">
        <f t="shared" si="14"/>
        <v>50.876199999999997</v>
      </c>
      <c r="H152" s="72">
        <v>13.91</v>
      </c>
      <c r="I152" s="73" t="s">
        <v>66</v>
      </c>
      <c r="J152" s="71">
        <f t="shared" si="11"/>
        <v>13.91</v>
      </c>
      <c r="K152" s="72">
        <v>3966</v>
      </c>
      <c r="L152" s="73" t="s">
        <v>64</v>
      </c>
      <c r="M152" s="69">
        <f t="shared" si="12"/>
        <v>0.39660000000000001</v>
      </c>
      <c r="N152" s="72">
        <v>3337</v>
      </c>
      <c r="O152" s="73" t="s">
        <v>64</v>
      </c>
      <c r="P152" s="69">
        <f t="shared" si="13"/>
        <v>0.3337</v>
      </c>
    </row>
    <row r="153" spans="2:16">
      <c r="B153" s="108">
        <v>120</v>
      </c>
      <c r="C153" s="73" t="s">
        <v>65</v>
      </c>
      <c r="D153" s="69">
        <f t="shared" si="10"/>
        <v>1.3953488372093024</v>
      </c>
      <c r="E153" s="110">
        <v>50.81</v>
      </c>
      <c r="F153" s="111">
        <v>0.1173</v>
      </c>
      <c r="G153" s="107">
        <f t="shared" si="14"/>
        <v>50.927300000000002</v>
      </c>
      <c r="H153" s="72">
        <v>14.78</v>
      </c>
      <c r="I153" s="73" t="s">
        <v>66</v>
      </c>
      <c r="J153" s="71">
        <f t="shared" si="11"/>
        <v>14.78</v>
      </c>
      <c r="K153" s="72">
        <v>4159</v>
      </c>
      <c r="L153" s="73" t="s">
        <v>64</v>
      </c>
      <c r="M153" s="69">
        <f t="shared" si="12"/>
        <v>0.41589999999999999</v>
      </c>
      <c r="N153" s="72">
        <v>3377</v>
      </c>
      <c r="O153" s="73" t="s">
        <v>64</v>
      </c>
      <c r="P153" s="69">
        <f t="shared" si="13"/>
        <v>0.3377</v>
      </c>
    </row>
    <row r="154" spans="2:16">
      <c r="B154" s="108">
        <v>130</v>
      </c>
      <c r="C154" s="73" t="s">
        <v>65</v>
      </c>
      <c r="D154" s="69">
        <f t="shared" si="10"/>
        <v>1.5116279069767442</v>
      </c>
      <c r="E154" s="110">
        <v>50.8</v>
      </c>
      <c r="F154" s="111">
        <v>0.1096</v>
      </c>
      <c r="G154" s="107">
        <f t="shared" si="14"/>
        <v>50.909599999999998</v>
      </c>
      <c r="H154" s="72">
        <v>15.65</v>
      </c>
      <c r="I154" s="73" t="s">
        <v>66</v>
      </c>
      <c r="J154" s="71">
        <f t="shared" si="11"/>
        <v>15.65</v>
      </c>
      <c r="K154" s="72">
        <v>4343</v>
      </c>
      <c r="L154" s="73" t="s">
        <v>64</v>
      </c>
      <c r="M154" s="69">
        <f t="shared" si="12"/>
        <v>0.43430000000000002</v>
      </c>
      <c r="N154" s="72">
        <v>3416</v>
      </c>
      <c r="O154" s="73" t="s">
        <v>64</v>
      </c>
      <c r="P154" s="69">
        <f t="shared" si="13"/>
        <v>0.34160000000000001</v>
      </c>
    </row>
    <row r="155" spans="2:16">
      <c r="B155" s="108">
        <v>140</v>
      </c>
      <c r="C155" s="73" t="s">
        <v>65</v>
      </c>
      <c r="D155" s="69">
        <f t="shared" si="10"/>
        <v>1.6279069767441861</v>
      </c>
      <c r="E155" s="110">
        <v>50.74</v>
      </c>
      <c r="F155" s="111">
        <v>0.10299999999999999</v>
      </c>
      <c r="G155" s="107">
        <f t="shared" si="14"/>
        <v>50.843000000000004</v>
      </c>
      <c r="H155" s="72">
        <v>16.52</v>
      </c>
      <c r="I155" s="73" t="s">
        <v>66</v>
      </c>
      <c r="J155" s="71">
        <f t="shared" si="11"/>
        <v>16.52</v>
      </c>
      <c r="K155" s="72">
        <v>4520</v>
      </c>
      <c r="L155" s="73" t="s">
        <v>64</v>
      </c>
      <c r="M155" s="69">
        <f t="shared" si="12"/>
        <v>0.45199999999999996</v>
      </c>
      <c r="N155" s="72">
        <v>3453</v>
      </c>
      <c r="O155" s="73" t="s">
        <v>64</v>
      </c>
      <c r="P155" s="69">
        <f t="shared" si="13"/>
        <v>0.3453</v>
      </c>
    </row>
    <row r="156" spans="2:16">
      <c r="B156" s="108">
        <v>150</v>
      </c>
      <c r="C156" s="73" t="s">
        <v>65</v>
      </c>
      <c r="D156" s="69">
        <f t="shared" si="10"/>
        <v>1.7441860465116279</v>
      </c>
      <c r="E156" s="110">
        <v>50.63</v>
      </c>
      <c r="F156" s="111">
        <v>9.7129999999999994E-2</v>
      </c>
      <c r="G156" s="107">
        <f t="shared" si="14"/>
        <v>50.727130000000002</v>
      </c>
      <c r="H156" s="72">
        <v>17.399999999999999</v>
      </c>
      <c r="I156" s="73" t="s">
        <v>66</v>
      </c>
      <c r="J156" s="71">
        <f t="shared" si="11"/>
        <v>17.399999999999999</v>
      </c>
      <c r="K156" s="72">
        <v>4691</v>
      </c>
      <c r="L156" s="73" t="s">
        <v>64</v>
      </c>
      <c r="M156" s="69">
        <f t="shared" si="12"/>
        <v>0.46909999999999996</v>
      </c>
      <c r="N156" s="72">
        <v>3488</v>
      </c>
      <c r="O156" s="73" t="s">
        <v>64</v>
      </c>
      <c r="P156" s="69">
        <f t="shared" si="13"/>
        <v>0.3488</v>
      </c>
    </row>
    <row r="157" spans="2:16">
      <c r="B157" s="108">
        <v>160</v>
      </c>
      <c r="C157" s="73" t="s">
        <v>65</v>
      </c>
      <c r="D157" s="69">
        <f t="shared" si="10"/>
        <v>1.8604651162790697</v>
      </c>
      <c r="E157" s="110">
        <v>50.49</v>
      </c>
      <c r="F157" s="111">
        <v>9.1950000000000004E-2</v>
      </c>
      <c r="G157" s="107">
        <f t="shared" si="14"/>
        <v>50.581949999999999</v>
      </c>
      <c r="H157" s="72">
        <v>18.27</v>
      </c>
      <c r="I157" s="73" t="s">
        <v>66</v>
      </c>
      <c r="J157" s="71">
        <f t="shared" si="11"/>
        <v>18.27</v>
      </c>
      <c r="K157" s="72">
        <v>4856</v>
      </c>
      <c r="L157" s="73" t="s">
        <v>64</v>
      </c>
      <c r="M157" s="69">
        <f t="shared" si="12"/>
        <v>0.48559999999999998</v>
      </c>
      <c r="N157" s="72">
        <v>3523</v>
      </c>
      <c r="O157" s="73" t="s">
        <v>64</v>
      </c>
      <c r="P157" s="69">
        <f t="shared" si="13"/>
        <v>0.3523</v>
      </c>
    </row>
    <row r="158" spans="2:16">
      <c r="B158" s="108">
        <v>170</v>
      </c>
      <c r="C158" s="73" t="s">
        <v>65</v>
      </c>
      <c r="D158" s="69">
        <f t="shared" si="10"/>
        <v>1.9767441860465116</v>
      </c>
      <c r="E158" s="110">
        <v>50.33</v>
      </c>
      <c r="F158" s="111">
        <v>8.7340000000000001E-2</v>
      </c>
      <c r="G158" s="107">
        <f t="shared" si="14"/>
        <v>50.417339999999996</v>
      </c>
      <c r="H158" s="72">
        <v>19.149999999999999</v>
      </c>
      <c r="I158" s="73" t="s">
        <v>66</v>
      </c>
      <c r="J158" s="71">
        <f t="shared" si="11"/>
        <v>19.149999999999999</v>
      </c>
      <c r="K158" s="72">
        <v>5017</v>
      </c>
      <c r="L158" s="73" t="s">
        <v>64</v>
      </c>
      <c r="M158" s="69">
        <f t="shared" si="12"/>
        <v>0.50170000000000003</v>
      </c>
      <c r="N158" s="72">
        <v>3557</v>
      </c>
      <c r="O158" s="73" t="s">
        <v>64</v>
      </c>
      <c r="P158" s="69">
        <f t="shared" si="13"/>
        <v>0.35570000000000002</v>
      </c>
    </row>
    <row r="159" spans="2:16">
      <c r="B159" s="108">
        <v>180</v>
      </c>
      <c r="C159" s="73" t="s">
        <v>65</v>
      </c>
      <c r="D159" s="69">
        <f t="shared" si="10"/>
        <v>2.0930232558139537</v>
      </c>
      <c r="E159" s="110">
        <v>50.4</v>
      </c>
      <c r="F159" s="111">
        <v>8.319E-2</v>
      </c>
      <c r="G159" s="107">
        <f t="shared" si="14"/>
        <v>50.48319</v>
      </c>
      <c r="H159" s="72">
        <v>20.03</v>
      </c>
      <c r="I159" s="73" t="s">
        <v>66</v>
      </c>
      <c r="J159" s="71">
        <f t="shared" si="11"/>
        <v>20.03</v>
      </c>
      <c r="K159" s="72">
        <v>5173</v>
      </c>
      <c r="L159" s="73" t="s">
        <v>64</v>
      </c>
      <c r="M159" s="69">
        <f t="shared" si="12"/>
        <v>0.51729999999999998</v>
      </c>
      <c r="N159" s="72">
        <v>3590</v>
      </c>
      <c r="O159" s="73" t="s">
        <v>64</v>
      </c>
      <c r="P159" s="69">
        <f t="shared" si="13"/>
        <v>0.35899999999999999</v>
      </c>
    </row>
    <row r="160" spans="2:16">
      <c r="B160" s="108">
        <v>200</v>
      </c>
      <c r="C160" s="73" t="s">
        <v>65</v>
      </c>
      <c r="D160" s="69">
        <f t="shared" si="10"/>
        <v>2.3255813953488373</v>
      </c>
      <c r="E160" s="110">
        <v>50.14</v>
      </c>
      <c r="F160" s="111">
        <v>7.6039999999999996E-2</v>
      </c>
      <c r="G160" s="107">
        <f t="shared" si="14"/>
        <v>50.21604</v>
      </c>
      <c r="H160" s="72">
        <v>21.8</v>
      </c>
      <c r="I160" s="73" t="s">
        <v>66</v>
      </c>
      <c r="J160" s="71">
        <f t="shared" si="11"/>
        <v>21.8</v>
      </c>
      <c r="K160" s="72">
        <v>5750</v>
      </c>
      <c r="L160" s="73" t="s">
        <v>64</v>
      </c>
      <c r="M160" s="69">
        <f t="shared" si="12"/>
        <v>0.57499999999999996</v>
      </c>
      <c r="N160" s="72">
        <v>3653</v>
      </c>
      <c r="O160" s="73" t="s">
        <v>64</v>
      </c>
      <c r="P160" s="69">
        <f t="shared" si="13"/>
        <v>0.36530000000000001</v>
      </c>
    </row>
    <row r="161" spans="2:16">
      <c r="B161" s="108">
        <v>225</v>
      </c>
      <c r="C161" s="73" t="s">
        <v>65</v>
      </c>
      <c r="D161" s="69">
        <f t="shared" si="10"/>
        <v>2.6162790697674421</v>
      </c>
      <c r="E161" s="110">
        <v>49.59</v>
      </c>
      <c r="F161" s="111">
        <v>6.8750000000000006E-2</v>
      </c>
      <c r="G161" s="107">
        <f t="shared" si="14"/>
        <v>49.658750000000005</v>
      </c>
      <c r="H161" s="72">
        <v>24.02</v>
      </c>
      <c r="I161" s="73" t="s">
        <v>66</v>
      </c>
      <c r="J161" s="71">
        <f t="shared" si="11"/>
        <v>24.02</v>
      </c>
      <c r="K161" s="72">
        <v>6560</v>
      </c>
      <c r="L161" s="73" t="s">
        <v>64</v>
      </c>
      <c r="M161" s="69">
        <f t="shared" si="12"/>
        <v>0.65599999999999992</v>
      </c>
      <c r="N161" s="72">
        <v>3730</v>
      </c>
      <c r="O161" s="73" t="s">
        <v>64</v>
      </c>
      <c r="P161" s="69">
        <f t="shared" si="13"/>
        <v>0.373</v>
      </c>
    </row>
    <row r="162" spans="2:16">
      <c r="B162" s="108">
        <v>250</v>
      </c>
      <c r="C162" s="73" t="s">
        <v>65</v>
      </c>
      <c r="D162" s="69">
        <f t="shared" si="10"/>
        <v>2.9069767441860463</v>
      </c>
      <c r="E162" s="110">
        <v>49.13</v>
      </c>
      <c r="F162" s="111">
        <v>6.2810000000000005E-2</v>
      </c>
      <c r="G162" s="107">
        <f t="shared" si="14"/>
        <v>49.192810000000001</v>
      </c>
      <c r="H162" s="72">
        <v>26.26</v>
      </c>
      <c r="I162" s="73" t="s">
        <v>66</v>
      </c>
      <c r="J162" s="71">
        <f t="shared" si="11"/>
        <v>26.26</v>
      </c>
      <c r="K162" s="72">
        <v>7294</v>
      </c>
      <c r="L162" s="73" t="s">
        <v>64</v>
      </c>
      <c r="M162" s="69">
        <f t="shared" si="12"/>
        <v>0.72939999999999994</v>
      </c>
      <c r="N162" s="72">
        <v>3805</v>
      </c>
      <c r="O162" s="73" t="s">
        <v>64</v>
      </c>
      <c r="P162" s="69">
        <f t="shared" si="13"/>
        <v>0.3805</v>
      </c>
    </row>
    <row r="163" spans="2:16">
      <c r="B163" s="108">
        <v>275</v>
      </c>
      <c r="C163" s="73" t="s">
        <v>65</v>
      </c>
      <c r="D163" s="69">
        <f t="shared" ref="D163:D176" si="15">B163/$C$5</f>
        <v>3.1976744186046511</v>
      </c>
      <c r="E163" s="110">
        <v>48.63</v>
      </c>
      <c r="F163" s="111">
        <v>5.7860000000000002E-2</v>
      </c>
      <c r="G163" s="107">
        <f t="shared" si="14"/>
        <v>48.687860000000001</v>
      </c>
      <c r="H163" s="72">
        <v>28.53</v>
      </c>
      <c r="I163" s="73" t="s">
        <v>66</v>
      </c>
      <c r="J163" s="71">
        <f t="shared" si="11"/>
        <v>28.53</v>
      </c>
      <c r="K163" s="72">
        <v>7974</v>
      </c>
      <c r="L163" s="73" t="s">
        <v>64</v>
      </c>
      <c r="M163" s="71">
        <f t="shared" si="12"/>
        <v>0.7974</v>
      </c>
      <c r="N163" s="72">
        <v>3877</v>
      </c>
      <c r="O163" s="73" t="s">
        <v>64</v>
      </c>
      <c r="P163" s="69">
        <f t="shared" si="13"/>
        <v>0.38769999999999999</v>
      </c>
    </row>
    <row r="164" spans="2:16">
      <c r="B164" s="108">
        <v>300</v>
      </c>
      <c r="C164" s="73" t="s">
        <v>65</v>
      </c>
      <c r="D164" s="69">
        <f t="shared" si="15"/>
        <v>3.4883720930232558</v>
      </c>
      <c r="E164" s="110">
        <v>48.09</v>
      </c>
      <c r="F164" s="111">
        <v>5.3679999999999999E-2</v>
      </c>
      <c r="G164" s="107">
        <f t="shared" si="14"/>
        <v>48.143680000000003</v>
      </c>
      <c r="H164" s="72">
        <v>30.82</v>
      </c>
      <c r="I164" s="73" t="s">
        <v>66</v>
      </c>
      <c r="J164" s="71">
        <f t="shared" si="11"/>
        <v>30.82</v>
      </c>
      <c r="K164" s="72">
        <v>8613</v>
      </c>
      <c r="L164" s="73" t="s">
        <v>64</v>
      </c>
      <c r="M164" s="71">
        <f t="shared" si="12"/>
        <v>0.86129999999999995</v>
      </c>
      <c r="N164" s="72">
        <v>3949</v>
      </c>
      <c r="O164" s="73" t="s">
        <v>64</v>
      </c>
      <c r="P164" s="69">
        <f t="shared" si="13"/>
        <v>0.39489999999999997</v>
      </c>
    </row>
    <row r="165" spans="2:16">
      <c r="B165" s="108">
        <v>325</v>
      </c>
      <c r="C165" s="73" t="s">
        <v>65</v>
      </c>
      <c r="D165" s="69">
        <f t="shared" si="15"/>
        <v>3.7790697674418605</v>
      </c>
      <c r="E165" s="110">
        <v>47.54</v>
      </c>
      <c r="F165" s="111">
        <v>5.0099999999999999E-2</v>
      </c>
      <c r="G165" s="107">
        <f t="shared" si="14"/>
        <v>47.5901</v>
      </c>
      <c r="H165" s="72">
        <v>33.14</v>
      </c>
      <c r="I165" s="73" t="s">
        <v>66</v>
      </c>
      <c r="J165" s="71">
        <f t="shared" si="11"/>
        <v>33.14</v>
      </c>
      <c r="K165" s="72">
        <v>9221</v>
      </c>
      <c r="L165" s="73" t="s">
        <v>64</v>
      </c>
      <c r="M165" s="71">
        <f t="shared" si="12"/>
        <v>0.92210000000000003</v>
      </c>
      <c r="N165" s="72">
        <v>4020</v>
      </c>
      <c r="O165" s="73" t="s">
        <v>64</v>
      </c>
      <c r="P165" s="69">
        <f t="shared" si="13"/>
        <v>0.40199999999999997</v>
      </c>
    </row>
    <row r="166" spans="2:16">
      <c r="B166" s="108">
        <v>350</v>
      </c>
      <c r="C166" s="73" t="s">
        <v>65</v>
      </c>
      <c r="D166" s="69">
        <f t="shared" si="15"/>
        <v>4.0697674418604652</v>
      </c>
      <c r="E166" s="110">
        <v>46.97</v>
      </c>
      <c r="F166" s="111">
        <v>4.6989999999999997E-2</v>
      </c>
      <c r="G166" s="107">
        <f t="shared" si="14"/>
        <v>47.01699</v>
      </c>
      <c r="H166" s="72">
        <v>35.49</v>
      </c>
      <c r="I166" s="73" t="s">
        <v>66</v>
      </c>
      <c r="J166" s="71">
        <f t="shared" si="11"/>
        <v>35.49</v>
      </c>
      <c r="K166" s="72">
        <v>9805</v>
      </c>
      <c r="L166" s="73" t="s">
        <v>64</v>
      </c>
      <c r="M166" s="71">
        <f t="shared" si="12"/>
        <v>0.98049999999999993</v>
      </c>
      <c r="N166" s="72">
        <v>4090</v>
      </c>
      <c r="O166" s="73" t="s">
        <v>64</v>
      </c>
      <c r="P166" s="69">
        <f t="shared" si="13"/>
        <v>0.40899999999999997</v>
      </c>
    </row>
    <row r="167" spans="2:16">
      <c r="B167" s="108">
        <v>375</v>
      </c>
      <c r="C167" s="73" t="s">
        <v>65</v>
      </c>
      <c r="D167" s="69">
        <f t="shared" si="15"/>
        <v>4.3604651162790695</v>
      </c>
      <c r="E167" s="110">
        <v>46.38</v>
      </c>
      <c r="F167" s="111">
        <v>4.4260000000000001E-2</v>
      </c>
      <c r="G167" s="107">
        <f t="shared" si="14"/>
        <v>46.424260000000004</v>
      </c>
      <c r="H167" s="72">
        <v>37.86</v>
      </c>
      <c r="I167" s="73" t="s">
        <v>66</v>
      </c>
      <c r="J167" s="71">
        <f t="shared" si="11"/>
        <v>37.86</v>
      </c>
      <c r="K167" s="72">
        <v>1.04</v>
      </c>
      <c r="L167" s="133" t="s">
        <v>66</v>
      </c>
      <c r="M167" s="71">
        <f t="shared" ref="M167:M217" si="16">K167</f>
        <v>1.04</v>
      </c>
      <c r="N167" s="72">
        <v>4159</v>
      </c>
      <c r="O167" s="73" t="s">
        <v>64</v>
      </c>
      <c r="P167" s="69">
        <f t="shared" si="13"/>
        <v>0.41589999999999999</v>
      </c>
    </row>
    <row r="168" spans="2:16">
      <c r="B168" s="108">
        <v>400</v>
      </c>
      <c r="C168" s="73" t="s">
        <v>65</v>
      </c>
      <c r="D168" s="69">
        <f t="shared" si="15"/>
        <v>4.6511627906976747</v>
      </c>
      <c r="E168" s="110">
        <v>45.79</v>
      </c>
      <c r="F168" s="111">
        <v>4.1849999999999998E-2</v>
      </c>
      <c r="G168" s="107">
        <f t="shared" si="14"/>
        <v>45.831849999999996</v>
      </c>
      <c r="H168" s="72">
        <v>40.270000000000003</v>
      </c>
      <c r="I168" s="73" t="s">
        <v>66</v>
      </c>
      <c r="J168" s="71">
        <f t="shared" si="11"/>
        <v>40.270000000000003</v>
      </c>
      <c r="K168" s="72">
        <v>1.0900000000000001</v>
      </c>
      <c r="L168" s="73" t="s">
        <v>66</v>
      </c>
      <c r="M168" s="71">
        <f t="shared" si="16"/>
        <v>1.0900000000000001</v>
      </c>
      <c r="N168" s="72">
        <v>4229</v>
      </c>
      <c r="O168" s="73" t="s">
        <v>64</v>
      </c>
      <c r="P168" s="69">
        <f t="shared" si="13"/>
        <v>0.4229</v>
      </c>
    </row>
    <row r="169" spans="2:16">
      <c r="B169" s="108">
        <v>450</v>
      </c>
      <c r="C169" s="73" t="s">
        <v>65</v>
      </c>
      <c r="D169" s="69">
        <f t="shared" si="15"/>
        <v>5.2325581395348841</v>
      </c>
      <c r="E169" s="110">
        <v>44.59</v>
      </c>
      <c r="F169" s="111">
        <v>3.7780000000000001E-2</v>
      </c>
      <c r="G169" s="107">
        <f t="shared" si="14"/>
        <v>44.627780000000001</v>
      </c>
      <c r="H169" s="72">
        <v>45.18</v>
      </c>
      <c r="I169" s="73" t="s">
        <v>66</v>
      </c>
      <c r="J169" s="71">
        <f t="shared" si="11"/>
        <v>45.18</v>
      </c>
      <c r="K169" s="72">
        <v>1.29</v>
      </c>
      <c r="L169" s="73" t="s">
        <v>66</v>
      </c>
      <c r="M169" s="71">
        <f t="shared" si="16"/>
        <v>1.29</v>
      </c>
      <c r="N169" s="72">
        <v>4368</v>
      </c>
      <c r="O169" s="73" t="s">
        <v>64</v>
      </c>
      <c r="P169" s="69">
        <f t="shared" si="13"/>
        <v>0.43680000000000002</v>
      </c>
    </row>
    <row r="170" spans="2:16">
      <c r="B170" s="108">
        <v>500</v>
      </c>
      <c r="C170" s="73" t="s">
        <v>65</v>
      </c>
      <c r="D170" s="69">
        <f t="shared" si="15"/>
        <v>5.8139534883720927</v>
      </c>
      <c r="E170" s="110">
        <v>43.4</v>
      </c>
      <c r="F170" s="111">
        <v>3.4470000000000001E-2</v>
      </c>
      <c r="G170" s="107">
        <f t="shared" si="14"/>
        <v>43.434469999999997</v>
      </c>
      <c r="H170" s="72">
        <v>50.22</v>
      </c>
      <c r="I170" s="73" t="s">
        <v>66</v>
      </c>
      <c r="J170" s="71">
        <f t="shared" ref="J170:J195" si="17">H170</f>
        <v>50.22</v>
      </c>
      <c r="K170" s="72">
        <v>1.48</v>
      </c>
      <c r="L170" s="73" t="s">
        <v>66</v>
      </c>
      <c r="M170" s="71">
        <f t="shared" si="16"/>
        <v>1.48</v>
      </c>
      <c r="N170" s="72">
        <v>4508</v>
      </c>
      <c r="O170" s="73" t="s">
        <v>64</v>
      </c>
      <c r="P170" s="69">
        <f t="shared" si="13"/>
        <v>0.45079999999999998</v>
      </c>
    </row>
    <row r="171" spans="2:16">
      <c r="B171" s="108">
        <v>550</v>
      </c>
      <c r="C171" s="73" t="s">
        <v>65</v>
      </c>
      <c r="D171" s="69">
        <f t="shared" si="15"/>
        <v>6.3953488372093021</v>
      </c>
      <c r="E171" s="110">
        <v>42.23</v>
      </c>
      <c r="F171" s="111">
        <v>3.1719999999999998E-2</v>
      </c>
      <c r="G171" s="107">
        <f t="shared" si="14"/>
        <v>42.261719999999997</v>
      </c>
      <c r="H171" s="72">
        <v>55.4</v>
      </c>
      <c r="I171" s="73" t="s">
        <v>66</v>
      </c>
      <c r="J171" s="71">
        <f t="shared" si="17"/>
        <v>55.4</v>
      </c>
      <c r="K171" s="72">
        <v>1.65</v>
      </c>
      <c r="L171" s="73" t="s">
        <v>66</v>
      </c>
      <c r="M171" s="71">
        <f t="shared" si="16"/>
        <v>1.65</v>
      </c>
      <c r="N171" s="72">
        <v>4650</v>
      </c>
      <c r="O171" s="73" t="s">
        <v>64</v>
      </c>
      <c r="P171" s="69">
        <f t="shared" si="13"/>
        <v>0.46500000000000002</v>
      </c>
    </row>
    <row r="172" spans="2:16">
      <c r="B172" s="108">
        <v>600</v>
      </c>
      <c r="C172" s="73" t="s">
        <v>65</v>
      </c>
      <c r="D172" s="69">
        <f t="shared" si="15"/>
        <v>6.9767441860465116</v>
      </c>
      <c r="E172" s="110">
        <v>41.09</v>
      </c>
      <c r="F172" s="111">
        <v>2.9389999999999999E-2</v>
      </c>
      <c r="G172" s="107">
        <f t="shared" si="14"/>
        <v>41.119390000000003</v>
      </c>
      <c r="H172" s="72">
        <v>60.72</v>
      </c>
      <c r="I172" s="73" t="s">
        <v>66</v>
      </c>
      <c r="J172" s="71">
        <f t="shared" si="17"/>
        <v>60.72</v>
      </c>
      <c r="K172" s="72">
        <v>1.82</v>
      </c>
      <c r="L172" s="73" t="s">
        <v>66</v>
      </c>
      <c r="M172" s="71">
        <f t="shared" si="16"/>
        <v>1.82</v>
      </c>
      <c r="N172" s="72">
        <v>4794</v>
      </c>
      <c r="O172" s="73" t="s">
        <v>64</v>
      </c>
      <c r="P172" s="69">
        <f t="shared" si="13"/>
        <v>0.47939999999999994</v>
      </c>
    </row>
    <row r="173" spans="2:16">
      <c r="B173" s="108">
        <v>650</v>
      </c>
      <c r="C173" s="73" t="s">
        <v>65</v>
      </c>
      <c r="D173" s="69">
        <f t="shared" si="15"/>
        <v>7.558139534883721</v>
      </c>
      <c r="E173" s="110">
        <v>39.99</v>
      </c>
      <c r="F173" s="111">
        <v>2.7400000000000001E-2</v>
      </c>
      <c r="G173" s="107">
        <f t="shared" si="14"/>
        <v>40.017400000000002</v>
      </c>
      <c r="H173" s="72">
        <v>66.19</v>
      </c>
      <c r="I173" s="73" t="s">
        <v>66</v>
      </c>
      <c r="J173" s="71">
        <f t="shared" si="17"/>
        <v>66.19</v>
      </c>
      <c r="K173" s="72">
        <v>1.97</v>
      </c>
      <c r="L173" s="73" t="s">
        <v>66</v>
      </c>
      <c r="M173" s="71">
        <f t="shared" si="16"/>
        <v>1.97</v>
      </c>
      <c r="N173" s="72">
        <v>4941</v>
      </c>
      <c r="O173" s="73" t="s">
        <v>64</v>
      </c>
      <c r="P173" s="71">
        <f t="shared" si="13"/>
        <v>0.49409999999999998</v>
      </c>
    </row>
    <row r="174" spans="2:16">
      <c r="B174" s="108">
        <v>700</v>
      </c>
      <c r="C174" s="73" t="s">
        <v>65</v>
      </c>
      <c r="D174" s="69">
        <f t="shared" si="15"/>
        <v>8.1395348837209305</v>
      </c>
      <c r="E174" s="110">
        <v>38.93</v>
      </c>
      <c r="F174" s="111">
        <v>2.5680000000000001E-2</v>
      </c>
      <c r="G174" s="107">
        <f t="shared" si="14"/>
        <v>38.955680000000001</v>
      </c>
      <c r="H174" s="72">
        <v>71.819999999999993</v>
      </c>
      <c r="I174" s="73" t="s">
        <v>66</v>
      </c>
      <c r="J174" s="71">
        <f t="shared" si="17"/>
        <v>71.819999999999993</v>
      </c>
      <c r="K174" s="72">
        <v>2.13</v>
      </c>
      <c r="L174" s="73" t="s">
        <v>66</v>
      </c>
      <c r="M174" s="71">
        <f t="shared" si="16"/>
        <v>2.13</v>
      </c>
      <c r="N174" s="72">
        <v>5091</v>
      </c>
      <c r="O174" s="73" t="s">
        <v>64</v>
      </c>
      <c r="P174" s="71">
        <f t="shared" si="13"/>
        <v>0.5091</v>
      </c>
    </row>
    <row r="175" spans="2:16">
      <c r="B175" s="108">
        <v>800</v>
      </c>
      <c r="C175" s="73" t="s">
        <v>65</v>
      </c>
      <c r="D175" s="69">
        <f t="shared" si="15"/>
        <v>9.3023255813953494</v>
      </c>
      <c r="E175" s="110">
        <v>36.94</v>
      </c>
      <c r="F175" s="111">
        <v>2.2839999999999999E-2</v>
      </c>
      <c r="G175" s="107">
        <f t="shared" si="14"/>
        <v>36.96284</v>
      </c>
      <c r="H175" s="72">
        <v>83.52</v>
      </c>
      <c r="I175" s="73" t="s">
        <v>66</v>
      </c>
      <c r="J175" s="71">
        <f t="shared" si="17"/>
        <v>83.52</v>
      </c>
      <c r="K175" s="72">
        <v>2.7</v>
      </c>
      <c r="L175" s="73" t="s">
        <v>66</v>
      </c>
      <c r="M175" s="71">
        <f t="shared" si="16"/>
        <v>2.7</v>
      </c>
      <c r="N175" s="72">
        <v>5400</v>
      </c>
      <c r="O175" s="73" t="s">
        <v>64</v>
      </c>
      <c r="P175" s="71">
        <f t="shared" si="13"/>
        <v>0.54</v>
      </c>
    </row>
    <row r="176" spans="2:16">
      <c r="B176" s="108">
        <v>900</v>
      </c>
      <c r="C176" s="73" t="s">
        <v>65</v>
      </c>
      <c r="D176" s="69">
        <f t="shared" si="15"/>
        <v>10.465116279069768</v>
      </c>
      <c r="E176" s="110">
        <v>35.119999999999997</v>
      </c>
      <c r="F176" s="111">
        <v>2.0590000000000001E-2</v>
      </c>
      <c r="G176" s="107">
        <f t="shared" si="14"/>
        <v>35.140589999999996</v>
      </c>
      <c r="H176" s="72">
        <v>95.84</v>
      </c>
      <c r="I176" s="73" t="s">
        <v>66</v>
      </c>
      <c r="J176" s="71">
        <f t="shared" si="17"/>
        <v>95.84</v>
      </c>
      <c r="K176" s="72">
        <v>3.21</v>
      </c>
      <c r="L176" s="73" t="s">
        <v>66</v>
      </c>
      <c r="M176" s="71">
        <f t="shared" si="16"/>
        <v>3.21</v>
      </c>
      <c r="N176" s="72">
        <v>5724</v>
      </c>
      <c r="O176" s="73" t="s">
        <v>64</v>
      </c>
      <c r="P176" s="71">
        <f t="shared" si="13"/>
        <v>0.57240000000000002</v>
      </c>
    </row>
    <row r="177" spans="1:16">
      <c r="A177" s="4"/>
      <c r="B177" s="108">
        <v>1</v>
      </c>
      <c r="C177" s="115" t="s">
        <v>67</v>
      </c>
      <c r="D177" s="69">
        <f>B177*1000/$C$5</f>
        <v>11.627906976744185</v>
      </c>
      <c r="E177" s="110">
        <v>33.47</v>
      </c>
      <c r="F177" s="111">
        <v>1.8759999999999999E-2</v>
      </c>
      <c r="G177" s="107">
        <f t="shared" si="14"/>
        <v>33.488759999999999</v>
      </c>
      <c r="H177" s="72">
        <v>108.78</v>
      </c>
      <c r="I177" s="73" t="s">
        <v>66</v>
      </c>
      <c r="J177" s="71">
        <f t="shared" si="17"/>
        <v>108.78</v>
      </c>
      <c r="K177" s="72">
        <v>3.7</v>
      </c>
      <c r="L177" s="73" t="s">
        <v>66</v>
      </c>
      <c r="M177" s="71">
        <f t="shared" si="16"/>
        <v>3.7</v>
      </c>
      <c r="N177" s="72">
        <v>6063</v>
      </c>
      <c r="O177" s="73" t="s">
        <v>64</v>
      </c>
      <c r="P177" s="71">
        <f t="shared" si="13"/>
        <v>0.60629999999999995</v>
      </c>
    </row>
    <row r="178" spans="1:16">
      <c r="B178" s="72">
        <v>1.1000000000000001</v>
      </c>
      <c r="C178" s="73" t="s">
        <v>67</v>
      </c>
      <c r="D178" s="69">
        <f t="shared" ref="D178:D228" si="18">B178*1000/$C$5</f>
        <v>12.790697674418604</v>
      </c>
      <c r="E178" s="110">
        <v>31.96</v>
      </c>
      <c r="F178" s="111">
        <v>1.7250000000000001E-2</v>
      </c>
      <c r="G178" s="107">
        <f t="shared" si="14"/>
        <v>31.977250000000002</v>
      </c>
      <c r="H178" s="72">
        <v>122.35</v>
      </c>
      <c r="I178" s="73" t="s">
        <v>66</v>
      </c>
      <c r="J178" s="71">
        <f t="shared" si="17"/>
        <v>122.35</v>
      </c>
      <c r="K178" s="72">
        <v>4.17</v>
      </c>
      <c r="L178" s="73" t="s">
        <v>66</v>
      </c>
      <c r="M178" s="71">
        <f t="shared" si="16"/>
        <v>4.17</v>
      </c>
      <c r="N178" s="72">
        <v>6417</v>
      </c>
      <c r="O178" s="73" t="s">
        <v>64</v>
      </c>
      <c r="P178" s="71">
        <f t="shared" si="13"/>
        <v>0.64169999999999994</v>
      </c>
    </row>
    <row r="179" spans="1:16">
      <c r="B179" s="108">
        <v>1.2</v>
      </c>
      <c r="C179" s="109" t="s">
        <v>67</v>
      </c>
      <c r="D179" s="69">
        <f t="shared" si="18"/>
        <v>13.953488372093023</v>
      </c>
      <c r="E179" s="110">
        <v>30.58</v>
      </c>
      <c r="F179" s="111">
        <v>1.5970000000000002E-2</v>
      </c>
      <c r="G179" s="107">
        <f t="shared" si="14"/>
        <v>30.595969999999998</v>
      </c>
      <c r="H179" s="72">
        <v>136.54</v>
      </c>
      <c r="I179" s="73" t="s">
        <v>66</v>
      </c>
      <c r="J179" s="71">
        <f t="shared" si="17"/>
        <v>136.54</v>
      </c>
      <c r="K179" s="72">
        <v>4.63</v>
      </c>
      <c r="L179" s="73" t="s">
        <v>66</v>
      </c>
      <c r="M179" s="71">
        <f t="shared" si="16"/>
        <v>4.63</v>
      </c>
      <c r="N179" s="72">
        <v>6787</v>
      </c>
      <c r="O179" s="73" t="s">
        <v>64</v>
      </c>
      <c r="P179" s="71">
        <f t="shared" si="13"/>
        <v>0.67869999999999997</v>
      </c>
    </row>
    <row r="180" spans="1:16">
      <c r="B180" s="108">
        <v>1.3</v>
      </c>
      <c r="C180" s="109" t="s">
        <v>67</v>
      </c>
      <c r="D180" s="69">
        <f t="shared" si="18"/>
        <v>15.116279069767442</v>
      </c>
      <c r="E180" s="110">
        <v>29.32</v>
      </c>
      <c r="F180" s="111">
        <v>1.4880000000000001E-2</v>
      </c>
      <c r="G180" s="107">
        <f t="shared" si="14"/>
        <v>29.334880000000002</v>
      </c>
      <c r="H180" s="72">
        <v>151.36000000000001</v>
      </c>
      <c r="I180" s="73" t="s">
        <v>66</v>
      </c>
      <c r="J180" s="71">
        <f t="shared" si="17"/>
        <v>151.36000000000001</v>
      </c>
      <c r="K180" s="72">
        <v>5.08</v>
      </c>
      <c r="L180" s="73" t="s">
        <v>66</v>
      </c>
      <c r="M180" s="71">
        <f t="shared" si="16"/>
        <v>5.08</v>
      </c>
      <c r="N180" s="72">
        <v>7174</v>
      </c>
      <c r="O180" s="73" t="s">
        <v>64</v>
      </c>
      <c r="P180" s="71">
        <f t="shared" si="13"/>
        <v>0.71740000000000004</v>
      </c>
    </row>
    <row r="181" spans="1:16">
      <c r="B181" s="108">
        <v>1.4</v>
      </c>
      <c r="C181" s="109" t="s">
        <v>67</v>
      </c>
      <c r="D181" s="69">
        <f t="shared" si="18"/>
        <v>16.279069767441861</v>
      </c>
      <c r="E181" s="110">
        <v>28.16</v>
      </c>
      <c r="F181" s="111">
        <v>1.393E-2</v>
      </c>
      <c r="G181" s="107">
        <f t="shared" si="14"/>
        <v>28.173929999999999</v>
      </c>
      <c r="H181" s="72">
        <v>166.8</v>
      </c>
      <c r="I181" s="73" t="s">
        <v>66</v>
      </c>
      <c r="J181" s="71">
        <f t="shared" si="17"/>
        <v>166.8</v>
      </c>
      <c r="K181" s="72">
        <v>5.53</v>
      </c>
      <c r="L181" s="73" t="s">
        <v>66</v>
      </c>
      <c r="M181" s="71">
        <f t="shared" si="16"/>
        <v>5.53</v>
      </c>
      <c r="N181" s="72">
        <v>7576</v>
      </c>
      <c r="O181" s="73" t="s">
        <v>64</v>
      </c>
      <c r="P181" s="71">
        <f t="shared" si="13"/>
        <v>0.75759999999999994</v>
      </c>
    </row>
    <row r="182" spans="1:16">
      <c r="B182" s="108">
        <v>1.5</v>
      </c>
      <c r="C182" s="109" t="s">
        <v>67</v>
      </c>
      <c r="D182" s="69">
        <f t="shared" si="18"/>
        <v>17.441860465116278</v>
      </c>
      <c r="E182" s="110">
        <v>27.09</v>
      </c>
      <c r="F182" s="111">
        <v>1.3100000000000001E-2</v>
      </c>
      <c r="G182" s="107">
        <f t="shared" si="14"/>
        <v>27.103100000000001</v>
      </c>
      <c r="H182" s="72">
        <v>182.87</v>
      </c>
      <c r="I182" s="73" t="s">
        <v>66</v>
      </c>
      <c r="J182" s="71">
        <f t="shared" si="17"/>
        <v>182.87</v>
      </c>
      <c r="K182" s="72">
        <v>5.98</v>
      </c>
      <c r="L182" s="73" t="s">
        <v>66</v>
      </c>
      <c r="M182" s="71">
        <f t="shared" si="16"/>
        <v>5.98</v>
      </c>
      <c r="N182" s="72">
        <v>7994</v>
      </c>
      <c r="O182" s="73" t="s">
        <v>64</v>
      </c>
      <c r="P182" s="71">
        <f t="shared" si="13"/>
        <v>0.7994</v>
      </c>
    </row>
    <row r="183" spans="1:16">
      <c r="B183" s="108">
        <v>1.6</v>
      </c>
      <c r="C183" s="109" t="s">
        <v>67</v>
      </c>
      <c r="D183" s="69">
        <f t="shared" si="18"/>
        <v>18.604651162790699</v>
      </c>
      <c r="E183" s="110">
        <v>26.1</v>
      </c>
      <c r="F183" s="111">
        <v>1.2370000000000001E-2</v>
      </c>
      <c r="G183" s="107">
        <f t="shared" si="14"/>
        <v>26.112370000000002</v>
      </c>
      <c r="H183" s="72">
        <v>199.56</v>
      </c>
      <c r="I183" s="73" t="s">
        <v>66</v>
      </c>
      <c r="J183" s="71">
        <f t="shared" si="17"/>
        <v>199.56</v>
      </c>
      <c r="K183" s="72">
        <v>6.43</v>
      </c>
      <c r="L183" s="73" t="s">
        <v>66</v>
      </c>
      <c r="M183" s="71">
        <f t="shared" si="16"/>
        <v>6.43</v>
      </c>
      <c r="N183" s="72">
        <v>8429</v>
      </c>
      <c r="O183" s="73" t="s">
        <v>64</v>
      </c>
      <c r="P183" s="71">
        <f t="shared" si="13"/>
        <v>0.84289999999999998</v>
      </c>
    </row>
    <row r="184" spans="1:16">
      <c r="B184" s="108">
        <v>1.7</v>
      </c>
      <c r="C184" s="109" t="s">
        <v>67</v>
      </c>
      <c r="D184" s="69">
        <f t="shared" si="18"/>
        <v>19.767441860465116</v>
      </c>
      <c r="E184" s="110">
        <v>25.18</v>
      </c>
      <c r="F184" s="111">
        <v>1.172E-2</v>
      </c>
      <c r="G184" s="107">
        <f t="shared" si="14"/>
        <v>25.19172</v>
      </c>
      <c r="H184" s="72">
        <v>216.87</v>
      </c>
      <c r="I184" s="73" t="s">
        <v>66</v>
      </c>
      <c r="J184" s="71">
        <f t="shared" si="17"/>
        <v>216.87</v>
      </c>
      <c r="K184" s="72">
        <v>6.88</v>
      </c>
      <c r="L184" s="73" t="s">
        <v>66</v>
      </c>
      <c r="M184" s="71">
        <f t="shared" si="16"/>
        <v>6.88</v>
      </c>
      <c r="N184" s="72">
        <v>8879</v>
      </c>
      <c r="O184" s="73" t="s">
        <v>64</v>
      </c>
      <c r="P184" s="71">
        <f t="shared" si="13"/>
        <v>0.88789999999999991</v>
      </c>
    </row>
    <row r="185" spans="1:16">
      <c r="B185" s="108">
        <v>1.8</v>
      </c>
      <c r="C185" s="109" t="s">
        <v>67</v>
      </c>
      <c r="D185" s="69">
        <f t="shared" si="18"/>
        <v>20.930232558139537</v>
      </c>
      <c r="E185" s="110">
        <v>24.32</v>
      </c>
      <c r="F185" s="111">
        <v>1.1140000000000001E-2</v>
      </c>
      <c r="G185" s="107">
        <f t="shared" si="14"/>
        <v>24.331140000000001</v>
      </c>
      <c r="H185" s="72">
        <v>234.8</v>
      </c>
      <c r="I185" s="73" t="s">
        <v>66</v>
      </c>
      <c r="J185" s="71">
        <f t="shared" si="17"/>
        <v>234.8</v>
      </c>
      <c r="K185" s="72">
        <v>7.33</v>
      </c>
      <c r="L185" s="73" t="s">
        <v>66</v>
      </c>
      <c r="M185" s="71">
        <f t="shared" si="16"/>
        <v>7.33</v>
      </c>
      <c r="N185" s="72">
        <v>9345</v>
      </c>
      <c r="O185" s="73" t="s">
        <v>64</v>
      </c>
      <c r="P185" s="71">
        <f t="shared" si="13"/>
        <v>0.93450000000000011</v>
      </c>
    </row>
    <row r="186" spans="1:16">
      <c r="B186" s="108">
        <v>2</v>
      </c>
      <c r="C186" s="109" t="s">
        <v>67</v>
      </c>
      <c r="D186" s="69">
        <f t="shared" si="18"/>
        <v>23.255813953488371</v>
      </c>
      <c r="E186" s="110">
        <v>22.76</v>
      </c>
      <c r="F186" s="111">
        <v>1.014E-2</v>
      </c>
      <c r="G186" s="107">
        <f t="shared" si="14"/>
        <v>22.770140000000001</v>
      </c>
      <c r="H186" s="72">
        <v>272.52999999999997</v>
      </c>
      <c r="I186" s="73" t="s">
        <v>66</v>
      </c>
      <c r="J186" s="71">
        <f t="shared" si="17"/>
        <v>272.52999999999997</v>
      </c>
      <c r="K186" s="72">
        <v>9.07</v>
      </c>
      <c r="L186" s="73" t="s">
        <v>66</v>
      </c>
      <c r="M186" s="71">
        <f t="shared" si="16"/>
        <v>9.07</v>
      </c>
      <c r="N186" s="72">
        <v>1.03</v>
      </c>
      <c r="O186" s="133" t="s">
        <v>66</v>
      </c>
      <c r="P186" s="71">
        <f t="shared" ref="P186:P228" si="19">N186</f>
        <v>1.03</v>
      </c>
    </row>
    <row r="187" spans="1:16">
      <c r="B187" s="108">
        <v>2.25</v>
      </c>
      <c r="C187" s="109" t="s">
        <v>67</v>
      </c>
      <c r="D187" s="69">
        <f t="shared" si="18"/>
        <v>26.162790697674417</v>
      </c>
      <c r="E187" s="110">
        <v>21.07</v>
      </c>
      <c r="F187" s="111">
        <v>9.1310000000000002E-3</v>
      </c>
      <c r="G187" s="107">
        <f t="shared" si="14"/>
        <v>21.079131</v>
      </c>
      <c r="H187" s="72">
        <v>323.2</v>
      </c>
      <c r="I187" s="73" t="s">
        <v>66</v>
      </c>
      <c r="J187" s="71">
        <f t="shared" si="17"/>
        <v>323.2</v>
      </c>
      <c r="K187" s="72">
        <v>11.56</v>
      </c>
      <c r="L187" s="73" t="s">
        <v>66</v>
      </c>
      <c r="M187" s="71">
        <f t="shared" si="16"/>
        <v>11.56</v>
      </c>
      <c r="N187" s="72">
        <v>1.1599999999999999</v>
      </c>
      <c r="O187" s="73" t="s">
        <v>66</v>
      </c>
      <c r="P187" s="71">
        <f t="shared" si="19"/>
        <v>1.1599999999999999</v>
      </c>
    </row>
    <row r="188" spans="1:16">
      <c r="B188" s="108">
        <v>2.5</v>
      </c>
      <c r="C188" s="109" t="s">
        <v>67</v>
      </c>
      <c r="D188" s="69">
        <f t="shared" si="18"/>
        <v>29.069767441860463</v>
      </c>
      <c r="E188" s="110">
        <v>19.61</v>
      </c>
      <c r="F188" s="111">
        <v>8.3110000000000007E-3</v>
      </c>
      <c r="G188" s="107">
        <f t="shared" si="14"/>
        <v>19.618310999999999</v>
      </c>
      <c r="H188" s="72">
        <v>377.8</v>
      </c>
      <c r="I188" s="73" t="s">
        <v>66</v>
      </c>
      <c r="J188" s="71">
        <f t="shared" si="17"/>
        <v>377.8</v>
      </c>
      <c r="K188" s="72">
        <v>13.91</v>
      </c>
      <c r="L188" s="73" t="s">
        <v>66</v>
      </c>
      <c r="M188" s="71">
        <f t="shared" si="16"/>
        <v>13.91</v>
      </c>
      <c r="N188" s="72">
        <v>1.31</v>
      </c>
      <c r="O188" s="73" t="s">
        <v>66</v>
      </c>
      <c r="P188" s="71">
        <f t="shared" si="19"/>
        <v>1.31</v>
      </c>
    </row>
    <row r="189" spans="1:16">
      <c r="B189" s="108">
        <v>2.75</v>
      </c>
      <c r="C189" s="109" t="s">
        <v>67</v>
      </c>
      <c r="D189" s="69">
        <f t="shared" si="18"/>
        <v>31.976744186046513</v>
      </c>
      <c r="E189" s="110">
        <v>18.37</v>
      </c>
      <c r="F189" s="111">
        <v>7.6309999999999998E-3</v>
      </c>
      <c r="G189" s="107">
        <f t="shared" si="14"/>
        <v>18.377631000000001</v>
      </c>
      <c r="H189" s="72">
        <v>436.27</v>
      </c>
      <c r="I189" s="73" t="s">
        <v>66</v>
      </c>
      <c r="J189" s="71">
        <f t="shared" si="17"/>
        <v>436.27</v>
      </c>
      <c r="K189" s="72">
        <v>16.18</v>
      </c>
      <c r="L189" s="73" t="s">
        <v>66</v>
      </c>
      <c r="M189" s="71">
        <f t="shared" si="16"/>
        <v>16.18</v>
      </c>
      <c r="N189" s="72">
        <v>1.46</v>
      </c>
      <c r="O189" s="73" t="s">
        <v>66</v>
      </c>
      <c r="P189" s="71">
        <f t="shared" si="19"/>
        <v>1.46</v>
      </c>
    </row>
    <row r="190" spans="1:16">
      <c r="B190" s="108">
        <v>3</v>
      </c>
      <c r="C190" s="109" t="s">
        <v>67</v>
      </c>
      <c r="D190" s="69">
        <f t="shared" si="18"/>
        <v>34.883720930232556</v>
      </c>
      <c r="E190" s="110">
        <v>17.32</v>
      </c>
      <c r="F190" s="111">
        <v>7.0590000000000002E-3</v>
      </c>
      <c r="G190" s="107">
        <f t="shared" si="14"/>
        <v>17.327059000000002</v>
      </c>
      <c r="H190" s="72">
        <v>498.48</v>
      </c>
      <c r="I190" s="73" t="s">
        <v>66</v>
      </c>
      <c r="J190" s="71">
        <f t="shared" si="17"/>
        <v>498.48</v>
      </c>
      <c r="K190" s="72">
        <v>18.420000000000002</v>
      </c>
      <c r="L190" s="73" t="s">
        <v>66</v>
      </c>
      <c r="M190" s="71">
        <f t="shared" si="16"/>
        <v>18.420000000000002</v>
      </c>
      <c r="N190" s="72">
        <v>1.62</v>
      </c>
      <c r="O190" s="73" t="s">
        <v>66</v>
      </c>
      <c r="P190" s="71">
        <f t="shared" si="19"/>
        <v>1.62</v>
      </c>
    </row>
    <row r="191" spans="1:16">
      <c r="B191" s="108">
        <v>3.25</v>
      </c>
      <c r="C191" s="109" t="s">
        <v>67</v>
      </c>
      <c r="D191" s="69">
        <f t="shared" si="18"/>
        <v>37.790697674418603</v>
      </c>
      <c r="E191" s="110">
        <v>16.39</v>
      </c>
      <c r="F191" s="111">
        <v>6.5700000000000003E-3</v>
      </c>
      <c r="G191" s="107">
        <f t="shared" si="14"/>
        <v>16.396570000000001</v>
      </c>
      <c r="H191" s="72">
        <v>564.35</v>
      </c>
      <c r="I191" s="73" t="s">
        <v>66</v>
      </c>
      <c r="J191" s="71">
        <f t="shared" si="17"/>
        <v>564.35</v>
      </c>
      <c r="K191" s="72">
        <v>20.65</v>
      </c>
      <c r="L191" s="73" t="s">
        <v>66</v>
      </c>
      <c r="M191" s="71">
        <f t="shared" si="16"/>
        <v>20.65</v>
      </c>
      <c r="N191" s="72">
        <v>1.79</v>
      </c>
      <c r="O191" s="73" t="s">
        <v>66</v>
      </c>
      <c r="P191" s="71">
        <f t="shared" si="19"/>
        <v>1.79</v>
      </c>
    </row>
    <row r="192" spans="1:16">
      <c r="B192" s="108">
        <v>3.5</v>
      </c>
      <c r="C192" s="109" t="s">
        <v>67</v>
      </c>
      <c r="D192" s="69">
        <f t="shared" si="18"/>
        <v>40.697674418604649</v>
      </c>
      <c r="E192" s="110">
        <v>15.57</v>
      </c>
      <c r="F192" s="111">
        <v>6.1469999999999997E-3</v>
      </c>
      <c r="G192" s="107">
        <f t="shared" si="14"/>
        <v>15.576147000000001</v>
      </c>
      <c r="H192" s="72">
        <v>633.82000000000005</v>
      </c>
      <c r="I192" s="73" t="s">
        <v>66</v>
      </c>
      <c r="J192" s="71">
        <f t="shared" si="17"/>
        <v>633.82000000000005</v>
      </c>
      <c r="K192" s="72">
        <v>22.87</v>
      </c>
      <c r="L192" s="73" t="s">
        <v>66</v>
      </c>
      <c r="M192" s="71">
        <f t="shared" si="16"/>
        <v>22.87</v>
      </c>
      <c r="N192" s="72">
        <v>1.96</v>
      </c>
      <c r="O192" s="73" t="s">
        <v>66</v>
      </c>
      <c r="P192" s="71">
        <f t="shared" si="19"/>
        <v>1.96</v>
      </c>
    </row>
    <row r="193" spans="2:16">
      <c r="B193" s="108">
        <v>3.75</v>
      </c>
      <c r="C193" s="109" t="s">
        <v>67</v>
      </c>
      <c r="D193" s="69">
        <f t="shared" si="18"/>
        <v>43.604651162790695</v>
      </c>
      <c r="E193" s="110">
        <v>14.84</v>
      </c>
      <c r="F193" s="111">
        <v>5.7780000000000001E-3</v>
      </c>
      <c r="G193" s="107">
        <f t="shared" si="14"/>
        <v>14.845777999999999</v>
      </c>
      <c r="H193" s="72">
        <v>706.83</v>
      </c>
      <c r="I193" s="73" t="s">
        <v>66</v>
      </c>
      <c r="J193" s="71">
        <f t="shared" si="17"/>
        <v>706.83</v>
      </c>
      <c r="K193" s="72">
        <v>25.09</v>
      </c>
      <c r="L193" s="73" t="s">
        <v>66</v>
      </c>
      <c r="M193" s="71">
        <f t="shared" si="16"/>
        <v>25.09</v>
      </c>
      <c r="N193" s="72">
        <v>2.15</v>
      </c>
      <c r="O193" s="73" t="s">
        <v>66</v>
      </c>
      <c r="P193" s="71">
        <f t="shared" si="19"/>
        <v>2.15</v>
      </c>
    </row>
    <row r="194" spans="2:16">
      <c r="B194" s="108">
        <v>4</v>
      </c>
      <c r="C194" s="109" t="s">
        <v>67</v>
      </c>
      <c r="D194" s="69">
        <f t="shared" si="18"/>
        <v>46.511627906976742</v>
      </c>
      <c r="E194" s="110">
        <v>14.18</v>
      </c>
      <c r="F194" s="111">
        <v>5.4520000000000002E-3</v>
      </c>
      <c r="G194" s="107">
        <f t="shared" si="14"/>
        <v>14.185452</v>
      </c>
      <c r="H194" s="72">
        <v>783.33</v>
      </c>
      <c r="I194" s="73" t="s">
        <v>66</v>
      </c>
      <c r="J194" s="71">
        <f t="shared" si="17"/>
        <v>783.33</v>
      </c>
      <c r="K194" s="72">
        <v>27.33</v>
      </c>
      <c r="L194" s="73" t="s">
        <v>66</v>
      </c>
      <c r="M194" s="71">
        <f t="shared" si="16"/>
        <v>27.33</v>
      </c>
      <c r="N194" s="72">
        <v>2.34</v>
      </c>
      <c r="O194" s="73" t="s">
        <v>66</v>
      </c>
      <c r="P194" s="71">
        <f t="shared" si="19"/>
        <v>2.34</v>
      </c>
    </row>
    <row r="195" spans="2:16">
      <c r="B195" s="108">
        <v>4.5</v>
      </c>
      <c r="C195" s="109" t="s">
        <v>67</v>
      </c>
      <c r="D195" s="69">
        <f t="shared" si="18"/>
        <v>52.325581395348834</v>
      </c>
      <c r="E195" s="110">
        <v>13.05</v>
      </c>
      <c r="F195" s="111">
        <v>4.9040000000000004E-3</v>
      </c>
      <c r="G195" s="107">
        <f t="shared" si="14"/>
        <v>13.054904000000001</v>
      </c>
      <c r="H195" s="72">
        <v>946.5</v>
      </c>
      <c r="I195" s="73" t="s">
        <v>66</v>
      </c>
      <c r="J195" s="74">
        <f t="shared" si="17"/>
        <v>946.5</v>
      </c>
      <c r="K195" s="72">
        <v>35.78</v>
      </c>
      <c r="L195" s="73" t="s">
        <v>66</v>
      </c>
      <c r="M195" s="71">
        <f t="shared" si="16"/>
        <v>35.78</v>
      </c>
      <c r="N195" s="72">
        <v>2.76</v>
      </c>
      <c r="O195" s="73" t="s">
        <v>66</v>
      </c>
      <c r="P195" s="71">
        <f t="shared" si="19"/>
        <v>2.76</v>
      </c>
    </row>
    <row r="196" spans="2:16">
      <c r="B196" s="108">
        <v>5</v>
      </c>
      <c r="C196" s="109" t="s">
        <v>67</v>
      </c>
      <c r="D196" s="69">
        <f t="shared" si="18"/>
        <v>58.139534883720927</v>
      </c>
      <c r="E196" s="110">
        <v>12.11</v>
      </c>
      <c r="F196" s="111">
        <v>4.4600000000000004E-3</v>
      </c>
      <c r="G196" s="107">
        <f t="shared" si="14"/>
        <v>12.114459999999999</v>
      </c>
      <c r="H196" s="72">
        <v>1.1200000000000001</v>
      </c>
      <c r="I196" s="133" t="s">
        <v>12</v>
      </c>
      <c r="J196" s="74">
        <f t="shared" ref="J196:J228" si="20">H196*1000</f>
        <v>1120</v>
      </c>
      <c r="K196" s="72">
        <v>43.64</v>
      </c>
      <c r="L196" s="73" t="s">
        <v>66</v>
      </c>
      <c r="M196" s="71">
        <f t="shared" si="16"/>
        <v>43.64</v>
      </c>
      <c r="N196" s="72">
        <v>3.2</v>
      </c>
      <c r="O196" s="73" t="s">
        <v>66</v>
      </c>
      <c r="P196" s="71">
        <f t="shared" si="19"/>
        <v>3.2</v>
      </c>
    </row>
    <row r="197" spans="2:16">
      <c r="B197" s="108">
        <v>5.5</v>
      </c>
      <c r="C197" s="109" t="s">
        <v>67</v>
      </c>
      <c r="D197" s="69">
        <f t="shared" si="18"/>
        <v>63.953488372093027</v>
      </c>
      <c r="E197" s="110">
        <v>11.32</v>
      </c>
      <c r="F197" s="111">
        <v>4.0920000000000002E-3</v>
      </c>
      <c r="G197" s="107">
        <f t="shared" si="14"/>
        <v>11.324092</v>
      </c>
      <c r="H197" s="72">
        <v>1.31</v>
      </c>
      <c r="I197" s="73" t="s">
        <v>12</v>
      </c>
      <c r="J197" s="74">
        <f t="shared" si="20"/>
        <v>1310</v>
      </c>
      <c r="K197" s="72">
        <v>51.22</v>
      </c>
      <c r="L197" s="73" t="s">
        <v>66</v>
      </c>
      <c r="M197" s="71">
        <f t="shared" si="16"/>
        <v>51.22</v>
      </c>
      <c r="N197" s="72">
        <v>3.67</v>
      </c>
      <c r="O197" s="73" t="s">
        <v>66</v>
      </c>
      <c r="P197" s="71">
        <f t="shared" si="19"/>
        <v>3.67</v>
      </c>
    </row>
    <row r="198" spans="2:16">
      <c r="B198" s="108">
        <v>6</v>
      </c>
      <c r="C198" s="109" t="s">
        <v>67</v>
      </c>
      <c r="D198" s="69">
        <f t="shared" si="18"/>
        <v>69.767441860465112</v>
      </c>
      <c r="E198" s="110">
        <v>10.64</v>
      </c>
      <c r="F198" s="111">
        <v>3.7829999999999999E-3</v>
      </c>
      <c r="G198" s="107">
        <f t="shared" si="14"/>
        <v>10.643783000000001</v>
      </c>
      <c r="H198" s="72">
        <v>1.51</v>
      </c>
      <c r="I198" s="73" t="s">
        <v>12</v>
      </c>
      <c r="J198" s="74">
        <f t="shared" si="20"/>
        <v>1510</v>
      </c>
      <c r="K198" s="72">
        <v>58.67</v>
      </c>
      <c r="L198" s="73" t="s">
        <v>66</v>
      </c>
      <c r="M198" s="71">
        <f t="shared" si="16"/>
        <v>58.67</v>
      </c>
      <c r="N198" s="72">
        <v>4.18</v>
      </c>
      <c r="O198" s="73" t="s">
        <v>66</v>
      </c>
      <c r="P198" s="71">
        <f t="shared" si="19"/>
        <v>4.18</v>
      </c>
    </row>
    <row r="199" spans="2:16">
      <c r="B199" s="108">
        <v>6.5</v>
      </c>
      <c r="C199" s="109" t="s">
        <v>67</v>
      </c>
      <c r="D199" s="69">
        <f t="shared" si="18"/>
        <v>75.581395348837205</v>
      </c>
      <c r="E199" s="110">
        <v>10.050000000000001</v>
      </c>
      <c r="F199" s="111">
        <v>3.519E-3</v>
      </c>
      <c r="G199" s="107">
        <f t="shared" si="14"/>
        <v>10.053519000000001</v>
      </c>
      <c r="H199" s="72">
        <v>1.73</v>
      </c>
      <c r="I199" s="73" t="s">
        <v>12</v>
      </c>
      <c r="J199" s="74">
        <f t="shared" si="20"/>
        <v>1730</v>
      </c>
      <c r="K199" s="72">
        <v>66.06</v>
      </c>
      <c r="L199" s="73" t="s">
        <v>66</v>
      </c>
      <c r="M199" s="71">
        <f t="shared" si="16"/>
        <v>66.06</v>
      </c>
      <c r="N199" s="72">
        <v>4.71</v>
      </c>
      <c r="O199" s="73" t="s">
        <v>66</v>
      </c>
      <c r="P199" s="71">
        <f t="shared" si="19"/>
        <v>4.71</v>
      </c>
    </row>
    <row r="200" spans="2:16">
      <c r="B200" s="108">
        <v>7</v>
      </c>
      <c r="C200" s="109" t="s">
        <v>67</v>
      </c>
      <c r="D200" s="69">
        <f t="shared" si="18"/>
        <v>81.395348837209298</v>
      </c>
      <c r="E200" s="110">
        <v>9.5399999999999991</v>
      </c>
      <c r="F200" s="111">
        <v>3.2910000000000001E-3</v>
      </c>
      <c r="G200" s="107">
        <f t="shared" si="14"/>
        <v>9.543291</v>
      </c>
      <c r="H200" s="72">
        <v>1.96</v>
      </c>
      <c r="I200" s="73" t="s">
        <v>12</v>
      </c>
      <c r="J200" s="74">
        <f t="shared" si="20"/>
        <v>1960</v>
      </c>
      <c r="K200" s="72">
        <v>73.44</v>
      </c>
      <c r="L200" s="73" t="s">
        <v>66</v>
      </c>
      <c r="M200" s="71">
        <f t="shared" si="16"/>
        <v>73.44</v>
      </c>
      <c r="N200" s="72">
        <v>5.26</v>
      </c>
      <c r="O200" s="73" t="s">
        <v>66</v>
      </c>
      <c r="P200" s="71">
        <f t="shared" si="19"/>
        <v>5.26</v>
      </c>
    </row>
    <row r="201" spans="2:16">
      <c r="B201" s="108">
        <v>8</v>
      </c>
      <c r="C201" s="109" t="s">
        <v>67</v>
      </c>
      <c r="D201" s="69">
        <f t="shared" si="18"/>
        <v>93.023255813953483</v>
      </c>
      <c r="E201" s="110">
        <v>8.6850000000000005</v>
      </c>
      <c r="F201" s="111">
        <v>2.9160000000000002E-3</v>
      </c>
      <c r="G201" s="107">
        <f t="shared" si="14"/>
        <v>8.6879160000000013</v>
      </c>
      <c r="H201" s="72">
        <v>2.44</v>
      </c>
      <c r="I201" s="73" t="s">
        <v>12</v>
      </c>
      <c r="J201" s="74">
        <f t="shared" si="20"/>
        <v>2440</v>
      </c>
      <c r="K201" s="72">
        <v>100.78</v>
      </c>
      <c r="L201" s="73" t="s">
        <v>66</v>
      </c>
      <c r="M201" s="71">
        <f t="shared" si="16"/>
        <v>100.78</v>
      </c>
      <c r="N201" s="72">
        <v>6.45</v>
      </c>
      <c r="O201" s="73" t="s">
        <v>66</v>
      </c>
      <c r="P201" s="71">
        <f t="shared" si="19"/>
        <v>6.45</v>
      </c>
    </row>
    <row r="202" spans="2:16">
      <c r="B202" s="108">
        <v>9</v>
      </c>
      <c r="C202" s="109" t="s">
        <v>67</v>
      </c>
      <c r="D202" s="69">
        <f t="shared" si="18"/>
        <v>104.65116279069767</v>
      </c>
      <c r="E202" s="110">
        <v>7.9989999999999997</v>
      </c>
      <c r="F202" s="111">
        <v>2.6210000000000001E-3</v>
      </c>
      <c r="G202" s="107">
        <f t="shared" si="14"/>
        <v>8.0016210000000001</v>
      </c>
      <c r="H202" s="72">
        <v>2.98</v>
      </c>
      <c r="I202" s="73" t="s">
        <v>12</v>
      </c>
      <c r="J202" s="74">
        <f t="shared" si="20"/>
        <v>2980</v>
      </c>
      <c r="K202" s="72">
        <v>125.84</v>
      </c>
      <c r="L202" s="73" t="s">
        <v>66</v>
      </c>
      <c r="M202" s="71">
        <f t="shared" si="16"/>
        <v>125.84</v>
      </c>
      <c r="N202" s="72">
        <v>7.73</v>
      </c>
      <c r="O202" s="73" t="s">
        <v>66</v>
      </c>
      <c r="P202" s="71">
        <f t="shared" si="19"/>
        <v>7.73</v>
      </c>
    </row>
    <row r="203" spans="2:16">
      <c r="B203" s="108">
        <v>10</v>
      </c>
      <c r="C203" s="109" t="s">
        <v>67</v>
      </c>
      <c r="D203" s="69">
        <f t="shared" si="18"/>
        <v>116.27906976744185</v>
      </c>
      <c r="E203" s="110">
        <v>7.4260000000000002</v>
      </c>
      <c r="F203" s="111">
        <v>2.382E-3</v>
      </c>
      <c r="G203" s="107">
        <f t="shared" si="14"/>
        <v>7.428382</v>
      </c>
      <c r="H203" s="72">
        <v>3.55</v>
      </c>
      <c r="I203" s="73" t="s">
        <v>12</v>
      </c>
      <c r="J203" s="74">
        <f t="shared" si="20"/>
        <v>3550</v>
      </c>
      <c r="K203" s="72">
        <v>149.91999999999999</v>
      </c>
      <c r="L203" s="73" t="s">
        <v>66</v>
      </c>
      <c r="M203" s="71">
        <f t="shared" si="16"/>
        <v>149.91999999999999</v>
      </c>
      <c r="N203" s="72">
        <v>9.1</v>
      </c>
      <c r="O203" s="73" t="s">
        <v>66</v>
      </c>
      <c r="P203" s="71">
        <f t="shared" si="19"/>
        <v>9.1</v>
      </c>
    </row>
    <row r="204" spans="2:16">
      <c r="B204" s="108">
        <v>11</v>
      </c>
      <c r="C204" s="109" t="s">
        <v>67</v>
      </c>
      <c r="D204" s="69">
        <f t="shared" si="18"/>
        <v>127.90697674418605</v>
      </c>
      <c r="E204" s="110">
        <v>6.9480000000000004</v>
      </c>
      <c r="F204" s="111">
        <v>2.1840000000000002E-3</v>
      </c>
      <c r="G204" s="107">
        <f t="shared" si="14"/>
        <v>6.9501840000000001</v>
      </c>
      <c r="H204" s="72">
        <v>4.17</v>
      </c>
      <c r="I204" s="73" t="s">
        <v>12</v>
      </c>
      <c r="J204" s="74">
        <f t="shared" si="20"/>
        <v>4170</v>
      </c>
      <c r="K204" s="72">
        <v>173.56</v>
      </c>
      <c r="L204" s="73" t="s">
        <v>66</v>
      </c>
      <c r="M204" s="71">
        <f t="shared" si="16"/>
        <v>173.56</v>
      </c>
      <c r="N204" s="72">
        <v>10.55</v>
      </c>
      <c r="O204" s="73" t="s">
        <v>66</v>
      </c>
      <c r="P204" s="71">
        <f t="shared" si="19"/>
        <v>10.55</v>
      </c>
    </row>
    <row r="205" spans="2:16">
      <c r="B205" s="108">
        <v>12</v>
      </c>
      <c r="C205" s="109" t="s">
        <v>67</v>
      </c>
      <c r="D205" s="69">
        <f t="shared" si="18"/>
        <v>139.53488372093022</v>
      </c>
      <c r="E205" s="110">
        <v>6.5439999999999996</v>
      </c>
      <c r="F205" s="111">
        <v>2.0179999999999998E-3</v>
      </c>
      <c r="G205" s="107">
        <f t="shared" si="14"/>
        <v>6.5460179999999992</v>
      </c>
      <c r="H205" s="72">
        <v>4.83</v>
      </c>
      <c r="I205" s="73" t="s">
        <v>12</v>
      </c>
      <c r="J205" s="74">
        <f t="shared" si="20"/>
        <v>4830</v>
      </c>
      <c r="K205" s="72">
        <v>196.97</v>
      </c>
      <c r="L205" s="73" t="s">
        <v>66</v>
      </c>
      <c r="M205" s="71">
        <f t="shared" si="16"/>
        <v>196.97</v>
      </c>
      <c r="N205" s="72">
        <v>12.09</v>
      </c>
      <c r="O205" s="73" t="s">
        <v>66</v>
      </c>
      <c r="P205" s="71">
        <f t="shared" si="19"/>
        <v>12.09</v>
      </c>
    </row>
    <row r="206" spans="2:16">
      <c r="B206" s="108">
        <v>13</v>
      </c>
      <c r="C206" s="109" t="s">
        <v>67</v>
      </c>
      <c r="D206" s="69">
        <f t="shared" si="18"/>
        <v>151.16279069767441</v>
      </c>
      <c r="E206" s="110">
        <v>6.1980000000000004</v>
      </c>
      <c r="F206" s="111">
        <v>1.8760000000000001E-3</v>
      </c>
      <c r="G206" s="107">
        <f t="shared" si="14"/>
        <v>6.1998760000000006</v>
      </c>
      <c r="H206" s="72">
        <v>5.53</v>
      </c>
      <c r="I206" s="73" t="s">
        <v>12</v>
      </c>
      <c r="J206" s="74">
        <f t="shared" si="20"/>
        <v>5530</v>
      </c>
      <c r="K206" s="72">
        <v>220.27</v>
      </c>
      <c r="L206" s="73" t="s">
        <v>66</v>
      </c>
      <c r="M206" s="71">
        <f t="shared" si="16"/>
        <v>220.27</v>
      </c>
      <c r="N206" s="72">
        <v>13.7</v>
      </c>
      <c r="O206" s="73" t="s">
        <v>66</v>
      </c>
      <c r="P206" s="71">
        <f t="shared" si="19"/>
        <v>13.7</v>
      </c>
    </row>
    <row r="207" spans="2:16">
      <c r="B207" s="108">
        <v>14</v>
      </c>
      <c r="C207" s="109" t="s">
        <v>67</v>
      </c>
      <c r="D207" s="69">
        <f t="shared" si="18"/>
        <v>162.7906976744186</v>
      </c>
      <c r="E207" s="110">
        <v>5.899</v>
      </c>
      <c r="F207" s="111">
        <v>1.7539999999999999E-3</v>
      </c>
      <c r="G207" s="107">
        <f t="shared" si="14"/>
        <v>5.9007540000000001</v>
      </c>
      <c r="H207" s="72">
        <v>6.26</v>
      </c>
      <c r="I207" s="73" t="s">
        <v>12</v>
      </c>
      <c r="J207" s="74">
        <f t="shared" si="20"/>
        <v>6260</v>
      </c>
      <c r="K207" s="72">
        <v>243.53</v>
      </c>
      <c r="L207" s="73" t="s">
        <v>66</v>
      </c>
      <c r="M207" s="71">
        <f t="shared" si="16"/>
        <v>243.53</v>
      </c>
      <c r="N207" s="72">
        <v>15.39</v>
      </c>
      <c r="O207" s="73" t="s">
        <v>66</v>
      </c>
      <c r="P207" s="71">
        <f t="shared" si="19"/>
        <v>15.39</v>
      </c>
    </row>
    <row r="208" spans="2:16">
      <c r="B208" s="108">
        <v>15</v>
      </c>
      <c r="C208" s="109" t="s">
        <v>67</v>
      </c>
      <c r="D208" s="69">
        <f t="shared" si="18"/>
        <v>174.41860465116278</v>
      </c>
      <c r="E208" s="110">
        <v>5.6360000000000001</v>
      </c>
      <c r="F208" s="111">
        <v>1.647E-3</v>
      </c>
      <c r="G208" s="107">
        <f t="shared" si="14"/>
        <v>5.6376470000000003</v>
      </c>
      <c r="H208" s="72">
        <v>7.03</v>
      </c>
      <c r="I208" s="73" t="s">
        <v>12</v>
      </c>
      <c r="J208" s="74">
        <f t="shared" si="20"/>
        <v>7030</v>
      </c>
      <c r="K208" s="72">
        <v>266.77</v>
      </c>
      <c r="L208" s="73" t="s">
        <v>66</v>
      </c>
      <c r="M208" s="71">
        <f t="shared" si="16"/>
        <v>266.77</v>
      </c>
      <c r="N208" s="72">
        <v>17.149999999999999</v>
      </c>
      <c r="O208" s="73" t="s">
        <v>66</v>
      </c>
      <c r="P208" s="71">
        <f t="shared" si="19"/>
        <v>17.149999999999999</v>
      </c>
    </row>
    <row r="209" spans="2:16">
      <c r="B209" s="108">
        <v>16</v>
      </c>
      <c r="C209" s="109" t="s">
        <v>67</v>
      </c>
      <c r="D209" s="69">
        <f t="shared" si="18"/>
        <v>186.04651162790697</v>
      </c>
      <c r="E209" s="110">
        <v>5.4050000000000002</v>
      </c>
      <c r="F209" s="111">
        <v>1.5529999999999999E-3</v>
      </c>
      <c r="G209" s="107">
        <f t="shared" si="14"/>
        <v>5.4065530000000006</v>
      </c>
      <c r="H209" s="72">
        <v>7.83</v>
      </c>
      <c r="I209" s="73" t="s">
        <v>12</v>
      </c>
      <c r="J209" s="74">
        <f t="shared" si="20"/>
        <v>7830</v>
      </c>
      <c r="K209" s="72">
        <v>290.02</v>
      </c>
      <c r="L209" s="73" t="s">
        <v>66</v>
      </c>
      <c r="M209" s="71">
        <f t="shared" si="16"/>
        <v>290.02</v>
      </c>
      <c r="N209" s="72">
        <v>18.97</v>
      </c>
      <c r="O209" s="73" t="s">
        <v>66</v>
      </c>
      <c r="P209" s="71">
        <f t="shared" si="19"/>
        <v>18.97</v>
      </c>
    </row>
    <row r="210" spans="2:16">
      <c r="B210" s="108">
        <v>17</v>
      </c>
      <c r="C210" s="109" t="s">
        <v>67</v>
      </c>
      <c r="D210" s="69">
        <f t="shared" si="18"/>
        <v>197.67441860465115</v>
      </c>
      <c r="E210" s="110">
        <v>5.1989999999999998</v>
      </c>
      <c r="F210" s="111">
        <v>1.469E-3</v>
      </c>
      <c r="G210" s="107">
        <f t="shared" si="14"/>
        <v>5.200469</v>
      </c>
      <c r="H210" s="72">
        <v>8.67</v>
      </c>
      <c r="I210" s="73" t="s">
        <v>12</v>
      </c>
      <c r="J210" s="74">
        <f t="shared" si="20"/>
        <v>8670</v>
      </c>
      <c r="K210" s="72">
        <v>313.29000000000002</v>
      </c>
      <c r="L210" s="73" t="s">
        <v>66</v>
      </c>
      <c r="M210" s="71">
        <f t="shared" si="16"/>
        <v>313.29000000000002</v>
      </c>
      <c r="N210" s="72">
        <v>20.85</v>
      </c>
      <c r="O210" s="73" t="s">
        <v>66</v>
      </c>
      <c r="P210" s="71">
        <f t="shared" si="19"/>
        <v>20.85</v>
      </c>
    </row>
    <row r="211" spans="2:16">
      <c r="B211" s="108">
        <v>18</v>
      </c>
      <c r="C211" s="109" t="s">
        <v>67</v>
      </c>
      <c r="D211" s="69">
        <f t="shared" si="18"/>
        <v>209.30232558139534</v>
      </c>
      <c r="E211" s="110">
        <v>5.0149999999999997</v>
      </c>
      <c r="F211" s="111">
        <v>1.395E-3</v>
      </c>
      <c r="G211" s="107">
        <f t="shared" si="14"/>
        <v>5.0163949999999993</v>
      </c>
      <c r="H211" s="72">
        <v>9.5399999999999991</v>
      </c>
      <c r="I211" s="73" t="s">
        <v>12</v>
      </c>
      <c r="J211" s="74">
        <f t="shared" si="20"/>
        <v>9540</v>
      </c>
      <c r="K211" s="72">
        <v>336.56</v>
      </c>
      <c r="L211" s="73" t="s">
        <v>66</v>
      </c>
      <c r="M211" s="71">
        <f t="shared" si="16"/>
        <v>336.56</v>
      </c>
      <c r="N211" s="72">
        <v>22.8</v>
      </c>
      <c r="O211" s="73" t="s">
        <v>66</v>
      </c>
      <c r="P211" s="71">
        <f t="shared" si="19"/>
        <v>22.8</v>
      </c>
    </row>
    <row r="212" spans="2:16">
      <c r="B212" s="108">
        <v>20</v>
      </c>
      <c r="C212" s="109" t="s">
        <v>67</v>
      </c>
      <c r="D212" s="69">
        <f t="shared" si="18"/>
        <v>232.55813953488371</v>
      </c>
      <c r="E212" s="110">
        <v>4.7</v>
      </c>
      <c r="F212" s="111">
        <v>1.2669999999999999E-3</v>
      </c>
      <c r="G212" s="107">
        <f t="shared" si="14"/>
        <v>4.7012670000000005</v>
      </c>
      <c r="H212" s="72">
        <v>11.37</v>
      </c>
      <c r="I212" s="73" t="s">
        <v>12</v>
      </c>
      <c r="J212" s="74">
        <f t="shared" si="20"/>
        <v>11370</v>
      </c>
      <c r="K212" s="72">
        <v>424.5</v>
      </c>
      <c r="L212" s="73" t="s">
        <v>66</v>
      </c>
      <c r="M212" s="71">
        <f t="shared" si="16"/>
        <v>424.5</v>
      </c>
      <c r="N212" s="72">
        <v>26.84</v>
      </c>
      <c r="O212" s="73" t="s">
        <v>66</v>
      </c>
      <c r="P212" s="71">
        <f t="shared" si="19"/>
        <v>26.84</v>
      </c>
    </row>
    <row r="213" spans="2:16">
      <c r="B213" s="108">
        <v>22.5</v>
      </c>
      <c r="C213" s="109" t="s">
        <v>67</v>
      </c>
      <c r="D213" s="69">
        <f t="shared" si="18"/>
        <v>261.62790697674421</v>
      </c>
      <c r="E213" s="110">
        <v>4.3819999999999997</v>
      </c>
      <c r="F213" s="111">
        <v>1.1379999999999999E-3</v>
      </c>
      <c r="G213" s="107">
        <f t="shared" ref="G213:G228" si="21">E213+F213</f>
        <v>4.3831379999999998</v>
      </c>
      <c r="H213" s="72">
        <v>13.81</v>
      </c>
      <c r="I213" s="73" t="s">
        <v>12</v>
      </c>
      <c r="J213" s="74">
        <f t="shared" si="20"/>
        <v>13810</v>
      </c>
      <c r="K213" s="72">
        <v>547.62</v>
      </c>
      <c r="L213" s="73" t="s">
        <v>66</v>
      </c>
      <c r="M213" s="71">
        <f t="shared" si="16"/>
        <v>547.62</v>
      </c>
      <c r="N213" s="72">
        <v>32.18</v>
      </c>
      <c r="O213" s="73" t="s">
        <v>66</v>
      </c>
      <c r="P213" s="71">
        <f t="shared" si="19"/>
        <v>32.18</v>
      </c>
    </row>
    <row r="214" spans="2:16">
      <c r="B214" s="108">
        <v>25</v>
      </c>
      <c r="C214" s="109" t="s">
        <v>67</v>
      </c>
      <c r="D214" s="69">
        <f t="shared" si="18"/>
        <v>290.69767441860466</v>
      </c>
      <c r="E214" s="110">
        <v>4.1260000000000003</v>
      </c>
      <c r="F214" s="111">
        <v>1.0330000000000001E-3</v>
      </c>
      <c r="G214" s="107">
        <f t="shared" si="21"/>
        <v>4.127033</v>
      </c>
      <c r="H214" s="72">
        <v>16.420000000000002</v>
      </c>
      <c r="I214" s="73" t="s">
        <v>12</v>
      </c>
      <c r="J214" s="74">
        <f t="shared" si="20"/>
        <v>16420</v>
      </c>
      <c r="K214" s="72">
        <v>660.46</v>
      </c>
      <c r="L214" s="73" t="s">
        <v>66</v>
      </c>
      <c r="M214" s="71">
        <f t="shared" si="16"/>
        <v>660.46</v>
      </c>
      <c r="N214" s="72">
        <v>37.79</v>
      </c>
      <c r="O214" s="73" t="s">
        <v>66</v>
      </c>
      <c r="P214" s="71">
        <f t="shared" si="19"/>
        <v>37.79</v>
      </c>
    </row>
    <row r="215" spans="2:16">
      <c r="B215" s="108">
        <v>27.5</v>
      </c>
      <c r="C215" s="109" t="s">
        <v>67</v>
      </c>
      <c r="D215" s="69">
        <f t="shared" si="18"/>
        <v>319.76744186046511</v>
      </c>
      <c r="E215" s="110">
        <v>3.9159999999999999</v>
      </c>
      <c r="F215" s="111">
        <v>9.4669999999999997E-4</v>
      </c>
      <c r="G215" s="107">
        <f t="shared" si="21"/>
        <v>3.9169467</v>
      </c>
      <c r="H215" s="72">
        <v>19.190000000000001</v>
      </c>
      <c r="I215" s="73" t="s">
        <v>12</v>
      </c>
      <c r="J215" s="74">
        <f t="shared" si="20"/>
        <v>19190</v>
      </c>
      <c r="K215" s="72">
        <v>767.3</v>
      </c>
      <c r="L215" s="73" t="s">
        <v>66</v>
      </c>
      <c r="M215" s="71">
        <f t="shared" si="16"/>
        <v>767.3</v>
      </c>
      <c r="N215" s="72">
        <v>43.63</v>
      </c>
      <c r="O215" s="73" t="s">
        <v>66</v>
      </c>
      <c r="P215" s="71">
        <f t="shared" si="19"/>
        <v>43.63</v>
      </c>
    </row>
    <row r="216" spans="2:16">
      <c r="B216" s="108">
        <v>30</v>
      </c>
      <c r="C216" s="109" t="s">
        <v>67</v>
      </c>
      <c r="D216" s="69">
        <f t="shared" si="18"/>
        <v>348.83720930232556</v>
      </c>
      <c r="E216" s="110">
        <v>3.74</v>
      </c>
      <c r="F216" s="111">
        <v>8.7410000000000005E-4</v>
      </c>
      <c r="G216" s="107">
        <f t="shared" si="21"/>
        <v>3.7408741000000001</v>
      </c>
      <c r="H216" s="72">
        <v>22.08</v>
      </c>
      <c r="I216" s="73" t="s">
        <v>12</v>
      </c>
      <c r="J216" s="74">
        <f t="shared" si="20"/>
        <v>22080</v>
      </c>
      <c r="K216" s="72">
        <v>870.07</v>
      </c>
      <c r="L216" s="73" t="s">
        <v>66</v>
      </c>
      <c r="M216" s="71">
        <f t="shared" si="16"/>
        <v>870.07</v>
      </c>
      <c r="N216" s="72">
        <v>49.69</v>
      </c>
      <c r="O216" s="73" t="s">
        <v>66</v>
      </c>
      <c r="P216" s="71">
        <f t="shared" si="19"/>
        <v>49.69</v>
      </c>
    </row>
    <row r="217" spans="2:16">
      <c r="B217" s="108">
        <v>32.5</v>
      </c>
      <c r="C217" s="109" t="s">
        <v>67</v>
      </c>
      <c r="D217" s="69">
        <f t="shared" si="18"/>
        <v>377.90697674418607</v>
      </c>
      <c r="E217" s="110">
        <v>3.5910000000000002</v>
      </c>
      <c r="F217" s="111">
        <v>8.1229999999999996E-4</v>
      </c>
      <c r="G217" s="107">
        <f t="shared" si="21"/>
        <v>3.5918123000000004</v>
      </c>
      <c r="H217" s="72">
        <v>25.11</v>
      </c>
      <c r="I217" s="73" t="s">
        <v>12</v>
      </c>
      <c r="J217" s="74">
        <f t="shared" si="20"/>
        <v>25110</v>
      </c>
      <c r="K217" s="72">
        <v>969.8</v>
      </c>
      <c r="L217" s="73" t="s">
        <v>66</v>
      </c>
      <c r="M217" s="71">
        <f t="shared" si="16"/>
        <v>969.8</v>
      </c>
      <c r="N217" s="72">
        <v>55.92</v>
      </c>
      <c r="O217" s="73" t="s">
        <v>66</v>
      </c>
      <c r="P217" s="71">
        <f t="shared" si="19"/>
        <v>55.92</v>
      </c>
    </row>
    <row r="218" spans="2:16">
      <c r="B218" s="108">
        <v>35</v>
      </c>
      <c r="C218" s="109" t="s">
        <v>67</v>
      </c>
      <c r="D218" s="69">
        <f t="shared" si="18"/>
        <v>406.97674418604652</v>
      </c>
      <c r="E218" s="110">
        <v>3.464</v>
      </c>
      <c r="F218" s="111">
        <v>7.5889999999999996E-4</v>
      </c>
      <c r="G218" s="107">
        <f t="shared" si="21"/>
        <v>3.4647589000000001</v>
      </c>
      <c r="H218" s="72">
        <v>28.26</v>
      </c>
      <c r="I218" s="73" t="s">
        <v>12</v>
      </c>
      <c r="J218" s="74">
        <f t="shared" si="20"/>
        <v>28260</v>
      </c>
      <c r="K218" s="72">
        <v>1.07</v>
      </c>
      <c r="L218" s="133" t="s">
        <v>12</v>
      </c>
      <c r="M218" s="71">
        <f t="shared" ref="M218:M228" si="22">K218*1000</f>
        <v>1070</v>
      </c>
      <c r="N218" s="72">
        <v>62.31</v>
      </c>
      <c r="O218" s="73" t="s">
        <v>66</v>
      </c>
      <c r="P218" s="71">
        <f t="shared" si="19"/>
        <v>62.31</v>
      </c>
    </row>
    <row r="219" spans="2:16">
      <c r="B219" s="108">
        <v>37.5</v>
      </c>
      <c r="C219" s="109" t="s">
        <v>67</v>
      </c>
      <c r="D219" s="69">
        <f t="shared" si="18"/>
        <v>436.04651162790697</v>
      </c>
      <c r="E219" s="110">
        <v>3.3530000000000002</v>
      </c>
      <c r="F219" s="111">
        <v>7.1230000000000002E-4</v>
      </c>
      <c r="G219" s="107">
        <f t="shared" si="21"/>
        <v>3.3537123000000002</v>
      </c>
      <c r="H219" s="72">
        <v>31.52</v>
      </c>
      <c r="I219" s="73" t="s">
        <v>12</v>
      </c>
      <c r="J219" s="74">
        <f t="shared" si="20"/>
        <v>31520</v>
      </c>
      <c r="K219" s="72">
        <v>1.1599999999999999</v>
      </c>
      <c r="L219" s="73" t="s">
        <v>12</v>
      </c>
      <c r="M219" s="71">
        <f t="shared" si="22"/>
        <v>1160</v>
      </c>
      <c r="N219" s="72">
        <v>68.83</v>
      </c>
      <c r="O219" s="73" t="s">
        <v>66</v>
      </c>
      <c r="P219" s="71">
        <f t="shared" si="19"/>
        <v>68.83</v>
      </c>
    </row>
    <row r="220" spans="2:16">
      <c r="B220" s="108">
        <v>40</v>
      </c>
      <c r="C220" s="109" t="s">
        <v>67</v>
      </c>
      <c r="D220" s="69">
        <f t="shared" si="18"/>
        <v>465.11627906976742</v>
      </c>
      <c r="E220" s="110">
        <v>3.2570000000000001</v>
      </c>
      <c r="F220" s="111">
        <v>6.713E-4</v>
      </c>
      <c r="G220" s="107">
        <f t="shared" si="21"/>
        <v>3.2576713000000002</v>
      </c>
      <c r="H220" s="72">
        <v>34.869999999999997</v>
      </c>
      <c r="I220" s="73" t="s">
        <v>12</v>
      </c>
      <c r="J220" s="74">
        <f t="shared" si="20"/>
        <v>34870</v>
      </c>
      <c r="K220" s="72">
        <v>1.26</v>
      </c>
      <c r="L220" s="73" t="s">
        <v>12</v>
      </c>
      <c r="M220" s="71">
        <f t="shared" si="22"/>
        <v>1260</v>
      </c>
      <c r="N220" s="72">
        <v>75.48</v>
      </c>
      <c r="O220" s="73" t="s">
        <v>66</v>
      </c>
      <c r="P220" s="71">
        <f t="shared" si="19"/>
        <v>75.48</v>
      </c>
    </row>
    <row r="221" spans="2:16">
      <c r="B221" s="108">
        <v>45</v>
      </c>
      <c r="C221" s="109" t="s">
        <v>67</v>
      </c>
      <c r="D221" s="69">
        <f t="shared" si="18"/>
        <v>523.25581395348843</v>
      </c>
      <c r="E221" s="110">
        <v>3.0979999999999999</v>
      </c>
      <c r="F221" s="111">
        <v>6.0249999999999995E-4</v>
      </c>
      <c r="G221" s="107">
        <f t="shared" si="21"/>
        <v>3.0986024999999997</v>
      </c>
      <c r="H221" s="72">
        <v>41.86</v>
      </c>
      <c r="I221" s="73" t="s">
        <v>12</v>
      </c>
      <c r="J221" s="74">
        <f t="shared" si="20"/>
        <v>41860</v>
      </c>
      <c r="K221" s="72">
        <v>1.6</v>
      </c>
      <c r="L221" s="73" t="s">
        <v>12</v>
      </c>
      <c r="M221" s="71">
        <f t="shared" si="22"/>
        <v>1600</v>
      </c>
      <c r="N221" s="72">
        <v>89.06</v>
      </c>
      <c r="O221" s="73" t="s">
        <v>66</v>
      </c>
      <c r="P221" s="71">
        <f t="shared" si="19"/>
        <v>89.06</v>
      </c>
    </row>
    <row r="222" spans="2:16">
      <c r="B222" s="108">
        <v>50</v>
      </c>
      <c r="C222" s="109" t="s">
        <v>67</v>
      </c>
      <c r="D222" s="69">
        <f t="shared" si="18"/>
        <v>581.39534883720933</v>
      </c>
      <c r="E222" s="110">
        <v>2.972</v>
      </c>
      <c r="F222" s="111">
        <v>5.4679999999999996E-4</v>
      </c>
      <c r="G222" s="107">
        <f t="shared" si="21"/>
        <v>2.9725467999999999</v>
      </c>
      <c r="H222" s="72">
        <v>49.18</v>
      </c>
      <c r="I222" s="73" t="s">
        <v>12</v>
      </c>
      <c r="J222" s="74">
        <f t="shared" si="20"/>
        <v>49180</v>
      </c>
      <c r="K222" s="72">
        <v>1.9</v>
      </c>
      <c r="L222" s="73" t="s">
        <v>12</v>
      </c>
      <c r="M222" s="71">
        <f t="shared" si="22"/>
        <v>1900</v>
      </c>
      <c r="N222" s="72">
        <v>102.94</v>
      </c>
      <c r="O222" s="73" t="s">
        <v>66</v>
      </c>
      <c r="P222" s="71">
        <f t="shared" si="19"/>
        <v>102.94</v>
      </c>
    </row>
    <row r="223" spans="2:16">
      <c r="B223" s="108">
        <v>55</v>
      </c>
      <c r="C223" s="109" t="s">
        <v>67</v>
      </c>
      <c r="D223" s="69">
        <f t="shared" si="18"/>
        <v>639.53488372093022</v>
      </c>
      <c r="E223" s="110">
        <v>2.87</v>
      </c>
      <c r="F223" s="111">
        <v>5.0089999999999998E-4</v>
      </c>
      <c r="G223" s="107">
        <f t="shared" si="21"/>
        <v>2.8705009000000001</v>
      </c>
      <c r="H223" s="72">
        <v>56.78</v>
      </c>
      <c r="I223" s="73" t="s">
        <v>12</v>
      </c>
      <c r="J223" s="74">
        <f t="shared" si="20"/>
        <v>56780</v>
      </c>
      <c r="K223" s="72">
        <v>2.19</v>
      </c>
      <c r="L223" s="73" t="s">
        <v>12</v>
      </c>
      <c r="M223" s="71">
        <f t="shared" si="22"/>
        <v>2190</v>
      </c>
      <c r="N223" s="72">
        <v>117.03</v>
      </c>
      <c r="O223" s="73" t="s">
        <v>66</v>
      </c>
      <c r="P223" s="71">
        <f t="shared" si="19"/>
        <v>117.03</v>
      </c>
    </row>
    <row r="224" spans="2:16">
      <c r="B224" s="108">
        <v>60</v>
      </c>
      <c r="C224" s="109" t="s">
        <v>67</v>
      </c>
      <c r="D224" s="69">
        <f t="shared" si="18"/>
        <v>697.67441860465112</v>
      </c>
      <c r="E224" s="110">
        <v>2.786</v>
      </c>
      <c r="F224" s="111">
        <v>4.6230000000000002E-4</v>
      </c>
      <c r="G224" s="107">
        <f t="shared" si="21"/>
        <v>2.7864623000000002</v>
      </c>
      <c r="H224" s="72">
        <v>64.63</v>
      </c>
      <c r="I224" s="73" t="s">
        <v>12</v>
      </c>
      <c r="J224" s="74">
        <f t="shared" si="20"/>
        <v>64629.999999999993</v>
      </c>
      <c r="K224" s="72">
        <v>2.4500000000000002</v>
      </c>
      <c r="L224" s="73" t="s">
        <v>12</v>
      </c>
      <c r="M224" s="71">
        <f t="shared" si="22"/>
        <v>2450</v>
      </c>
      <c r="N224" s="72">
        <v>131.25</v>
      </c>
      <c r="O224" s="73" t="s">
        <v>66</v>
      </c>
      <c r="P224" s="71">
        <f t="shared" si="19"/>
        <v>131.25</v>
      </c>
    </row>
    <row r="225" spans="1:16">
      <c r="B225" s="108">
        <v>65</v>
      </c>
      <c r="C225" s="109" t="s">
        <v>67</v>
      </c>
      <c r="D225" s="69">
        <f t="shared" si="18"/>
        <v>755.81395348837214</v>
      </c>
      <c r="E225" s="110">
        <v>2.7170000000000001</v>
      </c>
      <c r="F225" s="111">
        <v>4.2949999999999998E-4</v>
      </c>
      <c r="G225" s="107">
        <f t="shared" si="21"/>
        <v>2.7174295000000002</v>
      </c>
      <c r="H225" s="72">
        <v>72.69</v>
      </c>
      <c r="I225" s="73" t="s">
        <v>12</v>
      </c>
      <c r="J225" s="74">
        <f t="shared" si="20"/>
        <v>72690</v>
      </c>
      <c r="K225" s="72">
        <v>2.7</v>
      </c>
      <c r="L225" s="73" t="s">
        <v>12</v>
      </c>
      <c r="M225" s="71">
        <f t="shared" si="22"/>
        <v>2700</v>
      </c>
      <c r="N225" s="72">
        <v>145.57</v>
      </c>
      <c r="O225" s="73" t="s">
        <v>66</v>
      </c>
      <c r="P225" s="71">
        <f t="shared" si="19"/>
        <v>145.57</v>
      </c>
    </row>
    <row r="226" spans="1:16">
      <c r="B226" s="108">
        <v>70</v>
      </c>
      <c r="C226" s="109" t="s">
        <v>67</v>
      </c>
      <c r="D226" s="69">
        <f t="shared" si="18"/>
        <v>813.95348837209303</v>
      </c>
      <c r="E226" s="110">
        <v>2.6589999999999998</v>
      </c>
      <c r="F226" s="111">
        <v>4.0109999999999999E-4</v>
      </c>
      <c r="G226" s="107">
        <f t="shared" si="21"/>
        <v>2.6594010999999997</v>
      </c>
      <c r="H226" s="72">
        <v>80.95</v>
      </c>
      <c r="I226" s="73" t="s">
        <v>12</v>
      </c>
      <c r="J226" s="74">
        <f t="shared" si="20"/>
        <v>80950</v>
      </c>
      <c r="K226" s="72">
        <v>2.95</v>
      </c>
      <c r="L226" s="73" t="s">
        <v>12</v>
      </c>
      <c r="M226" s="71">
        <f t="shared" si="22"/>
        <v>2950</v>
      </c>
      <c r="N226" s="72">
        <v>159.91999999999999</v>
      </c>
      <c r="O226" s="73" t="s">
        <v>66</v>
      </c>
      <c r="P226" s="71">
        <f t="shared" si="19"/>
        <v>159.91999999999999</v>
      </c>
    </row>
    <row r="227" spans="1:16">
      <c r="B227" s="108">
        <v>80</v>
      </c>
      <c r="C227" s="109" t="s">
        <v>67</v>
      </c>
      <c r="D227" s="69">
        <f t="shared" si="18"/>
        <v>930.23255813953483</v>
      </c>
      <c r="E227" s="110">
        <v>2.5680000000000001</v>
      </c>
      <c r="F227" s="111">
        <v>3.546E-4</v>
      </c>
      <c r="G227" s="107">
        <f t="shared" si="21"/>
        <v>2.5683546000000002</v>
      </c>
      <c r="H227" s="72">
        <v>97.94</v>
      </c>
      <c r="I227" s="73" t="s">
        <v>12</v>
      </c>
      <c r="J227" s="74">
        <f t="shared" si="20"/>
        <v>97940</v>
      </c>
      <c r="K227" s="72">
        <v>3.8</v>
      </c>
      <c r="L227" s="73" t="s">
        <v>12</v>
      </c>
      <c r="M227" s="71">
        <f t="shared" si="22"/>
        <v>3800</v>
      </c>
      <c r="N227" s="72">
        <v>188.6</v>
      </c>
      <c r="O227" s="73" t="s">
        <v>66</v>
      </c>
      <c r="P227" s="71">
        <f t="shared" si="19"/>
        <v>188.6</v>
      </c>
    </row>
    <row r="228" spans="1:16">
      <c r="A228" s="4">
        <v>228</v>
      </c>
      <c r="B228" s="108">
        <v>86</v>
      </c>
      <c r="C228" s="109" t="s">
        <v>67</v>
      </c>
      <c r="D228" s="69">
        <f t="shared" si="18"/>
        <v>1000</v>
      </c>
      <c r="E228" s="110">
        <v>2.5270000000000001</v>
      </c>
      <c r="F228" s="111">
        <v>3.3169999999999999E-4</v>
      </c>
      <c r="G228" s="107">
        <f t="shared" si="21"/>
        <v>2.5273317</v>
      </c>
      <c r="H228" s="72">
        <v>108.39</v>
      </c>
      <c r="I228" s="73" t="s">
        <v>12</v>
      </c>
      <c r="J228" s="74">
        <f t="shared" si="20"/>
        <v>108390</v>
      </c>
      <c r="K228" s="72">
        <v>4.08</v>
      </c>
      <c r="L228" s="73" t="s">
        <v>12</v>
      </c>
      <c r="M228" s="71">
        <f t="shared" si="22"/>
        <v>4080</v>
      </c>
      <c r="N228" s="72">
        <v>205.71</v>
      </c>
      <c r="O228" s="73" t="s">
        <v>66</v>
      </c>
      <c r="P228" s="71">
        <f t="shared" si="19"/>
        <v>205.71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8"/>
  <sheetViews>
    <sheetView zoomScale="70" zoomScaleNormal="70" workbookViewId="0">
      <selection activeCell="N38" sqref="N38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9.12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8.125" style="1" customWidth="1"/>
    <col min="14" max="14" width="6.375" style="1" customWidth="1"/>
    <col min="15" max="15" width="3.875" style="1" customWidth="1"/>
    <col min="16" max="16" width="8.125" style="1" customWidth="1"/>
    <col min="17" max="17" width="3.125" style="1" customWidth="1"/>
    <col min="18" max="18" width="10.625" style="5" customWidth="1"/>
    <col min="19" max="19" width="5.625" style="54" customWidth="1"/>
    <col min="20" max="20" width="9" style="1" customWidth="1"/>
    <col min="21" max="21" width="3.25" style="1" customWidth="1"/>
    <col min="22" max="22" width="4.25" style="1" customWidth="1"/>
    <col min="23" max="23" width="8.375" style="1" customWidth="1"/>
    <col min="24" max="26" width="8.5" style="1" customWidth="1"/>
    <col min="27" max="27" width="3.25" style="1" customWidth="1"/>
    <col min="28" max="30" width="10.625" style="1" customWidth="1"/>
    <col min="31" max="16384" width="9" style="1"/>
  </cols>
  <sheetData>
    <row r="1" spans="1:30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5"/>
      <c r="S1" s="120"/>
      <c r="T1" s="25"/>
      <c r="U1" s="25"/>
      <c r="V1" s="25"/>
      <c r="W1" s="25"/>
      <c r="X1" s="25"/>
      <c r="Y1" s="1" t="s">
        <v>138</v>
      </c>
      <c r="Z1" s="25"/>
    </row>
    <row r="2" spans="1:30" ht="18.75">
      <c r="A2" s="1">
        <v>2</v>
      </c>
      <c r="B2" s="6" t="s">
        <v>139</v>
      </c>
      <c r="F2" s="7"/>
      <c r="G2" s="7"/>
      <c r="L2" s="5" t="s">
        <v>140</v>
      </c>
      <c r="M2" s="8"/>
      <c r="N2" s="9" t="s">
        <v>141</v>
      </c>
      <c r="R2" s="45"/>
      <c r="S2" s="1" t="s">
        <v>142</v>
      </c>
      <c r="Y2" s="1" t="s">
        <v>143</v>
      </c>
      <c r="AB2" s="1" t="s">
        <v>144</v>
      </c>
    </row>
    <row r="3" spans="1:30">
      <c r="A3" s="4">
        <v>3</v>
      </c>
      <c r="B3" s="12" t="s">
        <v>145</v>
      </c>
      <c r="C3" s="13" t="s">
        <v>17</v>
      </c>
      <c r="E3" s="12" t="s">
        <v>146</v>
      </c>
      <c r="F3" s="186" t="s">
        <v>147</v>
      </c>
      <c r="G3" s="14" t="s">
        <v>18</v>
      </c>
      <c r="H3" s="14"/>
      <c r="I3" s="14"/>
      <c r="K3" s="15"/>
      <c r="L3" s="5" t="s">
        <v>148</v>
      </c>
      <c r="M3" s="16"/>
      <c r="N3" s="9" t="s">
        <v>149</v>
      </c>
      <c r="O3" s="9"/>
      <c r="R3" s="25"/>
      <c r="S3" s="9"/>
      <c r="T3" s="2" t="s">
        <v>150</v>
      </c>
      <c r="U3" s="36"/>
      <c r="V3" s="9"/>
      <c r="W3" s="2" t="s">
        <v>151</v>
      </c>
      <c r="X3" s="2" t="s">
        <v>152</v>
      </c>
      <c r="Y3" s="2" t="s">
        <v>153</v>
      </c>
      <c r="Z3" s="2" t="s">
        <v>154</v>
      </c>
      <c r="AB3" s="2" t="s">
        <v>155</v>
      </c>
      <c r="AC3" s="2"/>
      <c r="AD3" s="120" t="s">
        <v>156</v>
      </c>
    </row>
    <row r="4" spans="1:30">
      <c r="A4" s="4">
        <v>4</v>
      </c>
      <c r="B4" s="12" t="s">
        <v>157</v>
      </c>
      <c r="C4" s="20">
        <v>36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158</v>
      </c>
      <c r="L4" s="9"/>
      <c r="M4" s="9"/>
      <c r="N4" s="9"/>
      <c r="R4" s="45"/>
      <c r="S4" s="135" t="s">
        <v>159</v>
      </c>
      <c r="T4" s="136">
        <v>78.084000000000003</v>
      </c>
      <c r="U4" s="137"/>
      <c r="V4" s="135" t="s">
        <v>160</v>
      </c>
      <c r="W4" s="138">
        <f>T7*1</f>
        <v>3.9E-2</v>
      </c>
      <c r="X4" s="10">
        <v>12.010999999999999</v>
      </c>
      <c r="Y4" s="139">
        <f>W4/W8</f>
        <v>1.9586749714485454E-4</v>
      </c>
      <c r="Z4" s="140">
        <f>W4*X4/X9</f>
        <v>1.6170822836228733E-2</v>
      </c>
      <c r="AA4" s="89"/>
      <c r="AB4" s="141">
        <v>1.2400000000000001E-4</v>
      </c>
      <c r="AD4" s="142" t="s">
        <v>161</v>
      </c>
    </row>
    <row r="5" spans="1:30">
      <c r="A5" s="1">
        <v>5</v>
      </c>
      <c r="B5" s="12" t="s">
        <v>162</v>
      </c>
      <c r="C5" s="20">
        <v>86</v>
      </c>
      <c r="D5" s="21" t="s">
        <v>163</v>
      </c>
      <c r="F5" s="14" t="s">
        <v>0</v>
      </c>
      <c r="G5" s="14" t="s">
        <v>26</v>
      </c>
      <c r="H5" s="14" t="s">
        <v>164</v>
      </c>
      <c r="I5" s="14" t="s">
        <v>165</v>
      </c>
      <c r="J5" s="24" t="s">
        <v>166</v>
      </c>
      <c r="K5" s="5" t="s">
        <v>167</v>
      </c>
      <c r="L5" s="14"/>
      <c r="M5" s="14"/>
      <c r="N5" s="9"/>
      <c r="O5" s="15" t="s">
        <v>168</v>
      </c>
      <c r="P5" s="143" t="str">
        <f ca="1">RIGHT(CELL("filename",A1),LEN(CELL("filename",A1))-FIND("]",CELL("filename",A1)))</f>
        <v>srim86Kr_Air</v>
      </c>
      <c r="R5" s="45"/>
      <c r="S5" s="144" t="s">
        <v>169</v>
      </c>
      <c r="T5" s="145">
        <v>20.947600000000001</v>
      </c>
      <c r="U5" s="137"/>
      <c r="V5" s="144" t="s">
        <v>170</v>
      </c>
      <c r="W5" s="146">
        <f>T7*2+T5*2</f>
        <v>41.973200000000006</v>
      </c>
      <c r="X5" s="147">
        <v>15.999000000000001</v>
      </c>
      <c r="Y5" s="148">
        <f>W5/W8</f>
        <v>0.21079963156821566</v>
      </c>
      <c r="Z5" s="149">
        <f>W5*X5/X9</f>
        <v>23.182126119289084</v>
      </c>
      <c r="AA5" s="90"/>
      <c r="AB5" s="150">
        <v>0.23178099999999999</v>
      </c>
      <c r="AD5" s="151" t="s">
        <v>171</v>
      </c>
    </row>
    <row r="6" spans="1:30">
      <c r="A6" s="4">
        <v>6</v>
      </c>
      <c r="B6" s="12" t="s">
        <v>172</v>
      </c>
      <c r="C6" s="26" t="s">
        <v>245</v>
      </c>
      <c r="D6" s="21" t="s">
        <v>173</v>
      </c>
      <c r="F6" s="27" t="s">
        <v>4</v>
      </c>
      <c r="G6" s="28">
        <v>6</v>
      </c>
      <c r="H6" s="28">
        <v>0.02</v>
      </c>
      <c r="I6" s="29">
        <v>0.02</v>
      </c>
      <c r="J6" s="4">
        <v>1</v>
      </c>
      <c r="K6" s="30">
        <v>1.2048E-2</v>
      </c>
      <c r="L6" s="22" t="s">
        <v>174</v>
      </c>
      <c r="M6" s="9"/>
      <c r="N6" s="9"/>
      <c r="O6" s="15" t="s">
        <v>175</v>
      </c>
      <c r="P6" s="130" t="s">
        <v>133</v>
      </c>
      <c r="R6" s="45"/>
      <c r="S6" s="144" t="s">
        <v>176</v>
      </c>
      <c r="T6" s="145">
        <v>0.93400000000000005</v>
      </c>
      <c r="U6" s="137"/>
      <c r="V6" s="152" t="s">
        <v>177</v>
      </c>
      <c r="W6" s="146">
        <f>T4*2</f>
        <v>156.16800000000001</v>
      </c>
      <c r="X6" s="147">
        <v>14.007</v>
      </c>
      <c r="Y6" s="148">
        <f>W6/W8</f>
        <v>0.78431372549019607</v>
      </c>
      <c r="Z6" s="149">
        <f>W6*X6/X9</f>
        <v>75.513660352068698</v>
      </c>
      <c r="AA6" s="90"/>
      <c r="AB6" s="150">
        <v>0.75526700000000002</v>
      </c>
      <c r="AD6" s="1" t="s">
        <v>178</v>
      </c>
    </row>
    <row r="7" spans="1:30">
      <c r="A7" s="1">
        <v>7</v>
      </c>
      <c r="B7" s="31"/>
      <c r="C7" s="26" t="s">
        <v>246</v>
      </c>
      <c r="F7" s="32" t="s">
        <v>5</v>
      </c>
      <c r="G7" s="33">
        <v>8</v>
      </c>
      <c r="H7" s="33">
        <v>21.08</v>
      </c>
      <c r="I7" s="34">
        <v>23.18</v>
      </c>
      <c r="J7" s="4">
        <v>2</v>
      </c>
      <c r="K7" s="35">
        <v>0.12048</v>
      </c>
      <c r="L7" s="22" t="s">
        <v>179</v>
      </c>
      <c r="M7" s="9"/>
      <c r="N7" s="9"/>
      <c r="R7" s="45"/>
      <c r="S7" s="153" t="s">
        <v>180</v>
      </c>
      <c r="T7" s="154">
        <v>3.9E-2</v>
      </c>
      <c r="U7" s="137"/>
      <c r="V7" s="155" t="s">
        <v>181</v>
      </c>
      <c r="W7" s="156">
        <f>T6*1</f>
        <v>0.93400000000000005</v>
      </c>
      <c r="X7" s="19">
        <v>39.948</v>
      </c>
      <c r="Y7" s="157">
        <f>W7/W8</f>
        <v>4.6907754444434398E-3</v>
      </c>
      <c r="Z7" s="158">
        <f>W7*X7/X9</f>
        <v>1.2880427058059933</v>
      </c>
      <c r="AA7" s="90"/>
      <c r="AB7" s="159">
        <v>1.2827E-2</v>
      </c>
      <c r="AD7" s="1" t="s">
        <v>182</v>
      </c>
    </row>
    <row r="8" spans="1:30">
      <c r="A8" s="1">
        <v>8</v>
      </c>
      <c r="B8" s="12" t="s">
        <v>183</v>
      </c>
      <c r="C8" s="37">
        <v>1.2048E-3</v>
      </c>
      <c r="D8" s="38" t="s">
        <v>9</v>
      </c>
      <c r="F8" s="32" t="s">
        <v>2</v>
      </c>
      <c r="G8" s="33">
        <v>7</v>
      </c>
      <c r="H8" s="33">
        <v>78.430000000000007</v>
      </c>
      <c r="I8" s="34">
        <v>75.510000000000005</v>
      </c>
      <c r="J8" s="4">
        <v>3</v>
      </c>
      <c r="K8" s="35">
        <v>0.12048</v>
      </c>
      <c r="L8" s="22" t="s">
        <v>184</v>
      </c>
      <c r="M8" s="9"/>
      <c r="N8" s="9"/>
      <c r="R8" s="45"/>
      <c r="S8" s="5" t="s">
        <v>185</v>
      </c>
      <c r="T8" s="86">
        <f>SUM(T4:T7)</f>
        <v>100.0046</v>
      </c>
      <c r="U8" s="160"/>
      <c r="V8" s="88" t="s">
        <v>186</v>
      </c>
      <c r="W8" s="91">
        <f>SUM(W4:W7)</f>
        <v>199.11420000000001</v>
      </c>
      <c r="Y8" s="91" t="s">
        <v>187</v>
      </c>
      <c r="AA8" s="90"/>
      <c r="AD8" s="1" t="s">
        <v>188</v>
      </c>
    </row>
    <row r="9" spans="1:30">
      <c r="A9" s="1">
        <v>9</v>
      </c>
      <c r="B9" s="31"/>
      <c r="C9" s="37">
        <v>4.987E+19</v>
      </c>
      <c r="D9" s="21" t="s">
        <v>10</v>
      </c>
      <c r="F9" s="32" t="s">
        <v>8</v>
      </c>
      <c r="G9" s="33">
        <v>18</v>
      </c>
      <c r="H9" s="33">
        <v>0.47</v>
      </c>
      <c r="I9" s="34">
        <v>1.29</v>
      </c>
      <c r="J9" s="4">
        <v>4</v>
      </c>
      <c r="K9" s="35">
        <v>1</v>
      </c>
      <c r="L9" s="22" t="s">
        <v>189</v>
      </c>
      <c r="M9" s="9"/>
      <c r="N9" s="9"/>
      <c r="R9" s="45"/>
      <c r="S9" s="40"/>
      <c r="T9" s="125"/>
      <c r="U9" s="120"/>
      <c r="V9" s="161"/>
      <c r="W9" s="5" t="s">
        <v>190</v>
      </c>
      <c r="X9" s="91">
        <f>(W4*X4+W5*X5+W6*X6+W7*X7)/100</f>
        <v>28.967542638000001</v>
      </c>
      <c r="Y9" s="162" t="s">
        <v>191</v>
      </c>
      <c r="Z9" s="124"/>
    </row>
    <row r="10" spans="1:30">
      <c r="A10" s="1">
        <v>10</v>
      </c>
      <c r="B10" s="12" t="s">
        <v>192</v>
      </c>
      <c r="C10" s="41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193</v>
      </c>
      <c r="M10" s="9"/>
      <c r="N10" s="9"/>
      <c r="R10" s="45"/>
      <c r="T10" s="57"/>
      <c r="U10" s="120"/>
      <c r="V10" s="161"/>
      <c r="W10" s="25" t="s">
        <v>194</v>
      </c>
      <c r="X10" s="39"/>
      <c r="Y10" s="39"/>
      <c r="Z10" s="124"/>
    </row>
    <row r="11" spans="1:30">
      <c r="A11" s="1">
        <v>11</v>
      </c>
      <c r="C11" s="42" t="s">
        <v>195</v>
      </c>
      <c r="D11" s="7" t="s">
        <v>196</v>
      </c>
      <c r="F11" s="32"/>
      <c r="G11" s="33"/>
      <c r="H11" s="33"/>
      <c r="I11" s="34"/>
      <c r="J11" s="4">
        <v>6</v>
      </c>
      <c r="K11" s="35">
        <v>1000</v>
      </c>
      <c r="L11" s="22" t="s">
        <v>197</v>
      </c>
      <c r="M11" s="9"/>
      <c r="N11" s="9"/>
      <c r="R11" s="45"/>
      <c r="T11" s="25"/>
      <c r="U11" s="25"/>
      <c r="V11" s="36"/>
      <c r="W11" s="120" t="s">
        <v>198</v>
      </c>
      <c r="X11" s="36"/>
      <c r="Y11" s="36"/>
      <c r="Z11" s="25"/>
    </row>
    <row r="12" spans="1:30">
      <c r="A12" s="1">
        <v>12</v>
      </c>
      <c r="B12" s="5" t="s">
        <v>199</v>
      </c>
      <c r="C12" s="43">
        <v>20</v>
      </c>
      <c r="D12" s="44">
        <f>$C$5/100</f>
        <v>0.86</v>
      </c>
      <c r="E12" s="21" t="s">
        <v>200</v>
      </c>
      <c r="F12" s="32"/>
      <c r="G12" s="33"/>
      <c r="H12" s="33"/>
      <c r="I12" s="34"/>
      <c r="J12" s="4">
        <v>7</v>
      </c>
      <c r="K12" s="35">
        <v>24.158000000000001</v>
      </c>
      <c r="L12" s="22" t="s">
        <v>201</v>
      </c>
      <c r="M12" s="9"/>
      <c r="R12" s="45"/>
      <c r="S12" s="120" t="s">
        <v>202</v>
      </c>
      <c r="T12" s="25"/>
      <c r="U12" s="25"/>
      <c r="V12" s="163"/>
      <c r="W12" s="163"/>
      <c r="X12" s="163"/>
      <c r="Y12" s="163"/>
      <c r="Z12" s="25"/>
    </row>
    <row r="13" spans="1:30">
      <c r="A13" s="1">
        <v>13</v>
      </c>
      <c r="B13" s="5" t="s">
        <v>203</v>
      </c>
      <c r="C13" s="47">
        <v>228</v>
      </c>
      <c r="D13" s="44">
        <f>$C$5*1000000</f>
        <v>86000000</v>
      </c>
      <c r="E13" s="21" t="s">
        <v>204</v>
      </c>
      <c r="F13" s="48"/>
      <c r="G13" s="49"/>
      <c r="H13" s="85"/>
      <c r="I13" s="85"/>
      <c r="J13" s="4">
        <v>8</v>
      </c>
      <c r="K13" s="51">
        <v>4.8873E-2</v>
      </c>
      <c r="L13" s="22" t="s">
        <v>205</v>
      </c>
      <c r="R13" s="45"/>
      <c r="S13" s="120" t="s">
        <v>206</v>
      </c>
      <c r="T13" s="25"/>
      <c r="U13" s="45"/>
      <c r="V13" s="163"/>
      <c r="W13" s="163"/>
      <c r="X13" s="164"/>
      <c r="Y13" s="164"/>
      <c r="Z13" s="25"/>
    </row>
    <row r="14" spans="1:30" ht="13.5">
      <c r="A14" s="1">
        <v>14</v>
      </c>
      <c r="B14" s="5" t="s">
        <v>207</v>
      </c>
      <c r="C14" s="80">
        <v>101325</v>
      </c>
      <c r="D14" s="21" t="s">
        <v>208</v>
      </c>
      <c r="E14" s="78"/>
      <c r="F14" s="25"/>
      <c r="G14" s="25"/>
      <c r="H14" s="165">
        <f>SUM(H6:H13)</f>
        <v>100</v>
      </c>
      <c r="I14" s="166">
        <f>SUM(I6:I13)</f>
        <v>100.00000000000001</v>
      </c>
      <c r="J14" s="4">
        <v>0</v>
      </c>
      <c r="K14" s="52" t="s">
        <v>209</v>
      </c>
      <c r="L14" s="53"/>
      <c r="N14" s="42"/>
      <c r="O14" s="42"/>
      <c r="P14" s="42"/>
      <c r="R14" s="45"/>
      <c r="T14" s="25"/>
      <c r="U14" s="45"/>
      <c r="V14" s="167"/>
      <c r="W14" s="167"/>
      <c r="X14" s="168"/>
      <c r="Y14" s="168"/>
      <c r="Z14" s="25"/>
      <c r="AB14" s="1" t="s">
        <v>210</v>
      </c>
    </row>
    <row r="15" spans="1:30" ht="13.5">
      <c r="A15" s="1">
        <v>15</v>
      </c>
      <c r="B15" s="5" t="s">
        <v>211</v>
      </c>
      <c r="C15" s="81">
        <v>20</v>
      </c>
      <c r="D15" s="79" t="s">
        <v>212</v>
      </c>
      <c r="E15" s="169" t="s">
        <v>213</v>
      </c>
      <c r="F15" s="21"/>
      <c r="H15" s="77" t="s">
        <v>214</v>
      </c>
      <c r="I15" s="57"/>
      <c r="J15" s="170"/>
      <c r="K15" s="58"/>
      <c r="L15" s="59"/>
      <c r="M15" s="170"/>
      <c r="N15" s="21"/>
      <c r="O15" s="21"/>
      <c r="P15" s="170"/>
      <c r="R15" s="45"/>
      <c r="S15" s="45"/>
      <c r="T15" s="25"/>
      <c r="U15" s="25"/>
      <c r="V15" s="160"/>
      <c r="W15" s="160"/>
      <c r="X15" s="171"/>
      <c r="Y15" s="171"/>
      <c r="Z15" s="25"/>
      <c r="AB15" s="1" t="s">
        <v>215</v>
      </c>
    </row>
    <row r="16" spans="1:30">
      <c r="A16" s="1">
        <v>16</v>
      </c>
      <c r="B16" s="82"/>
      <c r="C16" s="172"/>
      <c r="D16" s="83"/>
      <c r="E16" s="21"/>
      <c r="F16" s="173" t="s">
        <v>216</v>
      </c>
      <c r="H16" s="77" t="s">
        <v>217</v>
      </c>
      <c r="I16" s="57"/>
      <c r="J16" s="174"/>
      <c r="K16" s="58"/>
      <c r="L16" s="59"/>
      <c r="M16" s="21"/>
      <c r="N16" s="21"/>
      <c r="O16" s="21"/>
      <c r="P16" s="21"/>
      <c r="R16" s="45"/>
      <c r="S16" s="45"/>
      <c r="T16" s="25"/>
      <c r="U16" s="25"/>
      <c r="V16" s="160"/>
      <c r="W16" s="160"/>
      <c r="X16" s="171"/>
      <c r="Y16" s="171"/>
      <c r="AB16" s="1" t="s">
        <v>218</v>
      </c>
    </row>
    <row r="17" spans="1:30">
      <c r="A17" s="1">
        <v>17</v>
      </c>
      <c r="B17" s="62" t="s">
        <v>50</v>
      </c>
      <c r="C17" s="11"/>
      <c r="D17" s="10"/>
      <c r="E17" s="62" t="s">
        <v>219</v>
      </c>
      <c r="F17" s="63" t="s">
        <v>220</v>
      </c>
      <c r="G17" s="64" t="s">
        <v>221</v>
      </c>
      <c r="H17" s="62" t="s">
        <v>54</v>
      </c>
      <c r="I17" s="11"/>
      <c r="J17" s="10"/>
      <c r="K17" s="62" t="s">
        <v>55</v>
      </c>
      <c r="L17" s="65"/>
      <c r="M17" s="66"/>
      <c r="N17" s="62" t="s">
        <v>56</v>
      </c>
      <c r="O17" s="11"/>
      <c r="P17" s="10"/>
      <c r="Z17" s="9"/>
      <c r="AB17" s="1" t="s">
        <v>222</v>
      </c>
    </row>
    <row r="18" spans="1:30">
      <c r="A18" s="1">
        <v>18</v>
      </c>
      <c r="B18" s="67" t="s">
        <v>57</v>
      </c>
      <c r="C18" s="25"/>
      <c r="D18" s="134" t="s">
        <v>223</v>
      </c>
      <c r="E18" s="183" t="s">
        <v>224</v>
      </c>
      <c r="F18" s="184"/>
      <c r="G18" s="185"/>
      <c r="H18" s="67" t="s">
        <v>60</v>
      </c>
      <c r="I18" s="25"/>
      <c r="J18" s="134" t="s">
        <v>225</v>
      </c>
      <c r="K18" s="67" t="s">
        <v>62</v>
      </c>
      <c r="L18" s="68"/>
      <c r="M18" s="134" t="s">
        <v>225</v>
      </c>
      <c r="N18" s="67" t="s">
        <v>62</v>
      </c>
      <c r="O18" s="25"/>
      <c r="P18" s="134" t="s">
        <v>225</v>
      </c>
      <c r="Z18" s="9"/>
      <c r="AA18" s="87"/>
      <c r="AB18" s="1" t="s">
        <v>226</v>
      </c>
    </row>
    <row r="19" spans="1:30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  <c r="Z19" s="9"/>
      <c r="AA19" s="87"/>
      <c r="AC19" s="1" t="s">
        <v>227</v>
      </c>
    </row>
    <row r="20" spans="1:30">
      <c r="A20" s="4">
        <v>20</v>
      </c>
      <c r="B20" s="103">
        <v>899.99900000000002</v>
      </c>
      <c r="C20" s="104" t="s">
        <v>78</v>
      </c>
      <c r="D20" s="94">
        <f>B20/1000000/$C$5</f>
        <v>1.0465104651162792E-5</v>
      </c>
      <c r="E20" s="105">
        <v>0.1326</v>
      </c>
      <c r="F20" s="106">
        <v>2.3010000000000002</v>
      </c>
      <c r="G20" s="107">
        <f>E20+F20</f>
        <v>2.4336000000000002</v>
      </c>
      <c r="H20" s="103">
        <v>5.62</v>
      </c>
      <c r="I20" s="104" t="s">
        <v>66</v>
      </c>
      <c r="J20" s="70">
        <f>H20</f>
        <v>5.62</v>
      </c>
      <c r="K20" s="103">
        <v>1.72</v>
      </c>
      <c r="L20" s="104" t="s">
        <v>66</v>
      </c>
      <c r="M20" s="75">
        <f>K20</f>
        <v>1.72</v>
      </c>
      <c r="N20" s="103">
        <v>1.24</v>
      </c>
      <c r="O20" s="104" t="s">
        <v>66</v>
      </c>
      <c r="P20" s="75">
        <f t="shared" ref="P20:P22" si="0">N20</f>
        <v>1.24</v>
      </c>
      <c r="Z20" s="9"/>
      <c r="AA20" s="87"/>
      <c r="AC20" s="1" t="s">
        <v>228</v>
      </c>
    </row>
    <row r="21" spans="1:30">
      <c r="B21" s="108">
        <v>999.99900000000002</v>
      </c>
      <c r="C21" s="109" t="s">
        <v>78</v>
      </c>
      <c r="D21" s="95">
        <f>B21/1000000/$C$5</f>
        <v>1.1627895348837211E-5</v>
      </c>
      <c r="E21" s="110">
        <v>0.13969999999999999</v>
      </c>
      <c r="F21" s="111">
        <v>2.4129999999999998</v>
      </c>
      <c r="G21" s="107">
        <f t="shared" ref="G21:G84" si="1">E21+F21</f>
        <v>2.5526999999999997</v>
      </c>
      <c r="H21" s="108">
        <v>5.91</v>
      </c>
      <c r="I21" s="109" t="s">
        <v>66</v>
      </c>
      <c r="J21" s="71">
        <f>H21</f>
        <v>5.91</v>
      </c>
      <c r="K21" s="108">
        <v>1.8</v>
      </c>
      <c r="L21" s="109" t="s">
        <v>66</v>
      </c>
      <c r="M21" s="69">
        <f>K21</f>
        <v>1.8</v>
      </c>
      <c r="N21" s="108">
        <v>1.3</v>
      </c>
      <c r="O21" s="109" t="s">
        <v>66</v>
      </c>
      <c r="P21" s="69">
        <f t="shared" si="0"/>
        <v>1.3</v>
      </c>
      <c r="Z21" s="9"/>
      <c r="AA21" s="87"/>
      <c r="AC21" s="1" t="s">
        <v>229</v>
      </c>
    </row>
    <row r="22" spans="1:30">
      <c r="B22" s="108">
        <v>1.1000000000000001</v>
      </c>
      <c r="C22" s="112" t="s">
        <v>63</v>
      </c>
      <c r="D22" s="93">
        <f t="shared" ref="D22:D85" si="2">B22/1000/$C$5</f>
        <v>1.2790697674418606E-5</v>
      </c>
      <c r="E22" s="110">
        <v>0.14649999999999999</v>
      </c>
      <c r="F22" s="111">
        <v>2.5169999999999999</v>
      </c>
      <c r="G22" s="107">
        <f t="shared" si="1"/>
        <v>2.6635</v>
      </c>
      <c r="H22" s="108">
        <v>6.18</v>
      </c>
      <c r="I22" s="109" t="s">
        <v>66</v>
      </c>
      <c r="J22" s="71">
        <f t="shared" ref="J22:J85" si="3">H22</f>
        <v>6.18</v>
      </c>
      <c r="K22" s="108">
        <v>1.87</v>
      </c>
      <c r="L22" s="109" t="s">
        <v>66</v>
      </c>
      <c r="M22" s="69">
        <f t="shared" ref="M22:M85" si="4">K22</f>
        <v>1.87</v>
      </c>
      <c r="N22" s="108">
        <v>1.35</v>
      </c>
      <c r="O22" s="109" t="s">
        <v>66</v>
      </c>
      <c r="P22" s="69">
        <f t="shared" si="0"/>
        <v>1.35</v>
      </c>
      <c r="AA22" s="5"/>
      <c r="AC22" s="175" t="s">
        <v>230</v>
      </c>
    </row>
    <row r="23" spans="1:30">
      <c r="B23" s="108">
        <v>1.2</v>
      </c>
      <c r="C23" s="109" t="s">
        <v>63</v>
      </c>
      <c r="D23" s="93">
        <f t="shared" si="2"/>
        <v>1.3953488372093022E-5</v>
      </c>
      <c r="E23" s="110">
        <v>0.15310000000000001</v>
      </c>
      <c r="F23" s="111">
        <v>2.6150000000000002</v>
      </c>
      <c r="G23" s="107">
        <f t="shared" si="1"/>
        <v>2.7681000000000004</v>
      </c>
      <c r="H23" s="108">
        <v>6.44</v>
      </c>
      <c r="I23" s="109" t="s">
        <v>66</v>
      </c>
      <c r="J23" s="71">
        <f t="shared" si="3"/>
        <v>6.44</v>
      </c>
      <c r="K23" s="108">
        <v>1.94</v>
      </c>
      <c r="L23" s="109" t="s">
        <v>66</v>
      </c>
      <c r="M23" s="69">
        <f t="shared" si="4"/>
        <v>1.94</v>
      </c>
      <c r="N23" s="108">
        <v>1.4</v>
      </c>
      <c r="O23" s="109" t="s">
        <v>66</v>
      </c>
      <c r="P23" s="69">
        <f>N23</f>
        <v>1.4</v>
      </c>
      <c r="AA23" s="86"/>
      <c r="AB23" s="1" t="s">
        <v>231</v>
      </c>
    </row>
    <row r="24" spans="1:30">
      <c r="B24" s="108">
        <v>1.3</v>
      </c>
      <c r="C24" s="109" t="s">
        <v>63</v>
      </c>
      <c r="D24" s="93">
        <f t="shared" si="2"/>
        <v>1.5116279069767441E-5</v>
      </c>
      <c r="E24" s="110">
        <v>0.1593</v>
      </c>
      <c r="F24" s="111">
        <v>2.7069999999999999</v>
      </c>
      <c r="G24" s="107">
        <f t="shared" si="1"/>
        <v>2.8662999999999998</v>
      </c>
      <c r="H24" s="108">
        <v>6.69</v>
      </c>
      <c r="I24" s="109" t="s">
        <v>66</v>
      </c>
      <c r="J24" s="71">
        <f t="shared" si="3"/>
        <v>6.69</v>
      </c>
      <c r="K24" s="108">
        <v>2.0099999999999998</v>
      </c>
      <c r="L24" s="109" t="s">
        <v>66</v>
      </c>
      <c r="M24" s="69">
        <f t="shared" si="4"/>
        <v>2.0099999999999998</v>
      </c>
      <c r="N24" s="108">
        <v>1.46</v>
      </c>
      <c r="O24" s="109" t="s">
        <v>66</v>
      </c>
      <c r="P24" s="69">
        <f t="shared" ref="P24:P87" si="5">N24</f>
        <v>1.46</v>
      </c>
      <c r="Z24" s="9"/>
      <c r="AC24" s="1" t="s">
        <v>232</v>
      </c>
    </row>
    <row r="25" spans="1:30">
      <c r="B25" s="108">
        <v>1.4</v>
      </c>
      <c r="C25" s="109" t="s">
        <v>63</v>
      </c>
      <c r="D25" s="93">
        <f t="shared" si="2"/>
        <v>1.6279069767441859E-5</v>
      </c>
      <c r="E25" s="110">
        <v>0.1653</v>
      </c>
      <c r="F25" s="111">
        <v>2.794</v>
      </c>
      <c r="G25" s="107">
        <f t="shared" si="1"/>
        <v>2.9592999999999998</v>
      </c>
      <c r="H25" s="108">
        <v>6.94</v>
      </c>
      <c r="I25" s="109" t="s">
        <v>66</v>
      </c>
      <c r="J25" s="71">
        <f t="shared" si="3"/>
        <v>6.94</v>
      </c>
      <c r="K25" s="108">
        <v>2.08</v>
      </c>
      <c r="L25" s="109" t="s">
        <v>66</v>
      </c>
      <c r="M25" s="69">
        <f t="shared" si="4"/>
        <v>2.08</v>
      </c>
      <c r="N25" s="108">
        <v>1.5</v>
      </c>
      <c r="O25" s="109" t="s">
        <v>66</v>
      </c>
      <c r="P25" s="69">
        <f t="shared" si="5"/>
        <v>1.5</v>
      </c>
      <c r="Z25" s="9"/>
      <c r="AA25" s="86"/>
      <c r="AC25" s="87" t="s">
        <v>233</v>
      </c>
      <c r="AD25" s="86"/>
    </row>
    <row r="26" spans="1:30">
      <c r="B26" s="108">
        <v>1.5</v>
      </c>
      <c r="C26" s="109" t="s">
        <v>63</v>
      </c>
      <c r="D26" s="93">
        <f t="shared" si="2"/>
        <v>1.7441860465116278E-5</v>
      </c>
      <c r="E26" s="110">
        <v>0.1711</v>
      </c>
      <c r="F26" s="111">
        <v>2.8759999999999999</v>
      </c>
      <c r="G26" s="107">
        <f t="shared" si="1"/>
        <v>3.0470999999999999</v>
      </c>
      <c r="H26" s="108">
        <v>7.17</v>
      </c>
      <c r="I26" s="109" t="s">
        <v>66</v>
      </c>
      <c r="J26" s="71">
        <f t="shared" si="3"/>
        <v>7.17</v>
      </c>
      <c r="K26" s="108">
        <v>2.14</v>
      </c>
      <c r="L26" s="109" t="s">
        <v>66</v>
      </c>
      <c r="M26" s="69">
        <f t="shared" si="4"/>
        <v>2.14</v>
      </c>
      <c r="N26" s="108">
        <v>1.55</v>
      </c>
      <c r="O26" s="109" t="s">
        <v>66</v>
      </c>
      <c r="P26" s="69">
        <f t="shared" si="5"/>
        <v>1.55</v>
      </c>
      <c r="Z26" s="9"/>
      <c r="AA26" s="86"/>
      <c r="AB26" s="1" t="s">
        <v>234</v>
      </c>
    </row>
    <row r="27" spans="1:30">
      <c r="B27" s="108">
        <v>1.6</v>
      </c>
      <c r="C27" s="109" t="s">
        <v>63</v>
      </c>
      <c r="D27" s="93">
        <f t="shared" si="2"/>
        <v>1.8604651162790697E-5</v>
      </c>
      <c r="E27" s="110">
        <v>0.1767</v>
      </c>
      <c r="F27" s="111">
        <v>2.9540000000000002</v>
      </c>
      <c r="G27" s="107">
        <f t="shared" si="1"/>
        <v>3.1307</v>
      </c>
      <c r="H27" s="108">
        <v>7.4</v>
      </c>
      <c r="I27" s="109" t="s">
        <v>66</v>
      </c>
      <c r="J27" s="71">
        <f t="shared" si="3"/>
        <v>7.4</v>
      </c>
      <c r="K27" s="108">
        <v>2.2000000000000002</v>
      </c>
      <c r="L27" s="109" t="s">
        <v>66</v>
      </c>
      <c r="M27" s="69">
        <f t="shared" si="4"/>
        <v>2.2000000000000002</v>
      </c>
      <c r="N27" s="108">
        <v>1.6</v>
      </c>
      <c r="O27" s="109" t="s">
        <v>66</v>
      </c>
      <c r="P27" s="69">
        <f t="shared" si="5"/>
        <v>1.6</v>
      </c>
      <c r="AA27" s="86"/>
      <c r="AB27" s="1" t="s">
        <v>235</v>
      </c>
    </row>
    <row r="28" spans="1:30">
      <c r="B28" s="108">
        <v>1.7</v>
      </c>
      <c r="C28" s="109" t="s">
        <v>63</v>
      </c>
      <c r="D28" s="93">
        <f t="shared" si="2"/>
        <v>1.9767441860465116E-5</v>
      </c>
      <c r="E28" s="110">
        <v>0.1822</v>
      </c>
      <c r="F28" s="111">
        <v>3.0289999999999999</v>
      </c>
      <c r="G28" s="107">
        <f t="shared" si="1"/>
        <v>3.2111999999999998</v>
      </c>
      <c r="H28" s="108">
        <v>7.63</v>
      </c>
      <c r="I28" s="109" t="s">
        <v>66</v>
      </c>
      <c r="J28" s="71">
        <f t="shared" si="3"/>
        <v>7.63</v>
      </c>
      <c r="K28" s="108">
        <v>2.2599999999999998</v>
      </c>
      <c r="L28" s="109" t="s">
        <v>66</v>
      </c>
      <c r="M28" s="69">
        <f t="shared" si="4"/>
        <v>2.2599999999999998</v>
      </c>
      <c r="N28" s="108">
        <v>1.64</v>
      </c>
      <c r="O28" s="109" t="s">
        <v>66</v>
      </c>
      <c r="P28" s="69">
        <f t="shared" si="5"/>
        <v>1.64</v>
      </c>
      <c r="AA28" s="86"/>
      <c r="AB28" s="176" t="s">
        <v>236</v>
      </c>
      <c r="AC28" s="177">
        <v>101325</v>
      </c>
      <c r="AD28" s="86" t="s">
        <v>237</v>
      </c>
    </row>
    <row r="29" spans="1:30">
      <c r="B29" s="108">
        <v>1.8</v>
      </c>
      <c r="C29" s="109" t="s">
        <v>63</v>
      </c>
      <c r="D29" s="93">
        <f t="shared" si="2"/>
        <v>2.0930232558139536E-5</v>
      </c>
      <c r="E29" s="110">
        <v>0.1875</v>
      </c>
      <c r="F29" s="111">
        <v>3.1</v>
      </c>
      <c r="G29" s="107">
        <f t="shared" si="1"/>
        <v>3.2875000000000001</v>
      </c>
      <c r="H29" s="108">
        <v>7.85</v>
      </c>
      <c r="I29" s="109" t="s">
        <v>66</v>
      </c>
      <c r="J29" s="71">
        <f t="shared" si="3"/>
        <v>7.85</v>
      </c>
      <c r="K29" s="108">
        <v>2.31</v>
      </c>
      <c r="L29" s="109" t="s">
        <v>66</v>
      </c>
      <c r="M29" s="69">
        <f t="shared" si="4"/>
        <v>2.31</v>
      </c>
      <c r="N29" s="108">
        <v>1.69</v>
      </c>
      <c r="O29" s="109" t="s">
        <v>66</v>
      </c>
      <c r="P29" s="69">
        <f t="shared" si="5"/>
        <v>1.69</v>
      </c>
      <c r="AA29" s="88"/>
      <c r="AB29" s="178" t="s">
        <v>238</v>
      </c>
      <c r="AC29" s="179">
        <v>20</v>
      </c>
      <c r="AD29" s="86" t="s">
        <v>239</v>
      </c>
    </row>
    <row r="30" spans="1:30">
      <c r="B30" s="108">
        <v>2</v>
      </c>
      <c r="C30" s="109" t="s">
        <v>63</v>
      </c>
      <c r="D30" s="93">
        <f t="shared" si="2"/>
        <v>2.3255813953488374E-5</v>
      </c>
      <c r="E30" s="110">
        <v>0.1976</v>
      </c>
      <c r="F30" s="111">
        <v>3.234</v>
      </c>
      <c r="G30" s="107">
        <f t="shared" si="1"/>
        <v>3.4316</v>
      </c>
      <c r="H30" s="108">
        <v>8.27</v>
      </c>
      <c r="I30" s="109" t="s">
        <v>66</v>
      </c>
      <c r="J30" s="71">
        <f t="shared" si="3"/>
        <v>8.27</v>
      </c>
      <c r="K30" s="108">
        <v>2.42</v>
      </c>
      <c r="L30" s="109" t="s">
        <v>66</v>
      </c>
      <c r="M30" s="69">
        <f t="shared" si="4"/>
        <v>2.42</v>
      </c>
      <c r="N30" s="108">
        <v>1.77</v>
      </c>
      <c r="O30" s="109" t="s">
        <v>66</v>
      </c>
      <c r="P30" s="69">
        <f t="shared" si="5"/>
        <v>1.77</v>
      </c>
      <c r="AA30" s="86"/>
      <c r="AB30" s="5" t="s">
        <v>240</v>
      </c>
      <c r="AC30" s="180">
        <v>0</v>
      </c>
      <c r="AD30" s="1" t="s">
        <v>241</v>
      </c>
    </row>
    <row r="31" spans="1:30">
      <c r="B31" s="108">
        <v>2.25</v>
      </c>
      <c r="C31" s="109" t="s">
        <v>63</v>
      </c>
      <c r="D31" s="93">
        <f t="shared" si="2"/>
        <v>2.6162790697674417E-5</v>
      </c>
      <c r="E31" s="110">
        <v>0.20960000000000001</v>
      </c>
      <c r="F31" s="111">
        <v>3.387</v>
      </c>
      <c r="G31" s="107">
        <f t="shared" si="1"/>
        <v>3.5966</v>
      </c>
      <c r="H31" s="108">
        <v>8.7799999999999994</v>
      </c>
      <c r="I31" s="109" t="s">
        <v>66</v>
      </c>
      <c r="J31" s="71">
        <f t="shared" si="3"/>
        <v>8.7799999999999994</v>
      </c>
      <c r="K31" s="108">
        <v>2.5499999999999998</v>
      </c>
      <c r="L31" s="109" t="s">
        <v>66</v>
      </c>
      <c r="M31" s="69">
        <f t="shared" si="4"/>
        <v>2.5499999999999998</v>
      </c>
      <c r="N31" s="108">
        <v>1.87</v>
      </c>
      <c r="O31" s="109" t="s">
        <v>66</v>
      </c>
      <c r="P31" s="69">
        <f t="shared" si="5"/>
        <v>1.87</v>
      </c>
      <c r="AB31" s="5" t="s">
        <v>242</v>
      </c>
      <c r="AC31" s="181">
        <f xml:space="preserve"> 0.001293 * (AC28/101325) / (1 + AC29/273.15)*(1-0.378*AC30/(AC28/101325))</f>
        <v>1.2047857752004094E-3</v>
      </c>
      <c r="AD31" s="1" t="s">
        <v>243</v>
      </c>
    </row>
    <row r="32" spans="1:30">
      <c r="B32" s="108">
        <v>2.5</v>
      </c>
      <c r="C32" s="109" t="s">
        <v>63</v>
      </c>
      <c r="D32" s="93">
        <f t="shared" si="2"/>
        <v>2.9069767441860467E-5</v>
      </c>
      <c r="E32" s="110">
        <v>0.22090000000000001</v>
      </c>
      <c r="F32" s="111">
        <v>3.5259999999999998</v>
      </c>
      <c r="G32" s="107">
        <f t="shared" si="1"/>
        <v>3.7468999999999997</v>
      </c>
      <c r="H32" s="108">
        <v>9.27</v>
      </c>
      <c r="I32" s="109" t="s">
        <v>66</v>
      </c>
      <c r="J32" s="71">
        <f t="shared" si="3"/>
        <v>9.27</v>
      </c>
      <c r="K32" s="108">
        <v>2.67</v>
      </c>
      <c r="L32" s="109" t="s">
        <v>66</v>
      </c>
      <c r="M32" s="69">
        <f t="shared" si="4"/>
        <v>2.67</v>
      </c>
      <c r="N32" s="108">
        <v>1.97</v>
      </c>
      <c r="O32" s="109" t="s">
        <v>66</v>
      </c>
      <c r="P32" s="69">
        <f t="shared" si="5"/>
        <v>1.97</v>
      </c>
      <c r="AB32" s="151" t="s">
        <v>244</v>
      </c>
      <c r="AC32" s="177"/>
      <c r="AD32" s="86"/>
    </row>
    <row r="33" spans="2:30">
      <c r="B33" s="108">
        <v>2.75</v>
      </c>
      <c r="C33" s="109" t="s">
        <v>63</v>
      </c>
      <c r="D33" s="93">
        <f t="shared" si="2"/>
        <v>3.1976744186046513E-5</v>
      </c>
      <c r="E33" s="110">
        <v>0.23169999999999999</v>
      </c>
      <c r="F33" s="111">
        <v>3.6539999999999999</v>
      </c>
      <c r="G33" s="107">
        <f t="shared" si="1"/>
        <v>3.8856999999999999</v>
      </c>
      <c r="H33" s="108">
        <v>9.74</v>
      </c>
      <c r="I33" s="109" t="s">
        <v>66</v>
      </c>
      <c r="J33" s="71">
        <f t="shared" si="3"/>
        <v>9.74</v>
      </c>
      <c r="K33" s="108">
        <v>2.79</v>
      </c>
      <c r="L33" s="109" t="s">
        <v>66</v>
      </c>
      <c r="M33" s="69">
        <f t="shared" si="4"/>
        <v>2.79</v>
      </c>
      <c r="N33" s="108">
        <v>2.06</v>
      </c>
      <c r="O33" s="109" t="s">
        <v>66</v>
      </c>
      <c r="P33" s="69">
        <f t="shared" si="5"/>
        <v>2.06</v>
      </c>
      <c r="AA33" s="89"/>
      <c r="AB33" s="88"/>
      <c r="AC33" s="179"/>
      <c r="AD33" s="86"/>
    </row>
    <row r="34" spans="2:30">
      <c r="B34" s="108">
        <v>3</v>
      </c>
      <c r="C34" s="109" t="s">
        <v>63</v>
      </c>
      <c r="D34" s="93">
        <f t="shared" si="2"/>
        <v>3.4883720930232556E-5</v>
      </c>
      <c r="E34" s="110">
        <v>0.24199999999999999</v>
      </c>
      <c r="F34" s="111">
        <v>3.7730000000000001</v>
      </c>
      <c r="G34" s="107">
        <f t="shared" si="1"/>
        <v>4.0150000000000006</v>
      </c>
      <c r="H34" s="108">
        <v>10.199999999999999</v>
      </c>
      <c r="I34" s="109" t="s">
        <v>66</v>
      </c>
      <c r="J34" s="71">
        <f t="shared" si="3"/>
        <v>10.199999999999999</v>
      </c>
      <c r="K34" s="108">
        <v>2.9</v>
      </c>
      <c r="L34" s="109" t="s">
        <v>66</v>
      </c>
      <c r="M34" s="69">
        <f t="shared" si="4"/>
        <v>2.9</v>
      </c>
      <c r="N34" s="108">
        <v>2.15</v>
      </c>
      <c r="O34" s="109" t="s">
        <v>66</v>
      </c>
      <c r="P34" s="69">
        <f t="shared" si="5"/>
        <v>2.15</v>
      </c>
      <c r="AA34" s="91"/>
      <c r="AB34" s="5"/>
      <c r="AC34" s="87"/>
    </row>
    <row r="35" spans="2:30">
      <c r="B35" s="108">
        <v>3.25</v>
      </c>
      <c r="C35" s="109" t="s">
        <v>63</v>
      </c>
      <c r="D35" s="93">
        <f t="shared" si="2"/>
        <v>3.7790697674418606E-5</v>
      </c>
      <c r="E35" s="110">
        <v>0.25190000000000001</v>
      </c>
      <c r="F35" s="111">
        <v>3.8839999999999999</v>
      </c>
      <c r="G35" s="107">
        <f t="shared" si="1"/>
        <v>4.1358999999999995</v>
      </c>
      <c r="H35" s="108">
        <v>10.64</v>
      </c>
      <c r="I35" s="109" t="s">
        <v>66</v>
      </c>
      <c r="J35" s="71">
        <f t="shared" si="3"/>
        <v>10.64</v>
      </c>
      <c r="K35" s="108">
        <v>3</v>
      </c>
      <c r="L35" s="109" t="s">
        <v>66</v>
      </c>
      <c r="M35" s="69">
        <f t="shared" si="4"/>
        <v>3</v>
      </c>
      <c r="N35" s="108">
        <v>2.2400000000000002</v>
      </c>
      <c r="O35" s="109" t="s">
        <v>66</v>
      </c>
      <c r="P35" s="69">
        <f t="shared" si="5"/>
        <v>2.2400000000000002</v>
      </c>
      <c r="AA35" s="91"/>
      <c r="AB35" s="5"/>
      <c r="AC35" s="181"/>
    </row>
    <row r="36" spans="2:30">
      <c r="B36" s="108">
        <v>3.5</v>
      </c>
      <c r="C36" s="109" t="s">
        <v>63</v>
      </c>
      <c r="D36" s="93">
        <f t="shared" si="2"/>
        <v>4.0697674418604649E-5</v>
      </c>
      <c r="E36" s="110">
        <v>0.26140000000000002</v>
      </c>
      <c r="F36" s="111">
        <v>3.9870000000000001</v>
      </c>
      <c r="G36" s="107">
        <f t="shared" si="1"/>
        <v>4.2484000000000002</v>
      </c>
      <c r="H36" s="108">
        <v>11.07</v>
      </c>
      <c r="I36" s="109" t="s">
        <v>66</v>
      </c>
      <c r="J36" s="71">
        <f t="shared" si="3"/>
        <v>11.07</v>
      </c>
      <c r="K36" s="108">
        <v>3.11</v>
      </c>
      <c r="L36" s="109" t="s">
        <v>66</v>
      </c>
      <c r="M36" s="69">
        <f t="shared" si="4"/>
        <v>3.11</v>
      </c>
      <c r="N36" s="108">
        <v>2.3199999999999998</v>
      </c>
      <c r="O36" s="109" t="s">
        <v>66</v>
      </c>
      <c r="P36" s="69">
        <f t="shared" si="5"/>
        <v>2.3199999999999998</v>
      </c>
      <c r="AA36" s="91"/>
    </row>
    <row r="37" spans="2:30">
      <c r="B37" s="108">
        <v>3.75</v>
      </c>
      <c r="C37" s="109" t="s">
        <v>63</v>
      </c>
      <c r="D37" s="93">
        <f t="shared" si="2"/>
        <v>4.3604651162790698E-5</v>
      </c>
      <c r="E37" s="110">
        <v>0.27060000000000001</v>
      </c>
      <c r="F37" s="111">
        <v>4.0839999999999996</v>
      </c>
      <c r="G37" s="107">
        <f t="shared" si="1"/>
        <v>4.3545999999999996</v>
      </c>
      <c r="H37" s="108">
        <v>11.49</v>
      </c>
      <c r="I37" s="109" t="s">
        <v>66</v>
      </c>
      <c r="J37" s="71">
        <f t="shared" si="3"/>
        <v>11.49</v>
      </c>
      <c r="K37" s="108">
        <v>3.21</v>
      </c>
      <c r="L37" s="109" t="s">
        <v>66</v>
      </c>
      <c r="M37" s="69">
        <f t="shared" si="4"/>
        <v>3.21</v>
      </c>
      <c r="N37" s="108">
        <v>2.4</v>
      </c>
      <c r="O37" s="109" t="s">
        <v>66</v>
      </c>
      <c r="P37" s="69">
        <f t="shared" si="5"/>
        <v>2.4</v>
      </c>
      <c r="AA37" s="91"/>
    </row>
    <row r="38" spans="2:30">
      <c r="B38" s="108">
        <v>4</v>
      </c>
      <c r="C38" s="109" t="s">
        <v>63</v>
      </c>
      <c r="D38" s="93">
        <f t="shared" si="2"/>
        <v>4.6511627906976748E-5</v>
      </c>
      <c r="E38" s="110">
        <v>0.27939999999999998</v>
      </c>
      <c r="F38" s="111">
        <v>4.1749999999999998</v>
      </c>
      <c r="G38" s="107">
        <f t="shared" si="1"/>
        <v>4.4543999999999997</v>
      </c>
      <c r="H38" s="108">
        <v>11.91</v>
      </c>
      <c r="I38" s="109" t="s">
        <v>66</v>
      </c>
      <c r="J38" s="71">
        <f t="shared" si="3"/>
        <v>11.91</v>
      </c>
      <c r="K38" s="108">
        <v>3.3</v>
      </c>
      <c r="L38" s="109" t="s">
        <v>66</v>
      </c>
      <c r="M38" s="69">
        <f t="shared" si="4"/>
        <v>3.3</v>
      </c>
      <c r="N38" s="108">
        <v>2.48</v>
      </c>
      <c r="O38" s="109" t="s">
        <v>66</v>
      </c>
      <c r="P38" s="69">
        <f t="shared" si="5"/>
        <v>2.48</v>
      </c>
    </row>
    <row r="39" spans="2:30">
      <c r="B39" s="108">
        <v>4.5</v>
      </c>
      <c r="C39" s="109" t="s">
        <v>63</v>
      </c>
      <c r="D39" s="93">
        <f t="shared" si="2"/>
        <v>5.2325581395348834E-5</v>
      </c>
      <c r="E39" s="110">
        <v>0.2964</v>
      </c>
      <c r="F39" s="111">
        <v>4.3419999999999996</v>
      </c>
      <c r="G39" s="107">
        <f t="shared" si="1"/>
        <v>4.6383999999999999</v>
      </c>
      <c r="H39" s="108">
        <v>12.7</v>
      </c>
      <c r="I39" s="109" t="s">
        <v>66</v>
      </c>
      <c r="J39" s="71">
        <f t="shared" si="3"/>
        <v>12.7</v>
      </c>
      <c r="K39" s="108">
        <v>3.49</v>
      </c>
      <c r="L39" s="109" t="s">
        <v>66</v>
      </c>
      <c r="M39" s="69">
        <f t="shared" si="4"/>
        <v>3.49</v>
      </c>
      <c r="N39" s="108">
        <v>2.64</v>
      </c>
      <c r="O39" s="109" t="s">
        <v>66</v>
      </c>
      <c r="P39" s="69">
        <f t="shared" si="5"/>
        <v>2.64</v>
      </c>
    </row>
    <row r="40" spans="2:30">
      <c r="B40" s="108">
        <v>5</v>
      </c>
      <c r="C40" s="109" t="s">
        <v>63</v>
      </c>
      <c r="D40" s="93">
        <f t="shared" si="2"/>
        <v>5.8139534883720933E-5</v>
      </c>
      <c r="E40" s="110">
        <v>0.31240000000000001</v>
      </c>
      <c r="F40" s="111">
        <v>4.4930000000000003</v>
      </c>
      <c r="G40" s="107">
        <f t="shared" si="1"/>
        <v>4.8054000000000006</v>
      </c>
      <c r="H40" s="108">
        <v>13.47</v>
      </c>
      <c r="I40" s="109" t="s">
        <v>66</v>
      </c>
      <c r="J40" s="71">
        <f t="shared" si="3"/>
        <v>13.47</v>
      </c>
      <c r="K40" s="108">
        <v>3.66</v>
      </c>
      <c r="L40" s="109" t="s">
        <v>66</v>
      </c>
      <c r="M40" s="69">
        <f t="shared" si="4"/>
        <v>3.66</v>
      </c>
      <c r="N40" s="108">
        <v>2.78</v>
      </c>
      <c r="O40" s="109" t="s">
        <v>66</v>
      </c>
      <c r="P40" s="69">
        <f t="shared" si="5"/>
        <v>2.78</v>
      </c>
    </row>
    <row r="41" spans="2:30">
      <c r="B41" s="108">
        <v>5.5</v>
      </c>
      <c r="C41" s="109" t="s">
        <v>63</v>
      </c>
      <c r="D41" s="93">
        <f t="shared" si="2"/>
        <v>6.3953488372093026E-5</v>
      </c>
      <c r="E41" s="110">
        <v>0.32769999999999999</v>
      </c>
      <c r="F41" s="111">
        <v>4.6289999999999996</v>
      </c>
      <c r="G41" s="107">
        <f t="shared" si="1"/>
        <v>4.9566999999999997</v>
      </c>
      <c r="H41" s="108">
        <v>14.22</v>
      </c>
      <c r="I41" s="109" t="s">
        <v>66</v>
      </c>
      <c r="J41" s="71">
        <f t="shared" si="3"/>
        <v>14.22</v>
      </c>
      <c r="K41" s="108">
        <v>3.83</v>
      </c>
      <c r="L41" s="109" t="s">
        <v>66</v>
      </c>
      <c r="M41" s="69">
        <f t="shared" si="4"/>
        <v>3.83</v>
      </c>
      <c r="N41" s="108">
        <v>2.92</v>
      </c>
      <c r="O41" s="109" t="s">
        <v>66</v>
      </c>
      <c r="P41" s="69">
        <f t="shared" si="5"/>
        <v>2.92</v>
      </c>
    </row>
    <row r="42" spans="2:30">
      <c r="B42" s="108">
        <v>6</v>
      </c>
      <c r="C42" s="109" t="s">
        <v>63</v>
      </c>
      <c r="D42" s="93">
        <f t="shared" si="2"/>
        <v>6.9767441860465112E-5</v>
      </c>
      <c r="E42" s="110">
        <v>0.3422</v>
      </c>
      <c r="F42" s="111">
        <v>4.7539999999999996</v>
      </c>
      <c r="G42" s="107">
        <f t="shared" si="1"/>
        <v>5.0961999999999996</v>
      </c>
      <c r="H42" s="108">
        <v>14.95</v>
      </c>
      <c r="I42" s="109" t="s">
        <v>66</v>
      </c>
      <c r="J42" s="71">
        <f t="shared" si="3"/>
        <v>14.95</v>
      </c>
      <c r="K42" s="108">
        <v>3.99</v>
      </c>
      <c r="L42" s="109" t="s">
        <v>66</v>
      </c>
      <c r="M42" s="69">
        <f t="shared" si="4"/>
        <v>3.99</v>
      </c>
      <c r="N42" s="108">
        <v>3.06</v>
      </c>
      <c r="O42" s="109" t="s">
        <v>66</v>
      </c>
      <c r="P42" s="69">
        <f t="shared" si="5"/>
        <v>3.06</v>
      </c>
    </row>
    <row r="43" spans="2:30">
      <c r="B43" s="108">
        <v>6.5</v>
      </c>
      <c r="C43" s="109" t="s">
        <v>63</v>
      </c>
      <c r="D43" s="93">
        <f t="shared" si="2"/>
        <v>7.5581395348837212E-5</v>
      </c>
      <c r="E43" s="110">
        <v>0.35620000000000002</v>
      </c>
      <c r="F43" s="111">
        <v>4.8689999999999998</v>
      </c>
      <c r="G43" s="107">
        <f t="shared" si="1"/>
        <v>5.2252000000000001</v>
      </c>
      <c r="H43" s="108">
        <v>15.65</v>
      </c>
      <c r="I43" s="109" t="s">
        <v>66</v>
      </c>
      <c r="J43" s="71">
        <f t="shared" si="3"/>
        <v>15.65</v>
      </c>
      <c r="K43" s="108">
        <v>4.1500000000000004</v>
      </c>
      <c r="L43" s="109" t="s">
        <v>66</v>
      </c>
      <c r="M43" s="69">
        <f t="shared" si="4"/>
        <v>4.1500000000000004</v>
      </c>
      <c r="N43" s="108">
        <v>3.19</v>
      </c>
      <c r="O43" s="109" t="s">
        <v>66</v>
      </c>
      <c r="P43" s="69">
        <f t="shared" si="5"/>
        <v>3.19</v>
      </c>
    </row>
    <row r="44" spans="2:30">
      <c r="B44" s="108">
        <v>7</v>
      </c>
      <c r="C44" s="109" t="s">
        <v>63</v>
      </c>
      <c r="D44" s="93">
        <f t="shared" si="2"/>
        <v>8.1395348837209297E-5</v>
      </c>
      <c r="E44" s="110">
        <v>0.36969999999999997</v>
      </c>
      <c r="F44" s="111">
        <v>4.976</v>
      </c>
      <c r="G44" s="107">
        <f t="shared" si="1"/>
        <v>5.3456999999999999</v>
      </c>
      <c r="H44" s="108">
        <v>16.350000000000001</v>
      </c>
      <c r="I44" s="109" t="s">
        <v>66</v>
      </c>
      <c r="J44" s="71">
        <f t="shared" si="3"/>
        <v>16.350000000000001</v>
      </c>
      <c r="K44" s="108">
        <v>4.3</v>
      </c>
      <c r="L44" s="109" t="s">
        <v>66</v>
      </c>
      <c r="M44" s="69">
        <f t="shared" si="4"/>
        <v>4.3</v>
      </c>
      <c r="N44" s="108">
        <v>3.32</v>
      </c>
      <c r="O44" s="109" t="s">
        <v>66</v>
      </c>
      <c r="P44" s="69">
        <f t="shared" si="5"/>
        <v>3.32</v>
      </c>
    </row>
    <row r="45" spans="2:30">
      <c r="B45" s="108">
        <v>8</v>
      </c>
      <c r="C45" s="109" t="s">
        <v>63</v>
      </c>
      <c r="D45" s="93">
        <f t="shared" si="2"/>
        <v>9.3023255813953496E-5</v>
      </c>
      <c r="E45" s="110">
        <v>0.3952</v>
      </c>
      <c r="F45" s="111">
        <v>5.1660000000000004</v>
      </c>
      <c r="G45" s="107">
        <f t="shared" si="1"/>
        <v>5.5612000000000004</v>
      </c>
      <c r="H45" s="108">
        <v>17.690000000000001</v>
      </c>
      <c r="I45" s="109" t="s">
        <v>66</v>
      </c>
      <c r="J45" s="71">
        <f t="shared" si="3"/>
        <v>17.690000000000001</v>
      </c>
      <c r="K45" s="108">
        <v>4.5999999999999996</v>
      </c>
      <c r="L45" s="109" t="s">
        <v>66</v>
      </c>
      <c r="M45" s="69">
        <f t="shared" si="4"/>
        <v>4.5999999999999996</v>
      </c>
      <c r="N45" s="108">
        <v>3.57</v>
      </c>
      <c r="O45" s="109" t="s">
        <v>66</v>
      </c>
      <c r="P45" s="69">
        <f t="shared" si="5"/>
        <v>3.57</v>
      </c>
    </row>
    <row r="46" spans="2:30">
      <c r="B46" s="108">
        <v>9</v>
      </c>
      <c r="C46" s="109" t="s">
        <v>63</v>
      </c>
      <c r="D46" s="93">
        <f t="shared" si="2"/>
        <v>1.0465116279069767E-4</v>
      </c>
      <c r="E46" s="110">
        <v>0.41920000000000002</v>
      </c>
      <c r="F46" s="111">
        <v>5.3319999999999999</v>
      </c>
      <c r="G46" s="107">
        <f t="shared" si="1"/>
        <v>5.7511999999999999</v>
      </c>
      <c r="H46" s="108">
        <v>18.989999999999998</v>
      </c>
      <c r="I46" s="109" t="s">
        <v>66</v>
      </c>
      <c r="J46" s="71">
        <f t="shared" si="3"/>
        <v>18.989999999999998</v>
      </c>
      <c r="K46" s="108">
        <v>4.88</v>
      </c>
      <c r="L46" s="109" t="s">
        <v>66</v>
      </c>
      <c r="M46" s="69">
        <f t="shared" si="4"/>
        <v>4.88</v>
      </c>
      <c r="N46" s="108">
        <v>3.81</v>
      </c>
      <c r="O46" s="109" t="s">
        <v>66</v>
      </c>
      <c r="P46" s="69">
        <f t="shared" si="5"/>
        <v>3.81</v>
      </c>
    </row>
    <row r="47" spans="2:30">
      <c r="B47" s="108">
        <v>10</v>
      </c>
      <c r="C47" s="109" t="s">
        <v>63</v>
      </c>
      <c r="D47" s="93">
        <f t="shared" si="2"/>
        <v>1.1627906976744187E-4</v>
      </c>
      <c r="E47" s="110">
        <v>0.44180000000000003</v>
      </c>
      <c r="F47" s="111">
        <v>5.4779999999999998</v>
      </c>
      <c r="G47" s="107">
        <f t="shared" si="1"/>
        <v>5.9197999999999995</v>
      </c>
      <c r="H47" s="108">
        <v>20.25</v>
      </c>
      <c r="I47" s="109" t="s">
        <v>66</v>
      </c>
      <c r="J47" s="71">
        <f t="shared" si="3"/>
        <v>20.25</v>
      </c>
      <c r="K47" s="108">
        <v>5.14</v>
      </c>
      <c r="L47" s="109" t="s">
        <v>66</v>
      </c>
      <c r="M47" s="69">
        <f t="shared" si="4"/>
        <v>5.14</v>
      </c>
      <c r="N47" s="108">
        <v>4.04</v>
      </c>
      <c r="O47" s="109" t="s">
        <v>66</v>
      </c>
      <c r="P47" s="69">
        <f t="shared" si="5"/>
        <v>4.04</v>
      </c>
    </row>
    <row r="48" spans="2:30">
      <c r="B48" s="108">
        <v>11</v>
      </c>
      <c r="C48" s="109" t="s">
        <v>63</v>
      </c>
      <c r="D48" s="93">
        <f t="shared" si="2"/>
        <v>1.2790697674418605E-4</v>
      </c>
      <c r="E48" s="110">
        <v>0.46339999999999998</v>
      </c>
      <c r="F48" s="111">
        <v>5.609</v>
      </c>
      <c r="G48" s="107">
        <f t="shared" si="1"/>
        <v>6.0724</v>
      </c>
      <c r="H48" s="108">
        <v>21.48</v>
      </c>
      <c r="I48" s="109" t="s">
        <v>66</v>
      </c>
      <c r="J48" s="71">
        <f t="shared" si="3"/>
        <v>21.48</v>
      </c>
      <c r="K48" s="108">
        <v>5.4</v>
      </c>
      <c r="L48" s="109" t="s">
        <v>66</v>
      </c>
      <c r="M48" s="69">
        <f t="shared" si="4"/>
        <v>5.4</v>
      </c>
      <c r="N48" s="108">
        <v>4.26</v>
      </c>
      <c r="O48" s="109" t="s">
        <v>66</v>
      </c>
      <c r="P48" s="69">
        <f t="shared" si="5"/>
        <v>4.26</v>
      </c>
    </row>
    <row r="49" spans="2:16">
      <c r="B49" s="108">
        <v>12</v>
      </c>
      <c r="C49" s="109" t="s">
        <v>63</v>
      </c>
      <c r="D49" s="93">
        <f t="shared" si="2"/>
        <v>1.3953488372093022E-4</v>
      </c>
      <c r="E49" s="110">
        <v>0.48399999999999999</v>
      </c>
      <c r="F49" s="111">
        <v>5.726</v>
      </c>
      <c r="G49" s="107">
        <f t="shared" si="1"/>
        <v>6.21</v>
      </c>
      <c r="H49" s="108">
        <v>22.69</v>
      </c>
      <c r="I49" s="109" t="s">
        <v>66</v>
      </c>
      <c r="J49" s="71">
        <f t="shared" si="3"/>
        <v>22.69</v>
      </c>
      <c r="K49" s="108">
        <v>5.65</v>
      </c>
      <c r="L49" s="109" t="s">
        <v>66</v>
      </c>
      <c r="M49" s="69">
        <f t="shared" si="4"/>
        <v>5.65</v>
      </c>
      <c r="N49" s="108">
        <v>4.4800000000000004</v>
      </c>
      <c r="O49" s="109" t="s">
        <v>66</v>
      </c>
      <c r="P49" s="69">
        <f t="shared" si="5"/>
        <v>4.4800000000000004</v>
      </c>
    </row>
    <row r="50" spans="2:16">
      <c r="B50" s="108">
        <v>13</v>
      </c>
      <c r="C50" s="109" t="s">
        <v>63</v>
      </c>
      <c r="D50" s="93">
        <f t="shared" si="2"/>
        <v>1.5116279069767442E-4</v>
      </c>
      <c r="E50" s="110">
        <v>0.50380000000000003</v>
      </c>
      <c r="F50" s="111">
        <v>5.8319999999999999</v>
      </c>
      <c r="G50" s="107">
        <f t="shared" si="1"/>
        <v>6.3357999999999999</v>
      </c>
      <c r="H50" s="108">
        <v>23.87</v>
      </c>
      <c r="I50" s="109" t="s">
        <v>66</v>
      </c>
      <c r="J50" s="71">
        <f t="shared" si="3"/>
        <v>23.87</v>
      </c>
      <c r="K50" s="108">
        <v>5.89</v>
      </c>
      <c r="L50" s="109" t="s">
        <v>66</v>
      </c>
      <c r="M50" s="69">
        <f t="shared" si="4"/>
        <v>5.89</v>
      </c>
      <c r="N50" s="108">
        <v>4.6900000000000004</v>
      </c>
      <c r="O50" s="109" t="s">
        <v>66</v>
      </c>
      <c r="P50" s="69">
        <f t="shared" si="5"/>
        <v>4.6900000000000004</v>
      </c>
    </row>
    <row r="51" spans="2:16">
      <c r="B51" s="108">
        <v>14</v>
      </c>
      <c r="C51" s="109" t="s">
        <v>63</v>
      </c>
      <c r="D51" s="93">
        <f t="shared" si="2"/>
        <v>1.6279069767441859E-4</v>
      </c>
      <c r="E51" s="110">
        <v>0.52280000000000004</v>
      </c>
      <c r="F51" s="111">
        <v>5.9279999999999999</v>
      </c>
      <c r="G51" s="107">
        <f t="shared" si="1"/>
        <v>6.4508000000000001</v>
      </c>
      <c r="H51" s="108">
        <v>25.03</v>
      </c>
      <c r="I51" s="109" t="s">
        <v>66</v>
      </c>
      <c r="J51" s="71">
        <f t="shared" si="3"/>
        <v>25.03</v>
      </c>
      <c r="K51" s="108">
        <v>6.13</v>
      </c>
      <c r="L51" s="109" t="s">
        <v>66</v>
      </c>
      <c r="M51" s="69">
        <f t="shared" si="4"/>
        <v>6.13</v>
      </c>
      <c r="N51" s="108">
        <v>4.8899999999999997</v>
      </c>
      <c r="O51" s="109" t="s">
        <v>66</v>
      </c>
      <c r="P51" s="69">
        <f t="shared" si="5"/>
        <v>4.8899999999999997</v>
      </c>
    </row>
    <row r="52" spans="2:16">
      <c r="B52" s="108">
        <v>15</v>
      </c>
      <c r="C52" s="109" t="s">
        <v>63</v>
      </c>
      <c r="D52" s="93">
        <f t="shared" si="2"/>
        <v>1.7441860465116279E-4</v>
      </c>
      <c r="E52" s="110">
        <v>0.54110000000000003</v>
      </c>
      <c r="F52" s="111">
        <v>6.016</v>
      </c>
      <c r="G52" s="107">
        <f t="shared" si="1"/>
        <v>6.5571000000000002</v>
      </c>
      <c r="H52" s="108">
        <v>26.17</v>
      </c>
      <c r="I52" s="109" t="s">
        <v>66</v>
      </c>
      <c r="J52" s="71">
        <f t="shared" si="3"/>
        <v>26.17</v>
      </c>
      <c r="K52" s="108">
        <v>6.36</v>
      </c>
      <c r="L52" s="109" t="s">
        <v>66</v>
      </c>
      <c r="M52" s="69">
        <f t="shared" si="4"/>
        <v>6.36</v>
      </c>
      <c r="N52" s="108">
        <v>5.09</v>
      </c>
      <c r="O52" s="109" t="s">
        <v>66</v>
      </c>
      <c r="P52" s="69">
        <f t="shared" si="5"/>
        <v>5.09</v>
      </c>
    </row>
    <row r="53" spans="2:16">
      <c r="B53" s="108">
        <v>16</v>
      </c>
      <c r="C53" s="109" t="s">
        <v>63</v>
      </c>
      <c r="D53" s="93">
        <f t="shared" si="2"/>
        <v>1.8604651162790699E-4</v>
      </c>
      <c r="E53" s="110">
        <v>0.55889999999999995</v>
      </c>
      <c r="F53" s="111">
        <v>6.0960000000000001</v>
      </c>
      <c r="G53" s="107">
        <f t="shared" si="1"/>
        <v>6.6548999999999996</v>
      </c>
      <c r="H53" s="108">
        <v>27.29</v>
      </c>
      <c r="I53" s="109" t="s">
        <v>66</v>
      </c>
      <c r="J53" s="71">
        <f t="shared" si="3"/>
        <v>27.29</v>
      </c>
      <c r="K53" s="108">
        <v>6.59</v>
      </c>
      <c r="L53" s="109" t="s">
        <v>66</v>
      </c>
      <c r="M53" s="69">
        <f t="shared" si="4"/>
        <v>6.59</v>
      </c>
      <c r="N53" s="108">
        <v>5.29</v>
      </c>
      <c r="O53" s="109" t="s">
        <v>66</v>
      </c>
      <c r="P53" s="69">
        <f t="shared" si="5"/>
        <v>5.29</v>
      </c>
    </row>
    <row r="54" spans="2:16">
      <c r="B54" s="108">
        <v>17</v>
      </c>
      <c r="C54" s="109" t="s">
        <v>63</v>
      </c>
      <c r="D54" s="93">
        <f t="shared" si="2"/>
        <v>1.9767441860465116E-4</v>
      </c>
      <c r="E54" s="110">
        <v>0.57609999999999995</v>
      </c>
      <c r="F54" s="111">
        <v>6.17</v>
      </c>
      <c r="G54" s="107">
        <f t="shared" si="1"/>
        <v>6.7461000000000002</v>
      </c>
      <c r="H54" s="108">
        <v>28.41</v>
      </c>
      <c r="I54" s="109" t="s">
        <v>66</v>
      </c>
      <c r="J54" s="71">
        <f t="shared" si="3"/>
        <v>28.41</v>
      </c>
      <c r="K54" s="108">
        <v>6.81</v>
      </c>
      <c r="L54" s="109" t="s">
        <v>66</v>
      </c>
      <c r="M54" s="69">
        <f t="shared" si="4"/>
        <v>6.81</v>
      </c>
      <c r="N54" s="108">
        <v>5.49</v>
      </c>
      <c r="O54" s="109" t="s">
        <v>66</v>
      </c>
      <c r="P54" s="69">
        <f t="shared" si="5"/>
        <v>5.49</v>
      </c>
    </row>
    <row r="55" spans="2:16">
      <c r="B55" s="108">
        <v>18</v>
      </c>
      <c r="C55" s="109" t="s">
        <v>63</v>
      </c>
      <c r="D55" s="93">
        <f t="shared" si="2"/>
        <v>2.0930232558139534E-4</v>
      </c>
      <c r="E55" s="110">
        <v>0.59279999999999999</v>
      </c>
      <c r="F55" s="111">
        <v>6.2380000000000004</v>
      </c>
      <c r="G55" s="107">
        <f t="shared" si="1"/>
        <v>6.8308</v>
      </c>
      <c r="H55" s="108">
        <v>29.5</v>
      </c>
      <c r="I55" s="109" t="s">
        <v>66</v>
      </c>
      <c r="J55" s="71">
        <f t="shared" si="3"/>
        <v>29.5</v>
      </c>
      <c r="K55" s="108">
        <v>7.03</v>
      </c>
      <c r="L55" s="109" t="s">
        <v>66</v>
      </c>
      <c r="M55" s="69">
        <f t="shared" si="4"/>
        <v>7.03</v>
      </c>
      <c r="N55" s="108">
        <v>5.68</v>
      </c>
      <c r="O55" s="109" t="s">
        <v>66</v>
      </c>
      <c r="P55" s="69">
        <f t="shared" si="5"/>
        <v>5.68</v>
      </c>
    </row>
    <row r="56" spans="2:16">
      <c r="B56" s="108">
        <v>20</v>
      </c>
      <c r="C56" s="109" t="s">
        <v>63</v>
      </c>
      <c r="D56" s="93">
        <f t="shared" si="2"/>
        <v>2.3255813953488373E-4</v>
      </c>
      <c r="E56" s="110">
        <v>0.62480000000000002</v>
      </c>
      <c r="F56" s="111">
        <v>6.3579999999999997</v>
      </c>
      <c r="G56" s="107">
        <f t="shared" si="1"/>
        <v>6.9827999999999992</v>
      </c>
      <c r="H56" s="108">
        <v>31.66</v>
      </c>
      <c r="I56" s="109" t="s">
        <v>66</v>
      </c>
      <c r="J56" s="71">
        <f t="shared" si="3"/>
        <v>31.66</v>
      </c>
      <c r="K56" s="108">
        <v>7.46</v>
      </c>
      <c r="L56" s="109" t="s">
        <v>66</v>
      </c>
      <c r="M56" s="69">
        <f t="shared" si="4"/>
        <v>7.46</v>
      </c>
      <c r="N56" s="108">
        <v>6.05</v>
      </c>
      <c r="O56" s="109" t="s">
        <v>66</v>
      </c>
      <c r="P56" s="69">
        <f t="shared" si="5"/>
        <v>6.05</v>
      </c>
    </row>
    <row r="57" spans="2:16">
      <c r="B57" s="108">
        <v>22.5</v>
      </c>
      <c r="C57" s="109" t="s">
        <v>63</v>
      </c>
      <c r="D57" s="93">
        <f t="shared" si="2"/>
        <v>2.6162790697674415E-4</v>
      </c>
      <c r="E57" s="110">
        <v>0.66279999999999994</v>
      </c>
      <c r="F57" s="111">
        <v>6.4859999999999998</v>
      </c>
      <c r="G57" s="107">
        <f t="shared" si="1"/>
        <v>7.1487999999999996</v>
      </c>
      <c r="H57" s="108">
        <v>34.31</v>
      </c>
      <c r="I57" s="109" t="s">
        <v>66</v>
      </c>
      <c r="J57" s="71">
        <f t="shared" si="3"/>
        <v>34.31</v>
      </c>
      <c r="K57" s="108">
        <v>7.98</v>
      </c>
      <c r="L57" s="109" t="s">
        <v>66</v>
      </c>
      <c r="M57" s="69">
        <f t="shared" si="4"/>
        <v>7.98</v>
      </c>
      <c r="N57" s="108">
        <v>6.5</v>
      </c>
      <c r="O57" s="109" t="s">
        <v>66</v>
      </c>
      <c r="P57" s="69">
        <f t="shared" si="5"/>
        <v>6.5</v>
      </c>
    </row>
    <row r="58" spans="2:16">
      <c r="B58" s="108">
        <v>25</v>
      </c>
      <c r="C58" s="109" t="s">
        <v>63</v>
      </c>
      <c r="D58" s="93">
        <f t="shared" si="2"/>
        <v>2.9069767441860465E-4</v>
      </c>
      <c r="E58" s="110">
        <v>0.6986</v>
      </c>
      <c r="F58" s="111">
        <v>6.5940000000000003</v>
      </c>
      <c r="G58" s="107">
        <f t="shared" si="1"/>
        <v>7.2926000000000002</v>
      </c>
      <c r="H58" s="108">
        <v>36.9</v>
      </c>
      <c r="I58" s="109" t="s">
        <v>66</v>
      </c>
      <c r="J58" s="71">
        <f t="shared" si="3"/>
        <v>36.9</v>
      </c>
      <c r="K58" s="108">
        <v>8.48</v>
      </c>
      <c r="L58" s="109" t="s">
        <v>66</v>
      </c>
      <c r="M58" s="69">
        <f t="shared" si="4"/>
        <v>8.48</v>
      </c>
      <c r="N58" s="108">
        <v>6.94</v>
      </c>
      <c r="O58" s="109" t="s">
        <v>66</v>
      </c>
      <c r="P58" s="69">
        <f t="shared" si="5"/>
        <v>6.94</v>
      </c>
    </row>
    <row r="59" spans="2:16">
      <c r="B59" s="108">
        <v>27.5</v>
      </c>
      <c r="C59" s="109" t="s">
        <v>63</v>
      </c>
      <c r="D59" s="93">
        <f t="shared" si="2"/>
        <v>3.1976744186046514E-4</v>
      </c>
      <c r="E59" s="110">
        <v>0.73270000000000002</v>
      </c>
      <c r="F59" s="111">
        <v>6.6840000000000002</v>
      </c>
      <c r="G59" s="107">
        <f t="shared" si="1"/>
        <v>7.4167000000000005</v>
      </c>
      <c r="H59" s="108">
        <v>39.450000000000003</v>
      </c>
      <c r="I59" s="109" t="s">
        <v>66</v>
      </c>
      <c r="J59" s="71">
        <f t="shared" si="3"/>
        <v>39.450000000000003</v>
      </c>
      <c r="K59" s="108">
        <v>8.9700000000000006</v>
      </c>
      <c r="L59" s="109" t="s">
        <v>66</v>
      </c>
      <c r="M59" s="69">
        <f t="shared" si="4"/>
        <v>8.9700000000000006</v>
      </c>
      <c r="N59" s="108">
        <v>7.36</v>
      </c>
      <c r="O59" s="109" t="s">
        <v>66</v>
      </c>
      <c r="P59" s="69">
        <f t="shared" si="5"/>
        <v>7.36</v>
      </c>
    </row>
    <row r="60" spans="2:16">
      <c r="B60" s="108">
        <v>30</v>
      </c>
      <c r="C60" s="109" t="s">
        <v>63</v>
      </c>
      <c r="D60" s="93">
        <f t="shared" si="2"/>
        <v>3.4883720930232559E-4</v>
      </c>
      <c r="E60" s="110">
        <v>0.76529999999999998</v>
      </c>
      <c r="F60" s="111">
        <v>6.7610000000000001</v>
      </c>
      <c r="G60" s="107">
        <f t="shared" si="1"/>
        <v>7.5263</v>
      </c>
      <c r="H60" s="108">
        <v>41.97</v>
      </c>
      <c r="I60" s="109" t="s">
        <v>66</v>
      </c>
      <c r="J60" s="71">
        <f t="shared" si="3"/>
        <v>41.97</v>
      </c>
      <c r="K60" s="108">
        <v>9.44</v>
      </c>
      <c r="L60" s="109" t="s">
        <v>66</v>
      </c>
      <c r="M60" s="69">
        <f t="shared" si="4"/>
        <v>9.44</v>
      </c>
      <c r="N60" s="108">
        <v>7.78</v>
      </c>
      <c r="O60" s="109" t="s">
        <v>66</v>
      </c>
      <c r="P60" s="69">
        <f t="shared" si="5"/>
        <v>7.78</v>
      </c>
    </row>
    <row r="61" spans="2:16">
      <c r="B61" s="108">
        <v>32.5</v>
      </c>
      <c r="C61" s="109" t="s">
        <v>63</v>
      </c>
      <c r="D61" s="93">
        <f t="shared" si="2"/>
        <v>3.7790697674418608E-4</v>
      </c>
      <c r="E61" s="110">
        <v>0.79649999999999999</v>
      </c>
      <c r="F61" s="111">
        <v>6.8259999999999996</v>
      </c>
      <c r="G61" s="107">
        <f t="shared" si="1"/>
        <v>7.6224999999999996</v>
      </c>
      <c r="H61" s="108">
        <v>44.45</v>
      </c>
      <c r="I61" s="109" t="s">
        <v>66</v>
      </c>
      <c r="J61" s="71">
        <f t="shared" si="3"/>
        <v>44.45</v>
      </c>
      <c r="K61" s="108">
        <v>9.91</v>
      </c>
      <c r="L61" s="109" t="s">
        <v>66</v>
      </c>
      <c r="M61" s="69">
        <f t="shared" si="4"/>
        <v>9.91</v>
      </c>
      <c r="N61" s="108">
        <v>8.19</v>
      </c>
      <c r="O61" s="109" t="s">
        <v>66</v>
      </c>
      <c r="P61" s="69">
        <f t="shared" si="5"/>
        <v>8.19</v>
      </c>
    </row>
    <row r="62" spans="2:16">
      <c r="B62" s="108">
        <v>35</v>
      </c>
      <c r="C62" s="109" t="s">
        <v>63</v>
      </c>
      <c r="D62" s="93">
        <f t="shared" si="2"/>
        <v>4.0697674418604653E-4</v>
      </c>
      <c r="E62" s="110">
        <v>0.8266</v>
      </c>
      <c r="F62" s="111">
        <v>6.8819999999999997</v>
      </c>
      <c r="G62" s="107">
        <f t="shared" si="1"/>
        <v>7.7085999999999997</v>
      </c>
      <c r="H62" s="108">
        <v>46.91</v>
      </c>
      <c r="I62" s="109" t="s">
        <v>66</v>
      </c>
      <c r="J62" s="71">
        <f t="shared" si="3"/>
        <v>46.91</v>
      </c>
      <c r="K62" s="108">
        <v>10.37</v>
      </c>
      <c r="L62" s="109" t="s">
        <v>66</v>
      </c>
      <c r="M62" s="69">
        <f t="shared" si="4"/>
        <v>10.37</v>
      </c>
      <c r="N62" s="108">
        <v>8.59</v>
      </c>
      <c r="O62" s="109" t="s">
        <v>66</v>
      </c>
      <c r="P62" s="69">
        <f t="shared" si="5"/>
        <v>8.59</v>
      </c>
    </row>
    <row r="63" spans="2:16">
      <c r="B63" s="108">
        <v>37.5</v>
      </c>
      <c r="C63" s="109" t="s">
        <v>63</v>
      </c>
      <c r="D63" s="93">
        <f t="shared" si="2"/>
        <v>4.3604651162790697E-4</v>
      </c>
      <c r="E63" s="110">
        <v>0.85560000000000003</v>
      </c>
      <c r="F63" s="111">
        <v>6.93</v>
      </c>
      <c r="G63" s="107">
        <f t="shared" si="1"/>
        <v>7.7855999999999996</v>
      </c>
      <c r="H63" s="108">
        <v>49.35</v>
      </c>
      <c r="I63" s="109" t="s">
        <v>66</v>
      </c>
      <c r="J63" s="71">
        <f t="shared" si="3"/>
        <v>49.35</v>
      </c>
      <c r="K63" s="108">
        <v>10.82</v>
      </c>
      <c r="L63" s="109" t="s">
        <v>66</v>
      </c>
      <c r="M63" s="69">
        <f t="shared" si="4"/>
        <v>10.82</v>
      </c>
      <c r="N63" s="108">
        <v>8.98</v>
      </c>
      <c r="O63" s="109" t="s">
        <v>66</v>
      </c>
      <c r="P63" s="69">
        <f t="shared" si="5"/>
        <v>8.98</v>
      </c>
    </row>
    <row r="64" spans="2:16">
      <c r="B64" s="108">
        <v>40</v>
      </c>
      <c r="C64" s="109" t="s">
        <v>63</v>
      </c>
      <c r="D64" s="93">
        <f t="shared" si="2"/>
        <v>4.6511627906976747E-4</v>
      </c>
      <c r="E64" s="110">
        <v>0.88370000000000004</v>
      </c>
      <c r="F64" s="111">
        <v>6.9710000000000001</v>
      </c>
      <c r="G64" s="107">
        <f t="shared" si="1"/>
        <v>7.8547000000000002</v>
      </c>
      <c r="H64" s="108">
        <v>51.76</v>
      </c>
      <c r="I64" s="109" t="s">
        <v>66</v>
      </c>
      <c r="J64" s="71">
        <f t="shared" si="3"/>
        <v>51.76</v>
      </c>
      <c r="K64" s="108">
        <v>11.27</v>
      </c>
      <c r="L64" s="109" t="s">
        <v>66</v>
      </c>
      <c r="M64" s="69">
        <f t="shared" si="4"/>
        <v>11.27</v>
      </c>
      <c r="N64" s="108">
        <v>9.3699999999999992</v>
      </c>
      <c r="O64" s="109" t="s">
        <v>66</v>
      </c>
      <c r="P64" s="69">
        <f t="shared" si="5"/>
        <v>9.3699999999999992</v>
      </c>
    </row>
    <row r="65" spans="2:16">
      <c r="B65" s="108">
        <v>45</v>
      </c>
      <c r="C65" s="109" t="s">
        <v>63</v>
      </c>
      <c r="D65" s="93">
        <f t="shared" si="2"/>
        <v>5.232558139534883E-4</v>
      </c>
      <c r="E65" s="110">
        <v>0.93730000000000002</v>
      </c>
      <c r="F65" s="111">
        <v>7.0359999999999996</v>
      </c>
      <c r="G65" s="107">
        <f t="shared" si="1"/>
        <v>7.9733000000000001</v>
      </c>
      <c r="H65" s="108">
        <v>56.54</v>
      </c>
      <c r="I65" s="109" t="s">
        <v>66</v>
      </c>
      <c r="J65" s="71">
        <f t="shared" si="3"/>
        <v>56.54</v>
      </c>
      <c r="K65" s="108">
        <v>12.15</v>
      </c>
      <c r="L65" s="109" t="s">
        <v>66</v>
      </c>
      <c r="M65" s="69">
        <f t="shared" si="4"/>
        <v>12.15</v>
      </c>
      <c r="N65" s="108">
        <v>10.130000000000001</v>
      </c>
      <c r="O65" s="109" t="s">
        <v>66</v>
      </c>
      <c r="P65" s="69">
        <f t="shared" si="5"/>
        <v>10.130000000000001</v>
      </c>
    </row>
    <row r="66" spans="2:16">
      <c r="B66" s="108">
        <v>50</v>
      </c>
      <c r="C66" s="109" t="s">
        <v>63</v>
      </c>
      <c r="D66" s="93">
        <f t="shared" si="2"/>
        <v>5.8139534883720929E-4</v>
      </c>
      <c r="E66" s="110">
        <v>0.98799999999999999</v>
      </c>
      <c r="F66" s="111">
        <v>7.0819999999999999</v>
      </c>
      <c r="G66" s="107">
        <f t="shared" si="1"/>
        <v>8.07</v>
      </c>
      <c r="H66" s="108">
        <v>61.27</v>
      </c>
      <c r="I66" s="109" t="s">
        <v>66</v>
      </c>
      <c r="J66" s="71">
        <f t="shared" si="3"/>
        <v>61.27</v>
      </c>
      <c r="K66" s="108">
        <v>13</v>
      </c>
      <c r="L66" s="109" t="s">
        <v>66</v>
      </c>
      <c r="M66" s="69">
        <f t="shared" si="4"/>
        <v>13</v>
      </c>
      <c r="N66" s="108">
        <v>10.88</v>
      </c>
      <c r="O66" s="109" t="s">
        <v>66</v>
      </c>
      <c r="P66" s="69">
        <f t="shared" si="5"/>
        <v>10.88</v>
      </c>
    </row>
    <row r="67" spans="2:16">
      <c r="B67" s="108">
        <v>55</v>
      </c>
      <c r="C67" s="109" t="s">
        <v>63</v>
      </c>
      <c r="D67" s="93">
        <f t="shared" si="2"/>
        <v>6.3953488372093029E-4</v>
      </c>
      <c r="E67" s="110">
        <v>1.036</v>
      </c>
      <c r="F67" s="111">
        <v>7.1130000000000004</v>
      </c>
      <c r="G67" s="107">
        <f t="shared" si="1"/>
        <v>8.1490000000000009</v>
      </c>
      <c r="H67" s="108">
        <v>65.959999999999994</v>
      </c>
      <c r="I67" s="109" t="s">
        <v>66</v>
      </c>
      <c r="J67" s="71">
        <f t="shared" si="3"/>
        <v>65.959999999999994</v>
      </c>
      <c r="K67" s="108">
        <v>13.84</v>
      </c>
      <c r="L67" s="109" t="s">
        <v>66</v>
      </c>
      <c r="M67" s="69">
        <f t="shared" si="4"/>
        <v>13.84</v>
      </c>
      <c r="N67" s="108">
        <v>11.61</v>
      </c>
      <c r="O67" s="109" t="s">
        <v>66</v>
      </c>
      <c r="P67" s="69">
        <f t="shared" si="5"/>
        <v>11.61</v>
      </c>
    </row>
    <row r="68" spans="2:16">
      <c r="B68" s="108">
        <v>60</v>
      </c>
      <c r="C68" s="109" t="s">
        <v>63</v>
      </c>
      <c r="D68" s="93">
        <f t="shared" si="2"/>
        <v>6.9767441860465117E-4</v>
      </c>
      <c r="E68" s="110">
        <v>1.0820000000000001</v>
      </c>
      <c r="F68" s="111">
        <v>7.133</v>
      </c>
      <c r="G68" s="107">
        <f t="shared" si="1"/>
        <v>8.2149999999999999</v>
      </c>
      <c r="H68" s="108">
        <v>70.61</v>
      </c>
      <c r="I68" s="109" t="s">
        <v>66</v>
      </c>
      <c r="J68" s="71">
        <f t="shared" si="3"/>
        <v>70.61</v>
      </c>
      <c r="K68" s="108">
        <v>14.67</v>
      </c>
      <c r="L68" s="109" t="s">
        <v>66</v>
      </c>
      <c r="M68" s="69">
        <f t="shared" si="4"/>
        <v>14.67</v>
      </c>
      <c r="N68" s="108">
        <v>12.32</v>
      </c>
      <c r="O68" s="109" t="s">
        <v>66</v>
      </c>
      <c r="P68" s="69">
        <f t="shared" si="5"/>
        <v>12.32</v>
      </c>
    </row>
    <row r="69" spans="2:16">
      <c r="B69" s="108">
        <v>65</v>
      </c>
      <c r="C69" s="109" t="s">
        <v>63</v>
      </c>
      <c r="D69" s="93">
        <f t="shared" si="2"/>
        <v>7.5581395348837217E-4</v>
      </c>
      <c r="E69" s="110">
        <v>1.1259999999999999</v>
      </c>
      <c r="F69" s="111">
        <v>7.1440000000000001</v>
      </c>
      <c r="G69" s="107">
        <f t="shared" si="1"/>
        <v>8.27</v>
      </c>
      <c r="H69" s="108">
        <v>75.23</v>
      </c>
      <c r="I69" s="109" t="s">
        <v>66</v>
      </c>
      <c r="J69" s="71">
        <f t="shared" si="3"/>
        <v>75.23</v>
      </c>
      <c r="K69" s="108">
        <v>15.48</v>
      </c>
      <c r="L69" s="109" t="s">
        <v>66</v>
      </c>
      <c r="M69" s="69">
        <f t="shared" si="4"/>
        <v>15.48</v>
      </c>
      <c r="N69" s="108">
        <v>13.03</v>
      </c>
      <c r="O69" s="109" t="s">
        <v>66</v>
      </c>
      <c r="P69" s="69">
        <f t="shared" si="5"/>
        <v>13.03</v>
      </c>
    </row>
    <row r="70" spans="2:16">
      <c r="B70" s="108">
        <v>70</v>
      </c>
      <c r="C70" s="109" t="s">
        <v>63</v>
      </c>
      <c r="D70" s="93">
        <f t="shared" si="2"/>
        <v>8.1395348837209306E-4</v>
      </c>
      <c r="E70" s="110">
        <v>1.169</v>
      </c>
      <c r="F70" s="111">
        <v>7.1479999999999997</v>
      </c>
      <c r="G70" s="107">
        <f t="shared" si="1"/>
        <v>8.3170000000000002</v>
      </c>
      <c r="H70" s="108">
        <v>79.83</v>
      </c>
      <c r="I70" s="109" t="s">
        <v>66</v>
      </c>
      <c r="J70" s="71">
        <f t="shared" si="3"/>
        <v>79.83</v>
      </c>
      <c r="K70" s="108">
        <v>16.28</v>
      </c>
      <c r="L70" s="109" t="s">
        <v>66</v>
      </c>
      <c r="M70" s="69">
        <f t="shared" si="4"/>
        <v>16.28</v>
      </c>
      <c r="N70" s="108">
        <v>13.72</v>
      </c>
      <c r="O70" s="109" t="s">
        <v>66</v>
      </c>
      <c r="P70" s="69">
        <f t="shared" si="5"/>
        <v>13.72</v>
      </c>
    </row>
    <row r="71" spans="2:16">
      <c r="B71" s="108">
        <v>80</v>
      </c>
      <c r="C71" s="109" t="s">
        <v>63</v>
      </c>
      <c r="D71" s="93">
        <f t="shared" si="2"/>
        <v>9.3023255813953494E-4</v>
      </c>
      <c r="E71" s="110">
        <v>1.25</v>
      </c>
      <c r="F71" s="111">
        <v>7.1379999999999999</v>
      </c>
      <c r="G71" s="107">
        <f t="shared" si="1"/>
        <v>8.3879999999999999</v>
      </c>
      <c r="H71" s="108">
        <v>88.99</v>
      </c>
      <c r="I71" s="109" t="s">
        <v>66</v>
      </c>
      <c r="J71" s="71">
        <f t="shared" si="3"/>
        <v>88.99</v>
      </c>
      <c r="K71" s="108">
        <v>17.87</v>
      </c>
      <c r="L71" s="109" t="s">
        <v>66</v>
      </c>
      <c r="M71" s="69">
        <f t="shared" si="4"/>
        <v>17.87</v>
      </c>
      <c r="N71" s="108">
        <v>15.09</v>
      </c>
      <c r="O71" s="109" t="s">
        <v>66</v>
      </c>
      <c r="P71" s="69">
        <f t="shared" si="5"/>
        <v>15.09</v>
      </c>
    </row>
    <row r="72" spans="2:16">
      <c r="B72" s="108">
        <v>90</v>
      </c>
      <c r="C72" s="109" t="s">
        <v>63</v>
      </c>
      <c r="D72" s="93">
        <f t="shared" si="2"/>
        <v>1.0465116279069766E-3</v>
      </c>
      <c r="E72" s="110">
        <v>1.3260000000000001</v>
      </c>
      <c r="F72" s="111">
        <v>7.11</v>
      </c>
      <c r="G72" s="107">
        <f t="shared" si="1"/>
        <v>8.4359999999999999</v>
      </c>
      <c r="H72" s="108">
        <v>98.1</v>
      </c>
      <c r="I72" s="109" t="s">
        <v>66</v>
      </c>
      <c r="J72" s="71">
        <f t="shared" si="3"/>
        <v>98.1</v>
      </c>
      <c r="K72" s="108">
        <v>19.43</v>
      </c>
      <c r="L72" s="109" t="s">
        <v>66</v>
      </c>
      <c r="M72" s="69">
        <f t="shared" si="4"/>
        <v>19.43</v>
      </c>
      <c r="N72" s="108">
        <v>16.43</v>
      </c>
      <c r="O72" s="109" t="s">
        <v>66</v>
      </c>
      <c r="P72" s="69">
        <f t="shared" si="5"/>
        <v>16.43</v>
      </c>
    </row>
    <row r="73" spans="2:16">
      <c r="B73" s="108">
        <v>100</v>
      </c>
      <c r="C73" s="109" t="s">
        <v>63</v>
      </c>
      <c r="D73" s="93">
        <f t="shared" si="2"/>
        <v>1.1627906976744186E-3</v>
      </c>
      <c r="E73" s="110">
        <v>1.397</v>
      </c>
      <c r="F73" s="111">
        <v>7.0709999999999997</v>
      </c>
      <c r="G73" s="107">
        <f t="shared" si="1"/>
        <v>8.468</v>
      </c>
      <c r="H73" s="108">
        <v>107.19</v>
      </c>
      <c r="I73" s="109" t="s">
        <v>66</v>
      </c>
      <c r="J73" s="71">
        <f t="shared" si="3"/>
        <v>107.19</v>
      </c>
      <c r="K73" s="108">
        <v>20.95</v>
      </c>
      <c r="L73" s="109" t="s">
        <v>66</v>
      </c>
      <c r="M73" s="69">
        <f t="shared" si="4"/>
        <v>20.95</v>
      </c>
      <c r="N73" s="108">
        <v>17.75</v>
      </c>
      <c r="O73" s="109" t="s">
        <v>66</v>
      </c>
      <c r="P73" s="69">
        <f t="shared" si="5"/>
        <v>17.75</v>
      </c>
    </row>
    <row r="74" spans="2:16">
      <c r="B74" s="108">
        <v>110</v>
      </c>
      <c r="C74" s="109" t="s">
        <v>63</v>
      </c>
      <c r="D74" s="93">
        <f t="shared" si="2"/>
        <v>1.2790697674418606E-3</v>
      </c>
      <c r="E74" s="110">
        <v>1.4650000000000001</v>
      </c>
      <c r="F74" s="111">
        <v>7.024</v>
      </c>
      <c r="G74" s="107">
        <f t="shared" si="1"/>
        <v>8.4890000000000008</v>
      </c>
      <c r="H74" s="108">
        <v>116.27</v>
      </c>
      <c r="I74" s="109" t="s">
        <v>66</v>
      </c>
      <c r="J74" s="71">
        <f t="shared" si="3"/>
        <v>116.27</v>
      </c>
      <c r="K74" s="108">
        <v>22.45</v>
      </c>
      <c r="L74" s="109" t="s">
        <v>66</v>
      </c>
      <c r="M74" s="69">
        <f t="shared" si="4"/>
        <v>22.45</v>
      </c>
      <c r="N74" s="108">
        <v>19.05</v>
      </c>
      <c r="O74" s="109" t="s">
        <v>66</v>
      </c>
      <c r="P74" s="69">
        <f t="shared" si="5"/>
        <v>19.05</v>
      </c>
    </row>
    <row r="75" spans="2:16">
      <c r="B75" s="108">
        <v>120</v>
      </c>
      <c r="C75" s="109" t="s">
        <v>63</v>
      </c>
      <c r="D75" s="93">
        <f t="shared" si="2"/>
        <v>1.3953488372093023E-3</v>
      </c>
      <c r="E75" s="110">
        <v>1.5309999999999999</v>
      </c>
      <c r="F75" s="111">
        <v>6.9710000000000001</v>
      </c>
      <c r="G75" s="107">
        <f t="shared" si="1"/>
        <v>8.5020000000000007</v>
      </c>
      <c r="H75" s="108">
        <v>125.34</v>
      </c>
      <c r="I75" s="109" t="s">
        <v>66</v>
      </c>
      <c r="J75" s="71">
        <f t="shared" si="3"/>
        <v>125.34</v>
      </c>
      <c r="K75" s="108">
        <v>23.93</v>
      </c>
      <c r="L75" s="109" t="s">
        <v>66</v>
      </c>
      <c r="M75" s="69">
        <f t="shared" si="4"/>
        <v>23.93</v>
      </c>
      <c r="N75" s="108">
        <v>20.329999999999998</v>
      </c>
      <c r="O75" s="109" t="s">
        <v>66</v>
      </c>
      <c r="P75" s="69">
        <f t="shared" si="5"/>
        <v>20.329999999999998</v>
      </c>
    </row>
    <row r="76" spans="2:16">
      <c r="B76" s="108">
        <v>130</v>
      </c>
      <c r="C76" s="109" t="s">
        <v>63</v>
      </c>
      <c r="D76" s="93">
        <f t="shared" si="2"/>
        <v>1.5116279069767443E-3</v>
      </c>
      <c r="E76" s="110">
        <v>1.593</v>
      </c>
      <c r="F76" s="111">
        <v>6.9139999999999997</v>
      </c>
      <c r="G76" s="107">
        <f t="shared" si="1"/>
        <v>8.5069999999999997</v>
      </c>
      <c r="H76" s="108">
        <v>134.41999999999999</v>
      </c>
      <c r="I76" s="109" t="s">
        <v>66</v>
      </c>
      <c r="J76" s="71">
        <f t="shared" si="3"/>
        <v>134.41999999999999</v>
      </c>
      <c r="K76" s="108">
        <v>25.39</v>
      </c>
      <c r="L76" s="109" t="s">
        <v>66</v>
      </c>
      <c r="M76" s="69">
        <f t="shared" si="4"/>
        <v>25.39</v>
      </c>
      <c r="N76" s="108">
        <v>21.6</v>
      </c>
      <c r="O76" s="109" t="s">
        <v>66</v>
      </c>
      <c r="P76" s="69">
        <f t="shared" si="5"/>
        <v>21.6</v>
      </c>
    </row>
    <row r="77" spans="2:16">
      <c r="B77" s="108">
        <v>140</v>
      </c>
      <c r="C77" s="109" t="s">
        <v>63</v>
      </c>
      <c r="D77" s="93">
        <f t="shared" si="2"/>
        <v>1.6279069767441861E-3</v>
      </c>
      <c r="E77" s="110">
        <v>1.653</v>
      </c>
      <c r="F77" s="111">
        <v>6.8540000000000001</v>
      </c>
      <c r="G77" s="107">
        <f t="shared" si="1"/>
        <v>8.5069999999999997</v>
      </c>
      <c r="H77" s="108">
        <v>143.51</v>
      </c>
      <c r="I77" s="109" t="s">
        <v>66</v>
      </c>
      <c r="J77" s="71">
        <f t="shared" si="3"/>
        <v>143.51</v>
      </c>
      <c r="K77" s="108">
        <v>26.84</v>
      </c>
      <c r="L77" s="109" t="s">
        <v>66</v>
      </c>
      <c r="M77" s="69">
        <f t="shared" si="4"/>
        <v>26.84</v>
      </c>
      <c r="N77" s="108">
        <v>22.86</v>
      </c>
      <c r="O77" s="109" t="s">
        <v>66</v>
      </c>
      <c r="P77" s="69">
        <f t="shared" si="5"/>
        <v>22.86</v>
      </c>
    </row>
    <row r="78" spans="2:16">
      <c r="B78" s="108">
        <v>150</v>
      </c>
      <c r="C78" s="109" t="s">
        <v>63</v>
      </c>
      <c r="D78" s="93">
        <f t="shared" si="2"/>
        <v>1.7441860465116279E-3</v>
      </c>
      <c r="E78" s="110">
        <v>1.7110000000000001</v>
      </c>
      <c r="F78" s="111">
        <v>6.7919999999999998</v>
      </c>
      <c r="G78" s="107">
        <f t="shared" si="1"/>
        <v>8.5030000000000001</v>
      </c>
      <c r="H78" s="108">
        <v>152.61000000000001</v>
      </c>
      <c r="I78" s="109" t="s">
        <v>66</v>
      </c>
      <c r="J78" s="71">
        <f t="shared" si="3"/>
        <v>152.61000000000001</v>
      </c>
      <c r="K78" s="108">
        <v>28.27</v>
      </c>
      <c r="L78" s="109" t="s">
        <v>66</v>
      </c>
      <c r="M78" s="69">
        <f t="shared" si="4"/>
        <v>28.27</v>
      </c>
      <c r="N78" s="108">
        <v>24.11</v>
      </c>
      <c r="O78" s="109" t="s">
        <v>66</v>
      </c>
      <c r="P78" s="69">
        <f t="shared" si="5"/>
        <v>24.11</v>
      </c>
    </row>
    <row r="79" spans="2:16">
      <c r="B79" s="108">
        <v>160</v>
      </c>
      <c r="C79" s="109" t="s">
        <v>63</v>
      </c>
      <c r="D79" s="93">
        <f t="shared" si="2"/>
        <v>1.8604651162790699E-3</v>
      </c>
      <c r="E79" s="110">
        <v>1.7669999999999999</v>
      </c>
      <c r="F79" s="111">
        <v>6.7290000000000001</v>
      </c>
      <c r="G79" s="107">
        <f t="shared" si="1"/>
        <v>8.4960000000000004</v>
      </c>
      <c r="H79" s="108">
        <v>161.72999999999999</v>
      </c>
      <c r="I79" s="109" t="s">
        <v>66</v>
      </c>
      <c r="J79" s="71">
        <f t="shared" si="3"/>
        <v>161.72999999999999</v>
      </c>
      <c r="K79" s="108">
        <v>29.68</v>
      </c>
      <c r="L79" s="109" t="s">
        <v>66</v>
      </c>
      <c r="M79" s="69">
        <f t="shared" si="4"/>
        <v>29.68</v>
      </c>
      <c r="N79" s="108">
        <v>25.35</v>
      </c>
      <c r="O79" s="109" t="s">
        <v>66</v>
      </c>
      <c r="P79" s="69">
        <f t="shared" si="5"/>
        <v>25.35</v>
      </c>
    </row>
    <row r="80" spans="2:16">
      <c r="B80" s="108">
        <v>170</v>
      </c>
      <c r="C80" s="109" t="s">
        <v>63</v>
      </c>
      <c r="D80" s="93">
        <f t="shared" si="2"/>
        <v>1.9767441860465119E-3</v>
      </c>
      <c r="E80" s="110">
        <v>1.8220000000000001</v>
      </c>
      <c r="F80" s="111">
        <v>6.665</v>
      </c>
      <c r="G80" s="107">
        <f t="shared" si="1"/>
        <v>8.4870000000000001</v>
      </c>
      <c r="H80" s="108">
        <v>170.87</v>
      </c>
      <c r="I80" s="109" t="s">
        <v>66</v>
      </c>
      <c r="J80" s="71">
        <f t="shared" si="3"/>
        <v>170.87</v>
      </c>
      <c r="K80" s="108">
        <v>31.09</v>
      </c>
      <c r="L80" s="109" t="s">
        <v>66</v>
      </c>
      <c r="M80" s="69">
        <f t="shared" si="4"/>
        <v>31.09</v>
      </c>
      <c r="N80" s="108">
        <v>26.59</v>
      </c>
      <c r="O80" s="109" t="s">
        <v>66</v>
      </c>
      <c r="P80" s="69">
        <f t="shared" si="5"/>
        <v>26.59</v>
      </c>
    </row>
    <row r="81" spans="2:16">
      <c r="B81" s="108">
        <v>180</v>
      </c>
      <c r="C81" s="109" t="s">
        <v>63</v>
      </c>
      <c r="D81" s="93">
        <f t="shared" si="2"/>
        <v>2.0930232558139532E-3</v>
      </c>
      <c r="E81" s="110">
        <v>1.6970000000000001</v>
      </c>
      <c r="F81" s="111">
        <v>6.601</v>
      </c>
      <c r="G81" s="107">
        <f t="shared" si="1"/>
        <v>8.298</v>
      </c>
      <c r="H81" s="108">
        <v>180.13</v>
      </c>
      <c r="I81" s="109" t="s">
        <v>66</v>
      </c>
      <c r="J81" s="71">
        <f t="shared" si="3"/>
        <v>180.13</v>
      </c>
      <c r="K81" s="108">
        <v>32.5</v>
      </c>
      <c r="L81" s="109" t="s">
        <v>66</v>
      </c>
      <c r="M81" s="69">
        <f t="shared" si="4"/>
        <v>32.5</v>
      </c>
      <c r="N81" s="108">
        <v>27.82</v>
      </c>
      <c r="O81" s="109" t="s">
        <v>66</v>
      </c>
      <c r="P81" s="69">
        <f t="shared" si="5"/>
        <v>27.82</v>
      </c>
    </row>
    <row r="82" spans="2:16">
      <c r="B82" s="108">
        <v>200</v>
      </c>
      <c r="C82" s="109" t="s">
        <v>63</v>
      </c>
      <c r="D82" s="93">
        <f t="shared" si="2"/>
        <v>2.3255813953488372E-3</v>
      </c>
      <c r="E82" s="110">
        <v>1.4810000000000001</v>
      </c>
      <c r="F82" s="111">
        <v>6.4729999999999999</v>
      </c>
      <c r="G82" s="107">
        <f t="shared" si="1"/>
        <v>7.9539999999999997</v>
      </c>
      <c r="H82" s="108">
        <v>199.29</v>
      </c>
      <c r="I82" s="109" t="s">
        <v>66</v>
      </c>
      <c r="J82" s="71">
        <f t="shared" si="3"/>
        <v>199.29</v>
      </c>
      <c r="K82" s="108">
        <v>35.46</v>
      </c>
      <c r="L82" s="109" t="s">
        <v>66</v>
      </c>
      <c r="M82" s="69">
        <f t="shared" si="4"/>
        <v>35.46</v>
      </c>
      <c r="N82" s="108">
        <v>30.32</v>
      </c>
      <c r="O82" s="109" t="s">
        <v>66</v>
      </c>
      <c r="P82" s="69">
        <f t="shared" si="5"/>
        <v>30.32</v>
      </c>
    </row>
    <row r="83" spans="2:16">
      <c r="B83" s="108">
        <v>225</v>
      </c>
      <c r="C83" s="109" t="s">
        <v>63</v>
      </c>
      <c r="D83" s="93">
        <f t="shared" si="2"/>
        <v>2.6162790697674418E-3</v>
      </c>
      <c r="E83" s="110">
        <v>1.373</v>
      </c>
      <c r="F83" s="111">
        <v>6.3170000000000002</v>
      </c>
      <c r="G83" s="107">
        <f t="shared" si="1"/>
        <v>7.69</v>
      </c>
      <c r="H83" s="108">
        <v>224.23</v>
      </c>
      <c r="I83" s="109" t="s">
        <v>66</v>
      </c>
      <c r="J83" s="71">
        <f t="shared" si="3"/>
        <v>224.23</v>
      </c>
      <c r="K83" s="108">
        <v>39.29</v>
      </c>
      <c r="L83" s="109" t="s">
        <v>66</v>
      </c>
      <c r="M83" s="69">
        <f t="shared" si="4"/>
        <v>39.29</v>
      </c>
      <c r="N83" s="108">
        <v>33.5</v>
      </c>
      <c r="O83" s="109" t="s">
        <v>66</v>
      </c>
      <c r="P83" s="69">
        <f t="shared" si="5"/>
        <v>33.5</v>
      </c>
    </row>
    <row r="84" spans="2:16">
      <c r="B84" s="108">
        <v>250</v>
      </c>
      <c r="C84" s="109" t="s">
        <v>63</v>
      </c>
      <c r="D84" s="93">
        <f t="shared" si="2"/>
        <v>2.9069767441860465E-3</v>
      </c>
      <c r="E84" s="110">
        <v>1.367</v>
      </c>
      <c r="F84" s="111">
        <v>6.1660000000000004</v>
      </c>
      <c r="G84" s="107">
        <f t="shared" si="1"/>
        <v>7.5330000000000004</v>
      </c>
      <c r="H84" s="108">
        <v>249.89</v>
      </c>
      <c r="I84" s="109" t="s">
        <v>66</v>
      </c>
      <c r="J84" s="71">
        <f t="shared" si="3"/>
        <v>249.89</v>
      </c>
      <c r="K84" s="108">
        <v>43.19</v>
      </c>
      <c r="L84" s="109" t="s">
        <v>66</v>
      </c>
      <c r="M84" s="69">
        <f t="shared" si="4"/>
        <v>43.19</v>
      </c>
      <c r="N84" s="108">
        <v>36.75</v>
      </c>
      <c r="O84" s="109" t="s">
        <v>66</v>
      </c>
      <c r="P84" s="69">
        <f t="shared" si="5"/>
        <v>36.75</v>
      </c>
    </row>
    <row r="85" spans="2:16">
      <c r="B85" s="108">
        <v>275</v>
      </c>
      <c r="C85" s="109" t="s">
        <v>63</v>
      </c>
      <c r="D85" s="93">
        <f t="shared" si="2"/>
        <v>3.1976744186046516E-3</v>
      </c>
      <c r="E85" s="110">
        <v>1.4159999999999999</v>
      </c>
      <c r="F85" s="111">
        <v>6.02</v>
      </c>
      <c r="G85" s="107">
        <f t="shared" ref="G85:G148" si="6">E85+F85</f>
        <v>7.4359999999999999</v>
      </c>
      <c r="H85" s="108">
        <v>276.02</v>
      </c>
      <c r="I85" s="109" t="s">
        <v>66</v>
      </c>
      <c r="J85" s="71">
        <f t="shared" si="3"/>
        <v>276.02</v>
      </c>
      <c r="K85" s="108">
        <v>47.08</v>
      </c>
      <c r="L85" s="109" t="s">
        <v>66</v>
      </c>
      <c r="M85" s="69">
        <f t="shared" si="4"/>
        <v>47.08</v>
      </c>
      <c r="N85" s="108">
        <v>40.04</v>
      </c>
      <c r="O85" s="109" t="s">
        <v>66</v>
      </c>
      <c r="P85" s="69">
        <f t="shared" si="5"/>
        <v>40.04</v>
      </c>
    </row>
    <row r="86" spans="2:16">
      <c r="B86" s="108">
        <v>300</v>
      </c>
      <c r="C86" s="109" t="s">
        <v>63</v>
      </c>
      <c r="D86" s="93">
        <f t="shared" ref="D86:D98" si="7">B86/1000/$C$5</f>
        <v>3.4883720930232558E-3</v>
      </c>
      <c r="E86" s="110">
        <v>1.494</v>
      </c>
      <c r="F86" s="111">
        <v>5.8810000000000002</v>
      </c>
      <c r="G86" s="107">
        <f t="shared" si="6"/>
        <v>7.375</v>
      </c>
      <c r="H86" s="108">
        <v>302.45</v>
      </c>
      <c r="I86" s="109" t="s">
        <v>66</v>
      </c>
      <c r="J86" s="71">
        <f t="shared" ref="J86:J98" si="8">H86</f>
        <v>302.45</v>
      </c>
      <c r="K86" s="108">
        <v>50.95</v>
      </c>
      <c r="L86" s="109" t="s">
        <v>66</v>
      </c>
      <c r="M86" s="69">
        <f t="shared" ref="M86:M149" si="9">K86</f>
        <v>50.95</v>
      </c>
      <c r="N86" s="108">
        <v>43.36</v>
      </c>
      <c r="O86" s="109" t="s">
        <v>66</v>
      </c>
      <c r="P86" s="69">
        <f t="shared" si="5"/>
        <v>43.36</v>
      </c>
    </row>
    <row r="87" spans="2:16">
      <c r="B87" s="108">
        <v>325</v>
      </c>
      <c r="C87" s="109" t="s">
        <v>63</v>
      </c>
      <c r="D87" s="93">
        <f t="shared" si="7"/>
        <v>3.7790697674418604E-3</v>
      </c>
      <c r="E87" s="110">
        <v>1.585</v>
      </c>
      <c r="F87" s="111">
        <v>5.7480000000000002</v>
      </c>
      <c r="G87" s="107">
        <f t="shared" si="6"/>
        <v>7.3330000000000002</v>
      </c>
      <c r="H87" s="108">
        <v>329.1</v>
      </c>
      <c r="I87" s="109" t="s">
        <v>66</v>
      </c>
      <c r="J87" s="71">
        <f t="shared" si="8"/>
        <v>329.1</v>
      </c>
      <c r="K87" s="108">
        <v>54.77</v>
      </c>
      <c r="L87" s="109" t="s">
        <v>66</v>
      </c>
      <c r="M87" s="69">
        <f t="shared" si="9"/>
        <v>54.77</v>
      </c>
      <c r="N87" s="108">
        <v>46.7</v>
      </c>
      <c r="O87" s="109" t="s">
        <v>66</v>
      </c>
      <c r="P87" s="69">
        <f t="shared" si="5"/>
        <v>46.7</v>
      </c>
    </row>
    <row r="88" spans="2:16">
      <c r="B88" s="108">
        <v>350</v>
      </c>
      <c r="C88" s="109" t="s">
        <v>63</v>
      </c>
      <c r="D88" s="93">
        <f t="shared" si="7"/>
        <v>4.0697674418604651E-3</v>
      </c>
      <c r="E88" s="110">
        <v>1.681</v>
      </c>
      <c r="F88" s="111">
        <v>5.6210000000000004</v>
      </c>
      <c r="G88" s="107">
        <f t="shared" si="6"/>
        <v>7.3020000000000005</v>
      </c>
      <c r="H88" s="108">
        <v>355.91</v>
      </c>
      <c r="I88" s="109" t="s">
        <v>66</v>
      </c>
      <c r="J88" s="71">
        <f t="shared" si="8"/>
        <v>355.91</v>
      </c>
      <c r="K88" s="108">
        <v>58.54</v>
      </c>
      <c r="L88" s="109" t="s">
        <v>66</v>
      </c>
      <c r="M88" s="69">
        <f t="shared" si="9"/>
        <v>58.54</v>
      </c>
      <c r="N88" s="108">
        <v>50.06</v>
      </c>
      <c r="O88" s="109" t="s">
        <v>66</v>
      </c>
      <c r="P88" s="69">
        <f t="shared" ref="P88:P151" si="10">N88</f>
        <v>50.06</v>
      </c>
    </row>
    <row r="89" spans="2:16">
      <c r="B89" s="108">
        <v>375</v>
      </c>
      <c r="C89" s="109" t="s">
        <v>63</v>
      </c>
      <c r="D89" s="93">
        <f t="shared" si="7"/>
        <v>4.3604651162790697E-3</v>
      </c>
      <c r="E89" s="110">
        <v>1.778</v>
      </c>
      <c r="F89" s="111">
        <v>5.5</v>
      </c>
      <c r="G89" s="107">
        <f t="shared" si="6"/>
        <v>7.2780000000000005</v>
      </c>
      <c r="H89" s="108">
        <v>382.84</v>
      </c>
      <c r="I89" s="109" t="s">
        <v>66</v>
      </c>
      <c r="J89" s="71">
        <f t="shared" si="8"/>
        <v>382.84</v>
      </c>
      <c r="K89" s="108">
        <v>62.26</v>
      </c>
      <c r="L89" s="109" t="s">
        <v>66</v>
      </c>
      <c r="M89" s="69">
        <f t="shared" si="9"/>
        <v>62.26</v>
      </c>
      <c r="N89" s="108">
        <v>53.43</v>
      </c>
      <c r="O89" s="109" t="s">
        <v>66</v>
      </c>
      <c r="P89" s="69">
        <f t="shared" si="10"/>
        <v>53.43</v>
      </c>
    </row>
    <row r="90" spans="2:16">
      <c r="B90" s="108">
        <v>400</v>
      </c>
      <c r="C90" s="109" t="s">
        <v>63</v>
      </c>
      <c r="D90" s="93">
        <f t="shared" si="7"/>
        <v>4.6511627906976744E-3</v>
      </c>
      <c r="E90" s="110">
        <v>1.8720000000000001</v>
      </c>
      <c r="F90" s="111">
        <v>5.3849999999999998</v>
      </c>
      <c r="G90" s="107">
        <f t="shared" si="6"/>
        <v>7.2569999999999997</v>
      </c>
      <c r="H90" s="108">
        <v>409.89</v>
      </c>
      <c r="I90" s="109" t="s">
        <v>66</v>
      </c>
      <c r="J90" s="71">
        <f t="shared" si="8"/>
        <v>409.89</v>
      </c>
      <c r="K90" s="108">
        <v>65.930000000000007</v>
      </c>
      <c r="L90" s="109" t="s">
        <v>66</v>
      </c>
      <c r="M90" s="69">
        <f t="shared" si="9"/>
        <v>65.930000000000007</v>
      </c>
      <c r="N90" s="108">
        <v>56.79</v>
      </c>
      <c r="O90" s="109" t="s">
        <v>66</v>
      </c>
      <c r="P90" s="69">
        <f t="shared" si="10"/>
        <v>56.79</v>
      </c>
    </row>
    <row r="91" spans="2:16">
      <c r="B91" s="108">
        <v>450</v>
      </c>
      <c r="C91" s="109" t="s">
        <v>63</v>
      </c>
      <c r="D91" s="93">
        <f t="shared" si="7"/>
        <v>5.2325581395348836E-3</v>
      </c>
      <c r="E91" s="110">
        <v>2.0489999999999999</v>
      </c>
      <c r="F91" s="111">
        <v>5.1689999999999996</v>
      </c>
      <c r="G91" s="107">
        <f t="shared" si="6"/>
        <v>7.218</v>
      </c>
      <c r="H91" s="108">
        <v>464.29</v>
      </c>
      <c r="I91" s="109" t="s">
        <v>66</v>
      </c>
      <c r="J91" s="71">
        <f t="shared" si="8"/>
        <v>464.29</v>
      </c>
      <c r="K91" s="108">
        <v>73.28</v>
      </c>
      <c r="L91" s="109" t="s">
        <v>66</v>
      </c>
      <c r="M91" s="69">
        <f t="shared" si="9"/>
        <v>73.28</v>
      </c>
      <c r="N91" s="108">
        <v>63.53</v>
      </c>
      <c r="O91" s="109" t="s">
        <v>66</v>
      </c>
      <c r="P91" s="69">
        <f t="shared" si="10"/>
        <v>63.53</v>
      </c>
    </row>
    <row r="92" spans="2:16">
      <c r="B92" s="108">
        <v>500</v>
      </c>
      <c r="C92" s="109" t="s">
        <v>63</v>
      </c>
      <c r="D92" s="93">
        <f t="shared" si="7"/>
        <v>5.8139534883720929E-3</v>
      </c>
      <c r="E92" s="110">
        <v>2.2069999999999999</v>
      </c>
      <c r="F92" s="111">
        <v>4.9729999999999999</v>
      </c>
      <c r="G92" s="107">
        <f t="shared" si="6"/>
        <v>7.18</v>
      </c>
      <c r="H92" s="108">
        <v>519.07000000000005</v>
      </c>
      <c r="I92" s="109" t="s">
        <v>66</v>
      </c>
      <c r="J92" s="71">
        <f t="shared" si="8"/>
        <v>519.07000000000005</v>
      </c>
      <c r="K92" s="108">
        <v>80.41</v>
      </c>
      <c r="L92" s="109" t="s">
        <v>66</v>
      </c>
      <c r="M92" s="69">
        <f t="shared" si="9"/>
        <v>80.41</v>
      </c>
      <c r="N92" s="108">
        <v>70.25</v>
      </c>
      <c r="O92" s="109" t="s">
        <v>66</v>
      </c>
      <c r="P92" s="69">
        <f t="shared" si="10"/>
        <v>70.25</v>
      </c>
    </row>
    <row r="93" spans="2:16">
      <c r="B93" s="108">
        <v>550</v>
      </c>
      <c r="C93" s="109" t="s">
        <v>63</v>
      </c>
      <c r="D93" s="93">
        <f t="shared" si="7"/>
        <v>6.3953488372093031E-3</v>
      </c>
      <c r="E93" s="110">
        <v>2.3490000000000002</v>
      </c>
      <c r="F93" s="111">
        <v>4.7930000000000001</v>
      </c>
      <c r="G93" s="107">
        <f t="shared" si="6"/>
        <v>7.1420000000000003</v>
      </c>
      <c r="H93" s="108">
        <v>574.23</v>
      </c>
      <c r="I93" s="109" t="s">
        <v>66</v>
      </c>
      <c r="J93" s="71">
        <f t="shared" si="8"/>
        <v>574.23</v>
      </c>
      <c r="K93" s="108">
        <v>87.35</v>
      </c>
      <c r="L93" s="109" t="s">
        <v>66</v>
      </c>
      <c r="M93" s="69">
        <f t="shared" si="9"/>
        <v>87.35</v>
      </c>
      <c r="N93" s="108">
        <v>76.94</v>
      </c>
      <c r="O93" s="109" t="s">
        <v>66</v>
      </c>
      <c r="P93" s="69">
        <f t="shared" si="10"/>
        <v>76.94</v>
      </c>
    </row>
    <row r="94" spans="2:16">
      <c r="B94" s="108">
        <v>600</v>
      </c>
      <c r="C94" s="109" t="s">
        <v>63</v>
      </c>
      <c r="D94" s="93">
        <f t="shared" si="7"/>
        <v>6.9767441860465115E-3</v>
      </c>
      <c r="E94" s="110">
        <v>2.4769999999999999</v>
      </c>
      <c r="F94" s="111">
        <v>4.6269999999999998</v>
      </c>
      <c r="G94" s="107">
        <f t="shared" si="6"/>
        <v>7.1039999999999992</v>
      </c>
      <c r="H94" s="108">
        <v>629.77</v>
      </c>
      <c r="I94" s="109" t="s">
        <v>66</v>
      </c>
      <c r="J94" s="71">
        <f t="shared" si="8"/>
        <v>629.77</v>
      </c>
      <c r="K94" s="108">
        <v>94.12</v>
      </c>
      <c r="L94" s="109" t="s">
        <v>66</v>
      </c>
      <c r="M94" s="69">
        <f t="shared" si="9"/>
        <v>94.12</v>
      </c>
      <c r="N94" s="108">
        <v>83.59</v>
      </c>
      <c r="O94" s="109" t="s">
        <v>66</v>
      </c>
      <c r="P94" s="69">
        <f t="shared" si="10"/>
        <v>83.59</v>
      </c>
    </row>
    <row r="95" spans="2:16">
      <c r="B95" s="108">
        <v>650</v>
      </c>
      <c r="C95" s="109" t="s">
        <v>63</v>
      </c>
      <c r="D95" s="93">
        <f t="shared" si="7"/>
        <v>7.5581395348837208E-3</v>
      </c>
      <c r="E95" s="110">
        <v>2.593</v>
      </c>
      <c r="F95" s="111">
        <v>4.4740000000000002</v>
      </c>
      <c r="G95" s="107">
        <f t="shared" si="6"/>
        <v>7.0670000000000002</v>
      </c>
      <c r="H95" s="108">
        <v>685.67</v>
      </c>
      <c r="I95" s="109" t="s">
        <v>66</v>
      </c>
      <c r="J95" s="71">
        <f t="shared" si="8"/>
        <v>685.67</v>
      </c>
      <c r="K95" s="108">
        <v>100.73</v>
      </c>
      <c r="L95" s="109" t="s">
        <v>66</v>
      </c>
      <c r="M95" s="69">
        <f t="shared" si="9"/>
        <v>100.73</v>
      </c>
      <c r="N95" s="108">
        <v>90.22</v>
      </c>
      <c r="O95" s="109" t="s">
        <v>66</v>
      </c>
      <c r="P95" s="69">
        <f t="shared" si="10"/>
        <v>90.22</v>
      </c>
    </row>
    <row r="96" spans="2:16">
      <c r="B96" s="108">
        <v>700</v>
      </c>
      <c r="C96" s="109" t="s">
        <v>63</v>
      </c>
      <c r="D96" s="93">
        <f t="shared" si="7"/>
        <v>8.1395348837209301E-3</v>
      </c>
      <c r="E96" s="110">
        <v>2.7</v>
      </c>
      <c r="F96" s="111">
        <v>4.3330000000000002</v>
      </c>
      <c r="G96" s="107">
        <f t="shared" si="6"/>
        <v>7.0330000000000004</v>
      </c>
      <c r="H96" s="108">
        <v>741.92</v>
      </c>
      <c r="I96" s="109" t="s">
        <v>66</v>
      </c>
      <c r="J96" s="71">
        <f t="shared" si="8"/>
        <v>741.92</v>
      </c>
      <c r="K96" s="108">
        <v>107.2</v>
      </c>
      <c r="L96" s="109" t="s">
        <v>66</v>
      </c>
      <c r="M96" s="69">
        <f t="shared" si="9"/>
        <v>107.2</v>
      </c>
      <c r="N96" s="108">
        <v>96.81</v>
      </c>
      <c r="O96" s="109" t="s">
        <v>66</v>
      </c>
      <c r="P96" s="69">
        <f t="shared" si="10"/>
        <v>96.81</v>
      </c>
    </row>
    <row r="97" spans="2:16">
      <c r="B97" s="108">
        <v>800</v>
      </c>
      <c r="C97" s="109" t="s">
        <v>63</v>
      </c>
      <c r="D97" s="93">
        <f t="shared" si="7"/>
        <v>9.3023255813953487E-3</v>
      </c>
      <c r="E97" s="110">
        <v>2.8940000000000001</v>
      </c>
      <c r="F97" s="111">
        <v>4.08</v>
      </c>
      <c r="G97" s="107">
        <f t="shared" si="6"/>
        <v>6.9740000000000002</v>
      </c>
      <c r="H97" s="108">
        <v>855.42</v>
      </c>
      <c r="I97" s="109" t="s">
        <v>66</v>
      </c>
      <c r="J97" s="71">
        <f t="shared" si="8"/>
        <v>855.42</v>
      </c>
      <c r="K97" s="108">
        <v>120.24</v>
      </c>
      <c r="L97" s="109" t="s">
        <v>66</v>
      </c>
      <c r="M97" s="69">
        <f t="shared" si="9"/>
        <v>120.24</v>
      </c>
      <c r="N97" s="108">
        <v>109.89</v>
      </c>
      <c r="O97" s="109" t="s">
        <v>66</v>
      </c>
      <c r="P97" s="69">
        <f t="shared" si="10"/>
        <v>109.89</v>
      </c>
    </row>
    <row r="98" spans="2:16">
      <c r="B98" s="108">
        <v>900</v>
      </c>
      <c r="C98" s="109" t="s">
        <v>63</v>
      </c>
      <c r="D98" s="93">
        <f t="shared" si="7"/>
        <v>1.0465116279069767E-2</v>
      </c>
      <c r="E98" s="110">
        <v>3.0720000000000001</v>
      </c>
      <c r="F98" s="111">
        <v>3.859</v>
      </c>
      <c r="G98" s="107">
        <f t="shared" si="6"/>
        <v>6.931</v>
      </c>
      <c r="H98" s="108">
        <v>969.98</v>
      </c>
      <c r="I98" s="109" t="s">
        <v>66</v>
      </c>
      <c r="J98" s="71">
        <f t="shared" si="8"/>
        <v>969.98</v>
      </c>
      <c r="K98" s="108">
        <v>132.71</v>
      </c>
      <c r="L98" s="109" t="s">
        <v>66</v>
      </c>
      <c r="M98" s="69">
        <f t="shared" si="9"/>
        <v>132.71</v>
      </c>
      <c r="N98" s="108">
        <v>122.82</v>
      </c>
      <c r="O98" s="109" t="s">
        <v>66</v>
      </c>
      <c r="P98" s="69">
        <f t="shared" si="10"/>
        <v>122.82</v>
      </c>
    </row>
    <row r="99" spans="2:16">
      <c r="B99" s="108">
        <v>1</v>
      </c>
      <c r="C99" s="112" t="s">
        <v>65</v>
      </c>
      <c r="D99" s="69">
        <f t="shared" ref="D99:D162" si="11">B99/$C$5</f>
        <v>1.1627906976744186E-2</v>
      </c>
      <c r="E99" s="110">
        <v>3.24</v>
      </c>
      <c r="F99" s="111">
        <v>3.665</v>
      </c>
      <c r="G99" s="107">
        <f t="shared" si="6"/>
        <v>6.9050000000000002</v>
      </c>
      <c r="H99" s="108">
        <v>1.0900000000000001</v>
      </c>
      <c r="I99" s="112" t="s">
        <v>12</v>
      </c>
      <c r="J99" s="76">
        <f t="shared" ref="J99:J101" si="12">H99*1000</f>
        <v>1090</v>
      </c>
      <c r="K99" s="108">
        <v>144.68</v>
      </c>
      <c r="L99" s="109" t="s">
        <v>66</v>
      </c>
      <c r="M99" s="69">
        <f t="shared" si="9"/>
        <v>144.68</v>
      </c>
      <c r="N99" s="108">
        <v>135.58000000000001</v>
      </c>
      <c r="O99" s="109" t="s">
        <v>66</v>
      </c>
      <c r="P99" s="69">
        <f t="shared" si="10"/>
        <v>135.58000000000001</v>
      </c>
    </row>
    <row r="100" spans="2:16">
      <c r="B100" s="108">
        <v>1.1000000000000001</v>
      </c>
      <c r="C100" s="109" t="s">
        <v>65</v>
      </c>
      <c r="D100" s="69">
        <f t="shared" si="11"/>
        <v>1.2790697674418606E-2</v>
      </c>
      <c r="E100" s="110">
        <v>3.4039999999999999</v>
      </c>
      <c r="F100" s="111">
        <v>3.492</v>
      </c>
      <c r="G100" s="107">
        <f t="shared" si="6"/>
        <v>6.8959999999999999</v>
      </c>
      <c r="H100" s="108">
        <v>1.2</v>
      </c>
      <c r="I100" s="109" t="s">
        <v>12</v>
      </c>
      <c r="J100" s="76">
        <f t="shared" si="12"/>
        <v>1200</v>
      </c>
      <c r="K100" s="108">
        <v>156.16999999999999</v>
      </c>
      <c r="L100" s="109" t="s">
        <v>66</v>
      </c>
      <c r="M100" s="69">
        <f t="shared" si="9"/>
        <v>156.16999999999999</v>
      </c>
      <c r="N100" s="108">
        <v>148.16</v>
      </c>
      <c r="O100" s="109" t="s">
        <v>66</v>
      </c>
      <c r="P100" s="69">
        <f t="shared" si="10"/>
        <v>148.16</v>
      </c>
    </row>
    <row r="101" spans="2:16">
      <c r="B101" s="108">
        <v>1.2</v>
      </c>
      <c r="C101" s="109" t="s">
        <v>65</v>
      </c>
      <c r="D101" s="69">
        <f t="shared" si="11"/>
        <v>1.3953488372093023E-2</v>
      </c>
      <c r="E101" s="110">
        <v>3.5649999999999999</v>
      </c>
      <c r="F101" s="111">
        <v>3.3380000000000001</v>
      </c>
      <c r="G101" s="107">
        <f t="shared" si="6"/>
        <v>6.9030000000000005</v>
      </c>
      <c r="H101" s="108">
        <v>1.32</v>
      </c>
      <c r="I101" s="109" t="s">
        <v>12</v>
      </c>
      <c r="J101" s="76">
        <f t="shared" si="12"/>
        <v>1320</v>
      </c>
      <c r="K101" s="108">
        <v>167.21</v>
      </c>
      <c r="L101" s="109" t="s">
        <v>66</v>
      </c>
      <c r="M101" s="69">
        <f t="shared" si="9"/>
        <v>167.21</v>
      </c>
      <c r="N101" s="108">
        <v>160.53</v>
      </c>
      <c r="O101" s="109" t="s">
        <v>66</v>
      </c>
      <c r="P101" s="69">
        <f t="shared" si="10"/>
        <v>160.53</v>
      </c>
    </row>
    <row r="102" spans="2:16">
      <c r="B102" s="108">
        <v>1.3</v>
      </c>
      <c r="C102" s="109" t="s">
        <v>65</v>
      </c>
      <c r="D102" s="69">
        <f t="shared" si="11"/>
        <v>1.5116279069767442E-2</v>
      </c>
      <c r="E102" s="110">
        <v>3.7240000000000002</v>
      </c>
      <c r="F102" s="111">
        <v>3.1989999999999998</v>
      </c>
      <c r="G102" s="107">
        <f t="shared" si="6"/>
        <v>6.923</v>
      </c>
      <c r="H102" s="108">
        <v>1.43</v>
      </c>
      <c r="I102" s="109" t="s">
        <v>12</v>
      </c>
      <c r="J102" s="76">
        <f>H102*1000</f>
        <v>1430</v>
      </c>
      <c r="K102" s="108">
        <v>177.8</v>
      </c>
      <c r="L102" s="109" t="s">
        <v>66</v>
      </c>
      <c r="M102" s="69">
        <f t="shared" si="9"/>
        <v>177.8</v>
      </c>
      <c r="N102" s="108">
        <v>172.69</v>
      </c>
      <c r="O102" s="109" t="s">
        <v>66</v>
      </c>
      <c r="P102" s="69">
        <f t="shared" si="10"/>
        <v>172.69</v>
      </c>
    </row>
    <row r="103" spans="2:16">
      <c r="B103" s="108">
        <v>1.4</v>
      </c>
      <c r="C103" s="109" t="s">
        <v>65</v>
      </c>
      <c r="D103" s="69">
        <f t="shared" si="11"/>
        <v>1.627906976744186E-2</v>
      </c>
      <c r="E103" s="110">
        <v>3.8820000000000001</v>
      </c>
      <c r="F103" s="111">
        <v>3.0720000000000001</v>
      </c>
      <c r="G103" s="107">
        <f t="shared" si="6"/>
        <v>6.9540000000000006</v>
      </c>
      <c r="H103" s="108">
        <v>1.55</v>
      </c>
      <c r="I103" s="109" t="s">
        <v>12</v>
      </c>
      <c r="J103" s="76">
        <f t="shared" ref="J103:J166" si="13">H103*1000</f>
        <v>1550</v>
      </c>
      <c r="K103" s="108">
        <v>187.98</v>
      </c>
      <c r="L103" s="109" t="s">
        <v>66</v>
      </c>
      <c r="M103" s="69">
        <f t="shared" si="9"/>
        <v>187.98</v>
      </c>
      <c r="N103" s="108">
        <v>184.62</v>
      </c>
      <c r="O103" s="109" t="s">
        <v>66</v>
      </c>
      <c r="P103" s="69">
        <f t="shared" si="10"/>
        <v>184.62</v>
      </c>
    </row>
    <row r="104" spans="2:16">
      <c r="B104" s="108">
        <v>1.5</v>
      </c>
      <c r="C104" s="109" t="s">
        <v>65</v>
      </c>
      <c r="D104" s="69">
        <f t="shared" si="11"/>
        <v>1.7441860465116279E-2</v>
      </c>
      <c r="E104" s="110">
        <v>4.0380000000000003</v>
      </c>
      <c r="F104" s="111">
        <v>2.9569999999999999</v>
      </c>
      <c r="G104" s="107">
        <f t="shared" si="6"/>
        <v>6.9950000000000001</v>
      </c>
      <c r="H104" s="108">
        <v>1.66</v>
      </c>
      <c r="I104" s="109" t="s">
        <v>12</v>
      </c>
      <c r="J104" s="76">
        <f t="shared" si="13"/>
        <v>1660</v>
      </c>
      <c r="K104" s="108">
        <v>197.75</v>
      </c>
      <c r="L104" s="109" t="s">
        <v>66</v>
      </c>
      <c r="M104" s="69">
        <f t="shared" si="9"/>
        <v>197.75</v>
      </c>
      <c r="N104" s="108">
        <v>196.31</v>
      </c>
      <c r="O104" s="109" t="s">
        <v>66</v>
      </c>
      <c r="P104" s="69">
        <f t="shared" si="10"/>
        <v>196.31</v>
      </c>
    </row>
    <row r="105" spans="2:16">
      <c r="B105" s="108">
        <v>1.6</v>
      </c>
      <c r="C105" s="109" t="s">
        <v>65</v>
      </c>
      <c r="D105" s="69">
        <f t="shared" si="11"/>
        <v>1.8604651162790697E-2</v>
      </c>
      <c r="E105" s="110">
        <v>4.194</v>
      </c>
      <c r="F105" s="111">
        <v>2.8519999999999999</v>
      </c>
      <c r="G105" s="107">
        <f t="shared" si="6"/>
        <v>7.0459999999999994</v>
      </c>
      <c r="H105" s="108">
        <v>1.78</v>
      </c>
      <c r="I105" s="109" t="s">
        <v>12</v>
      </c>
      <c r="J105" s="76">
        <f t="shared" si="13"/>
        <v>1780</v>
      </c>
      <c r="K105" s="108">
        <v>207.13</v>
      </c>
      <c r="L105" s="109" t="s">
        <v>66</v>
      </c>
      <c r="M105" s="69">
        <f t="shared" si="9"/>
        <v>207.13</v>
      </c>
      <c r="N105" s="108">
        <v>207.75</v>
      </c>
      <c r="O105" s="109" t="s">
        <v>66</v>
      </c>
      <c r="P105" s="69">
        <f t="shared" si="10"/>
        <v>207.75</v>
      </c>
    </row>
    <row r="106" spans="2:16">
      <c r="B106" s="108">
        <v>1.7</v>
      </c>
      <c r="C106" s="109" t="s">
        <v>65</v>
      </c>
      <c r="D106" s="69">
        <f t="shared" si="11"/>
        <v>1.9767441860465116E-2</v>
      </c>
      <c r="E106" s="110">
        <v>4.3470000000000004</v>
      </c>
      <c r="F106" s="111">
        <v>2.7549999999999999</v>
      </c>
      <c r="G106" s="107">
        <f t="shared" si="6"/>
        <v>7.1020000000000003</v>
      </c>
      <c r="H106" s="108">
        <v>1.89</v>
      </c>
      <c r="I106" s="109" t="s">
        <v>12</v>
      </c>
      <c r="J106" s="76">
        <f t="shared" si="13"/>
        <v>1890</v>
      </c>
      <c r="K106" s="108">
        <v>216.14</v>
      </c>
      <c r="L106" s="109" t="s">
        <v>66</v>
      </c>
      <c r="M106" s="69">
        <f t="shared" si="9"/>
        <v>216.14</v>
      </c>
      <c r="N106" s="108">
        <v>218.94</v>
      </c>
      <c r="O106" s="109" t="s">
        <v>66</v>
      </c>
      <c r="P106" s="69">
        <f t="shared" si="10"/>
        <v>218.94</v>
      </c>
    </row>
    <row r="107" spans="2:16">
      <c r="B107" s="108">
        <v>1.8</v>
      </c>
      <c r="C107" s="109" t="s">
        <v>65</v>
      </c>
      <c r="D107" s="69">
        <f t="shared" si="11"/>
        <v>2.0930232558139535E-2</v>
      </c>
      <c r="E107" s="110">
        <v>4.5</v>
      </c>
      <c r="F107" s="111">
        <v>2.665</v>
      </c>
      <c r="G107" s="107">
        <f t="shared" si="6"/>
        <v>7.165</v>
      </c>
      <c r="H107" s="108">
        <v>2</v>
      </c>
      <c r="I107" s="109" t="s">
        <v>12</v>
      </c>
      <c r="J107" s="76">
        <f t="shared" si="13"/>
        <v>2000</v>
      </c>
      <c r="K107" s="108">
        <v>224.8</v>
      </c>
      <c r="L107" s="109" t="s">
        <v>66</v>
      </c>
      <c r="M107" s="69">
        <f t="shared" si="9"/>
        <v>224.8</v>
      </c>
      <c r="N107" s="108">
        <v>229.87</v>
      </c>
      <c r="O107" s="109" t="s">
        <v>66</v>
      </c>
      <c r="P107" s="69">
        <f t="shared" si="10"/>
        <v>229.87</v>
      </c>
    </row>
    <row r="108" spans="2:16">
      <c r="B108" s="108">
        <v>2</v>
      </c>
      <c r="C108" s="109" t="s">
        <v>65</v>
      </c>
      <c r="D108" s="69">
        <f t="shared" si="11"/>
        <v>2.3255813953488372E-2</v>
      </c>
      <c r="E108" s="110">
        <v>4.7990000000000004</v>
      </c>
      <c r="F108" s="111">
        <v>2.5049999999999999</v>
      </c>
      <c r="G108" s="107">
        <f t="shared" si="6"/>
        <v>7.3040000000000003</v>
      </c>
      <c r="H108" s="108">
        <v>2.23</v>
      </c>
      <c r="I108" s="109" t="s">
        <v>12</v>
      </c>
      <c r="J108" s="76">
        <f t="shared" si="13"/>
        <v>2230</v>
      </c>
      <c r="K108" s="108">
        <v>242.06</v>
      </c>
      <c r="L108" s="109" t="s">
        <v>66</v>
      </c>
      <c r="M108" s="69">
        <f t="shared" si="9"/>
        <v>242.06</v>
      </c>
      <c r="N108" s="108">
        <v>250.98</v>
      </c>
      <c r="O108" s="109" t="s">
        <v>66</v>
      </c>
      <c r="P108" s="69">
        <f t="shared" si="10"/>
        <v>250.98</v>
      </c>
    </row>
    <row r="109" spans="2:16">
      <c r="B109" s="108">
        <v>2.25</v>
      </c>
      <c r="C109" s="109" t="s">
        <v>65</v>
      </c>
      <c r="D109" s="69">
        <f t="shared" si="11"/>
        <v>2.616279069767442E-2</v>
      </c>
      <c r="E109" s="110">
        <v>5.1619999999999999</v>
      </c>
      <c r="F109" s="111">
        <v>2.3330000000000002</v>
      </c>
      <c r="G109" s="107">
        <f t="shared" si="6"/>
        <v>7.4950000000000001</v>
      </c>
      <c r="H109" s="108">
        <v>2.5</v>
      </c>
      <c r="I109" s="109" t="s">
        <v>12</v>
      </c>
      <c r="J109" s="76">
        <f t="shared" si="13"/>
        <v>2500</v>
      </c>
      <c r="K109" s="108">
        <v>262.26</v>
      </c>
      <c r="L109" s="109" t="s">
        <v>66</v>
      </c>
      <c r="M109" s="69">
        <f t="shared" si="9"/>
        <v>262.26</v>
      </c>
      <c r="N109" s="108">
        <v>275.97000000000003</v>
      </c>
      <c r="O109" s="109" t="s">
        <v>66</v>
      </c>
      <c r="P109" s="69">
        <f t="shared" si="10"/>
        <v>275.97000000000003</v>
      </c>
    </row>
    <row r="110" spans="2:16">
      <c r="B110" s="108">
        <v>2.5</v>
      </c>
      <c r="C110" s="109" t="s">
        <v>65</v>
      </c>
      <c r="D110" s="69">
        <f t="shared" si="11"/>
        <v>2.9069767441860465E-2</v>
      </c>
      <c r="E110" s="110">
        <v>5.5140000000000002</v>
      </c>
      <c r="F110" s="111">
        <v>2.1869999999999998</v>
      </c>
      <c r="G110" s="107">
        <f t="shared" si="6"/>
        <v>7.7010000000000005</v>
      </c>
      <c r="H110" s="108">
        <v>2.77</v>
      </c>
      <c r="I110" s="109" t="s">
        <v>12</v>
      </c>
      <c r="J110" s="76">
        <f t="shared" si="13"/>
        <v>2770</v>
      </c>
      <c r="K110" s="108">
        <v>280.51</v>
      </c>
      <c r="L110" s="109" t="s">
        <v>66</v>
      </c>
      <c r="M110" s="69">
        <f t="shared" si="9"/>
        <v>280.51</v>
      </c>
      <c r="N110" s="108">
        <v>299.47000000000003</v>
      </c>
      <c r="O110" s="109" t="s">
        <v>66</v>
      </c>
      <c r="P110" s="69">
        <f t="shared" si="10"/>
        <v>299.47000000000003</v>
      </c>
    </row>
    <row r="111" spans="2:16">
      <c r="B111" s="108">
        <v>2.75</v>
      </c>
      <c r="C111" s="109" t="s">
        <v>65</v>
      </c>
      <c r="D111" s="69">
        <f t="shared" si="11"/>
        <v>3.1976744186046513E-2</v>
      </c>
      <c r="E111" s="110">
        <v>5.8540000000000001</v>
      </c>
      <c r="F111" s="111">
        <v>2.06</v>
      </c>
      <c r="G111" s="107">
        <f t="shared" si="6"/>
        <v>7.9139999999999997</v>
      </c>
      <c r="H111" s="108">
        <v>3.03</v>
      </c>
      <c r="I111" s="109" t="s">
        <v>12</v>
      </c>
      <c r="J111" s="76">
        <f t="shared" si="13"/>
        <v>3030</v>
      </c>
      <c r="K111" s="108">
        <v>297.08999999999997</v>
      </c>
      <c r="L111" s="109" t="s">
        <v>66</v>
      </c>
      <c r="M111" s="69">
        <f t="shared" si="9"/>
        <v>297.08999999999997</v>
      </c>
      <c r="N111" s="108">
        <v>321.57</v>
      </c>
      <c r="O111" s="109" t="s">
        <v>66</v>
      </c>
      <c r="P111" s="69">
        <f t="shared" si="10"/>
        <v>321.57</v>
      </c>
    </row>
    <row r="112" spans="2:16">
      <c r="B112" s="108">
        <v>3</v>
      </c>
      <c r="C112" s="109" t="s">
        <v>65</v>
      </c>
      <c r="D112" s="69">
        <f t="shared" si="11"/>
        <v>3.4883720930232558E-2</v>
      </c>
      <c r="E112" s="110">
        <v>6.1849999999999996</v>
      </c>
      <c r="F112" s="111">
        <v>1.9490000000000001</v>
      </c>
      <c r="G112" s="107">
        <f t="shared" si="6"/>
        <v>8.1340000000000003</v>
      </c>
      <c r="H112" s="108">
        <v>3.28</v>
      </c>
      <c r="I112" s="109" t="s">
        <v>12</v>
      </c>
      <c r="J112" s="76">
        <f t="shared" si="13"/>
        <v>3280</v>
      </c>
      <c r="K112" s="108">
        <v>312.23</v>
      </c>
      <c r="L112" s="109" t="s">
        <v>66</v>
      </c>
      <c r="M112" s="69">
        <f t="shared" si="9"/>
        <v>312.23</v>
      </c>
      <c r="N112" s="108">
        <v>342.35</v>
      </c>
      <c r="O112" s="109" t="s">
        <v>66</v>
      </c>
      <c r="P112" s="69">
        <f t="shared" si="10"/>
        <v>342.35</v>
      </c>
    </row>
    <row r="113" spans="1:16">
      <c r="B113" s="108">
        <v>3.25</v>
      </c>
      <c r="C113" s="109" t="s">
        <v>65</v>
      </c>
      <c r="D113" s="69">
        <f t="shared" si="11"/>
        <v>3.7790697674418602E-2</v>
      </c>
      <c r="E113" s="110">
        <v>6.5090000000000003</v>
      </c>
      <c r="F113" s="111">
        <v>1.851</v>
      </c>
      <c r="G113" s="107">
        <f t="shared" si="6"/>
        <v>8.36</v>
      </c>
      <c r="H113" s="108">
        <v>3.53</v>
      </c>
      <c r="I113" s="109" t="s">
        <v>12</v>
      </c>
      <c r="J113" s="76">
        <f t="shared" si="13"/>
        <v>3530</v>
      </c>
      <c r="K113" s="108">
        <v>326.11</v>
      </c>
      <c r="L113" s="109" t="s">
        <v>66</v>
      </c>
      <c r="M113" s="69">
        <f t="shared" si="9"/>
        <v>326.11</v>
      </c>
      <c r="N113" s="108">
        <v>361.93</v>
      </c>
      <c r="O113" s="109" t="s">
        <v>66</v>
      </c>
      <c r="P113" s="69">
        <f t="shared" si="10"/>
        <v>361.93</v>
      </c>
    </row>
    <row r="114" spans="1:16">
      <c r="B114" s="108">
        <v>3.5</v>
      </c>
      <c r="C114" s="109" t="s">
        <v>65</v>
      </c>
      <c r="D114" s="69">
        <f t="shared" si="11"/>
        <v>4.0697674418604654E-2</v>
      </c>
      <c r="E114" s="110">
        <v>6.8259999999999996</v>
      </c>
      <c r="F114" s="111">
        <v>1.7629999999999999</v>
      </c>
      <c r="G114" s="107">
        <f t="shared" si="6"/>
        <v>8.5889999999999986</v>
      </c>
      <c r="H114" s="108">
        <v>3.77</v>
      </c>
      <c r="I114" s="109" t="s">
        <v>12</v>
      </c>
      <c r="J114" s="76">
        <f t="shared" si="13"/>
        <v>3770</v>
      </c>
      <c r="K114" s="108">
        <v>338.87</v>
      </c>
      <c r="L114" s="109" t="s">
        <v>66</v>
      </c>
      <c r="M114" s="69">
        <f t="shared" si="9"/>
        <v>338.87</v>
      </c>
      <c r="N114" s="108">
        <v>380.38</v>
      </c>
      <c r="O114" s="109" t="s">
        <v>66</v>
      </c>
      <c r="P114" s="69">
        <f t="shared" si="10"/>
        <v>380.38</v>
      </c>
    </row>
    <row r="115" spans="1:16">
      <c r="B115" s="108">
        <v>3.75</v>
      </c>
      <c r="C115" s="109" t="s">
        <v>65</v>
      </c>
      <c r="D115" s="69">
        <f t="shared" si="11"/>
        <v>4.3604651162790699E-2</v>
      </c>
      <c r="E115" s="110">
        <v>7.1390000000000002</v>
      </c>
      <c r="F115" s="111">
        <v>1.6850000000000001</v>
      </c>
      <c r="G115" s="107">
        <f t="shared" si="6"/>
        <v>8.8239999999999998</v>
      </c>
      <c r="H115" s="108">
        <v>4</v>
      </c>
      <c r="I115" s="109" t="s">
        <v>12</v>
      </c>
      <c r="J115" s="76">
        <f t="shared" si="13"/>
        <v>4000</v>
      </c>
      <c r="K115" s="108">
        <v>350.64</v>
      </c>
      <c r="L115" s="109" t="s">
        <v>66</v>
      </c>
      <c r="M115" s="69">
        <f t="shared" si="9"/>
        <v>350.64</v>
      </c>
      <c r="N115" s="108">
        <v>397.79</v>
      </c>
      <c r="O115" s="109" t="s">
        <v>66</v>
      </c>
      <c r="P115" s="69">
        <f t="shared" si="10"/>
        <v>397.79</v>
      </c>
    </row>
    <row r="116" spans="1:16">
      <c r="B116" s="108">
        <v>4</v>
      </c>
      <c r="C116" s="109" t="s">
        <v>65</v>
      </c>
      <c r="D116" s="69">
        <f t="shared" si="11"/>
        <v>4.6511627906976744E-2</v>
      </c>
      <c r="E116" s="110">
        <v>7.4489999999999998</v>
      </c>
      <c r="F116" s="111">
        <v>1.6140000000000001</v>
      </c>
      <c r="G116" s="107">
        <f t="shared" si="6"/>
        <v>9.0630000000000006</v>
      </c>
      <c r="H116" s="108">
        <v>4.2300000000000004</v>
      </c>
      <c r="I116" s="109" t="s">
        <v>12</v>
      </c>
      <c r="J116" s="76">
        <f t="shared" si="13"/>
        <v>4230</v>
      </c>
      <c r="K116" s="108">
        <v>361.54</v>
      </c>
      <c r="L116" s="109" t="s">
        <v>66</v>
      </c>
      <c r="M116" s="69">
        <f t="shared" si="9"/>
        <v>361.54</v>
      </c>
      <c r="N116" s="108">
        <v>414.24</v>
      </c>
      <c r="O116" s="109" t="s">
        <v>66</v>
      </c>
      <c r="P116" s="69">
        <f t="shared" si="10"/>
        <v>414.24</v>
      </c>
    </row>
    <row r="117" spans="1:16">
      <c r="B117" s="108">
        <v>4.5</v>
      </c>
      <c r="C117" s="109" t="s">
        <v>65</v>
      </c>
      <c r="D117" s="69">
        <f t="shared" si="11"/>
        <v>5.232558139534884E-2</v>
      </c>
      <c r="E117" s="110">
        <v>8.0630000000000006</v>
      </c>
      <c r="F117" s="111">
        <v>1.4910000000000001</v>
      </c>
      <c r="G117" s="107">
        <f t="shared" si="6"/>
        <v>9.5540000000000003</v>
      </c>
      <c r="H117" s="108">
        <v>4.67</v>
      </c>
      <c r="I117" s="109" t="s">
        <v>12</v>
      </c>
      <c r="J117" s="76">
        <f t="shared" si="13"/>
        <v>4670</v>
      </c>
      <c r="K117" s="108">
        <v>383.45</v>
      </c>
      <c r="L117" s="109" t="s">
        <v>66</v>
      </c>
      <c r="M117" s="69">
        <f t="shared" si="9"/>
        <v>383.45</v>
      </c>
      <c r="N117" s="108">
        <v>444.53</v>
      </c>
      <c r="O117" s="109" t="s">
        <v>66</v>
      </c>
      <c r="P117" s="69">
        <f t="shared" si="10"/>
        <v>444.53</v>
      </c>
    </row>
    <row r="118" spans="1:16">
      <c r="B118" s="108">
        <v>5</v>
      </c>
      <c r="C118" s="109" t="s">
        <v>65</v>
      </c>
      <c r="D118" s="69">
        <f t="shared" si="11"/>
        <v>5.8139534883720929E-2</v>
      </c>
      <c r="E118" s="110">
        <v>8.6769999999999996</v>
      </c>
      <c r="F118" s="111">
        <v>1.387</v>
      </c>
      <c r="G118" s="107">
        <f t="shared" si="6"/>
        <v>10.064</v>
      </c>
      <c r="H118" s="108">
        <v>5.08</v>
      </c>
      <c r="I118" s="109" t="s">
        <v>12</v>
      </c>
      <c r="J118" s="76">
        <f t="shared" si="13"/>
        <v>5080</v>
      </c>
      <c r="K118" s="108">
        <v>402.34</v>
      </c>
      <c r="L118" s="109" t="s">
        <v>66</v>
      </c>
      <c r="M118" s="69">
        <f t="shared" si="9"/>
        <v>402.34</v>
      </c>
      <c r="N118" s="108">
        <v>471.71</v>
      </c>
      <c r="O118" s="109" t="s">
        <v>66</v>
      </c>
      <c r="P118" s="69">
        <f t="shared" si="10"/>
        <v>471.71</v>
      </c>
    </row>
    <row r="119" spans="1:16">
      <c r="B119" s="108">
        <v>5.5</v>
      </c>
      <c r="C119" s="109" t="s">
        <v>65</v>
      </c>
      <c r="D119" s="69">
        <f t="shared" si="11"/>
        <v>6.3953488372093026E-2</v>
      </c>
      <c r="E119" s="110">
        <v>9.2949999999999999</v>
      </c>
      <c r="F119" s="111">
        <v>1.298</v>
      </c>
      <c r="G119" s="107">
        <f t="shared" si="6"/>
        <v>10.593</v>
      </c>
      <c r="H119" s="108">
        <v>5.48</v>
      </c>
      <c r="I119" s="109" t="s">
        <v>12</v>
      </c>
      <c r="J119" s="76">
        <f t="shared" si="13"/>
        <v>5480</v>
      </c>
      <c r="K119" s="108">
        <v>418.75</v>
      </c>
      <c r="L119" s="109" t="s">
        <v>66</v>
      </c>
      <c r="M119" s="69">
        <f t="shared" si="9"/>
        <v>418.75</v>
      </c>
      <c r="N119" s="108">
        <v>496.19</v>
      </c>
      <c r="O119" s="109" t="s">
        <v>66</v>
      </c>
      <c r="P119" s="69">
        <f t="shared" si="10"/>
        <v>496.19</v>
      </c>
    </row>
    <row r="120" spans="1:16">
      <c r="B120" s="108">
        <v>6</v>
      </c>
      <c r="C120" s="109" t="s">
        <v>65</v>
      </c>
      <c r="D120" s="69">
        <f t="shared" si="11"/>
        <v>6.9767441860465115E-2</v>
      </c>
      <c r="E120" s="110">
        <v>9.9209999999999994</v>
      </c>
      <c r="F120" s="111">
        <v>1.222</v>
      </c>
      <c r="G120" s="107">
        <f t="shared" si="6"/>
        <v>11.142999999999999</v>
      </c>
      <c r="H120" s="108">
        <v>5.86</v>
      </c>
      <c r="I120" s="109" t="s">
        <v>12</v>
      </c>
      <c r="J120" s="76">
        <f t="shared" si="13"/>
        <v>5860</v>
      </c>
      <c r="K120" s="108">
        <v>433.12</v>
      </c>
      <c r="L120" s="109" t="s">
        <v>66</v>
      </c>
      <c r="M120" s="69">
        <f t="shared" si="9"/>
        <v>433.12</v>
      </c>
      <c r="N120" s="108">
        <v>518.30999999999995</v>
      </c>
      <c r="O120" s="109" t="s">
        <v>66</v>
      </c>
      <c r="P120" s="69">
        <f t="shared" si="10"/>
        <v>518.30999999999995</v>
      </c>
    </row>
    <row r="121" spans="1:16">
      <c r="B121" s="108">
        <v>6.5</v>
      </c>
      <c r="C121" s="109" t="s">
        <v>65</v>
      </c>
      <c r="D121" s="69">
        <f t="shared" si="11"/>
        <v>7.5581395348837205E-2</v>
      </c>
      <c r="E121" s="110">
        <v>10.56</v>
      </c>
      <c r="F121" s="111">
        <v>1.1539999999999999</v>
      </c>
      <c r="G121" s="107">
        <f t="shared" si="6"/>
        <v>11.714</v>
      </c>
      <c r="H121" s="108">
        <v>6.22</v>
      </c>
      <c r="I121" s="109" t="s">
        <v>12</v>
      </c>
      <c r="J121" s="76">
        <f t="shared" si="13"/>
        <v>6220</v>
      </c>
      <c r="K121" s="108">
        <v>445.76</v>
      </c>
      <c r="L121" s="109" t="s">
        <v>66</v>
      </c>
      <c r="M121" s="69">
        <f t="shared" si="9"/>
        <v>445.76</v>
      </c>
      <c r="N121" s="108">
        <v>538.35</v>
      </c>
      <c r="O121" s="109" t="s">
        <v>66</v>
      </c>
      <c r="P121" s="69">
        <f t="shared" si="10"/>
        <v>538.35</v>
      </c>
    </row>
    <row r="122" spans="1:16">
      <c r="B122" s="108">
        <v>7</v>
      </c>
      <c r="C122" s="109" t="s">
        <v>65</v>
      </c>
      <c r="D122" s="69">
        <f t="shared" si="11"/>
        <v>8.1395348837209308E-2</v>
      </c>
      <c r="E122" s="110">
        <v>11.21</v>
      </c>
      <c r="F122" s="111">
        <v>1.095</v>
      </c>
      <c r="G122" s="107">
        <f t="shared" si="6"/>
        <v>12.305000000000001</v>
      </c>
      <c r="H122" s="108">
        <v>6.56</v>
      </c>
      <c r="I122" s="109" t="s">
        <v>12</v>
      </c>
      <c r="J122" s="76">
        <f t="shared" si="13"/>
        <v>6560</v>
      </c>
      <c r="K122" s="108">
        <v>456.95</v>
      </c>
      <c r="L122" s="109" t="s">
        <v>66</v>
      </c>
      <c r="M122" s="69">
        <f t="shared" si="9"/>
        <v>456.95</v>
      </c>
      <c r="N122" s="108">
        <v>556.55999999999995</v>
      </c>
      <c r="O122" s="109" t="s">
        <v>66</v>
      </c>
      <c r="P122" s="69">
        <f t="shared" si="10"/>
        <v>556.55999999999995</v>
      </c>
    </row>
    <row r="123" spans="1:16">
      <c r="B123" s="108">
        <v>8</v>
      </c>
      <c r="C123" s="109" t="s">
        <v>65</v>
      </c>
      <c r="D123" s="69">
        <f t="shared" si="11"/>
        <v>9.3023255813953487E-2</v>
      </c>
      <c r="E123" s="110">
        <v>12.54</v>
      </c>
      <c r="F123" s="111">
        <v>0.99460000000000004</v>
      </c>
      <c r="G123" s="107">
        <f t="shared" si="6"/>
        <v>13.534599999999999</v>
      </c>
      <c r="H123" s="108">
        <v>7.19</v>
      </c>
      <c r="I123" s="109" t="s">
        <v>12</v>
      </c>
      <c r="J123" s="76">
        <f t="shared" si="13"/>
        <v>7190</v>
      </c>
      <c r="K123" s="108">
        <v>479.88</v>
      </c>
      <c r="L123" s="109" t="s">
        <v>66</v>
      </c>
      <c r="M123" s="69">
        <f t="shared" si="9"/>
        <v>479.88</v>
      </c>
      <c r="N123" s="108">
        <v>588.25</v>
      </c>
      <c r="O123" s="109" t="s">
        <v>66</v>
      </c>
      <c r="P123" s="69">
        <f t="shared" si="10"/>
        <v>588.25</v>
      </c>
    </row>
    <row r="124" spans="1:16">
      <c r="B124" s="108">
        <v>9</v>
      </c>
      <c r="C124" s="109" t="s">
        <v>65</v>
      </c>
      <c r="D124" s="69">
        <f t="shared" si="11"/>
        <v>0.10465116279069768</v>
      </c>
      <c r="E124" s="110">
        <v>13.91</v>
      </c>
      <c r="F124" s="111">
        <v>0.91279999999999994</v>
      </c>
      <c r="G124" s="107">
        <f t="shared" si="6"/>
        <v>14.822800000000001</v>
      </c>
      <c r="H124" s="108">
        <v>7.77</v>
      </c>
      <c r="I124" s="109" t="s">
        <v>12</v>
      </c>
      <c r="J124" s="76">
        <f t="shared" si="13"/>
        <v>7770</v>
      </c>
      <c r="K124" s="108">
        <v>498.15</v>
      </c>
      <c r="L124" s="109" t="s">
        <v>66</v>
      </c>
      <c r="M124" s="69">
        <f t="shared" si="9"/>
        <v>498.15</v>
      </c>
      <c r="N124" s="108">
        <v>614.77</v>
      </c>
      <c r="O124" s="109" t="s">
        <v>66</v>
      </c>
      <c r="P124" s="69">
        <f t="shared" si="10"/>
        <v>614.77</v>
      </c>
    </row>
    <row r="125" spans="1:16">
      <c r="B125" s="72">
        <v>10</v>
      </c>
      <c r="C125" s="73" t="s">
        <v>65</v>
      </c>
      <c r="D125" s="69">
        <f t="shared" si="11"/>
        <v>0.11627906976744186</v>
      </c>
      <c r="E125" s="110">
        <v>15.31</v>
      </c>
      <c r="F125" s="111">
        <v>0.84470000000000001</v>
      </c>
      <c r="G125" s="107">
        <f t="shared" si="6"/>
        <v>16.154700000000002</v>
      </c>
      <c r="H125" s="108">
        <v>8.31</v>
      </c>
      <c r="I125" s="109" t="s">
        <v>12</v>
      </c>
      <c r="J125" s="76">
        <f t="shared" si="13"/>
        <v>8310</v>
      </c>
      <c r="K125" s="108">
        <v>512.96</v>
      </c>
      <c r="L125" s="109" t="s">
        <v>66</v>
      </c>
      <c r="M125" s="69">
        <f t="shared" si="9"/>
        <v>512.96</v>
      </c>
      <c r="N125" s="108">
        <v>637.19000000000005</v>
      </c>
      <c r="O125" s="109" t="s">
        <v>66</v>
      </c>
      <c r="P125" s="69">
        <f t="shared" si="10"/>
        <v>637.19000000000005</v>
      </c>
    </row>
    <row r="126" spans="1:16">
      <c r="B126" s="72">
        <v>11</v>
      </c>
      <c r="C126" s="73" t="s">
        <v>65</v>
      </c>
      <c r="D126" s="69">
        <f t="shared" si="11"/>
        <v>0.12790697674418605</v>
      </c>
      <c r="E126" s="110">
        <v>16.73</v>
      </c>
      <c r="F126" s="111">
        <v>0.78700000000000003</v>
      </c>
      <c r="G126" s="107">
        <f t="shared" si="6"/>
        <v>17.516999999999999</v>
      </c>
      <c r="H126" s="72">
        <v>8.8000000000000007</v>
      </c>
      <c r="I126" s="73" t="s">
        <v>12</v>
      </c>
      <c r="J126" s="76">
        <f t="shared" si="13"/>
        <v>8800</v>
      </c>
      <c r="K126" s="72">
        <v>525.15</v>
      </c>
      <c r="L126" s="73" t="s">
        <v>66</v>
      </c>
      <c r="M126" s="69">
        <f t="shared" si="9"/>
        <v>525.15</v>
      </c>
      <c r="N126" s="72">
        <v>656.3</v>
      </c>
      <c r="O126" s="73" t="s">
        <v>66</v>
      </c>
      <c r="P126" s="69">
        <f t="shared" si="10"/>
        <v>656.3</v>
      </c>
    </row>
    <row r="127" spans="1:16">
      <c r="B127" s="72">
        <v>12</v>
      </c>
      <c r="C127" s="73" t="s">
        <v>65</v>
      </c>
      <c r="D127" s="69">
        <f t="shared" si="11"/>
        <v>0.13953488372093023</v>
      </c>
      <c r="E127" s="110">
        <v>18.16</v>
      </c>
      <c r="F127" s="111">
        <v>0.73740000000000006</v>
      </c>
      <c r="G127" s="107">
        <f t="shared" si="6"/>
        <v>18.897400000000001</v>
      </c>
      <c r="H127" s="72">
        <v>9.25</v>
      </c>
      <c r="I127" s="73" t="s">
        <v>12</v>
      </c>
      <c r="J127" s="76">
        <f t="shared" si="13"/>
        <v>9250</v>
      </c>
      <c r="K127" s="72">
        <v>535.33000000000004</v>
      </c>
      <c r="L127" s="73" t="s">
        <v>66</v>
      </c>
      <c r="M127" s="69">
        <f t="shared" si="9"/>
        <v>535.33000000000004</v>
      </c>
      <c r="N127" s="72">
        <v>672.75</v>
      </c>
      <c r="O127" s="73" t="s">
        <v>66</v>
      </c>
      <c r="P127" s="69">
        <f t="shared" si="10"/>
        <v>672.75</v>
      </c>
    </row>
    <row r="128" spans="1:16">
      <c r="A128" s="182"/>
      <c r="B128" s="108">
        <v>13</v>
      </c>
      <c r="C128" s="109" t="s">
        <v>65</v>
      </c>
      <c r="D128" s="69">
        <f t="shared" si="11"/>
        <v>0.15116279069767441</v>
      </c>
      <c r="E128" s="110">
        <v>19.579999999999998</v>
      </c>
      <c r="F128" s="111">
        <v>0.69430000000000003</v>
      </c>
      <c r="G128" s="107">
        <f t="shared" si="6"/>
        <v>20.274299999999997</v>
      </c>
      <c r="H128" s="108">
        <v>9.67</v>
      </c>
      <c r="I128" s="109" t="s">
        <v>12</v>
      </c>
      <c r="J128" s="76">
        <f t="shared" si="13"/>
        <v>9670</v>
      </c>
      <c r="K128" s="72">
        <v>543.92999999999995</v>
      </c>
      <c r="L128" s="73" t="s">
        <v>66</v>
      </c>
      <c r="M128" s="69">
        <f t="shared" si="9"/>
        <v>543.92999999999995</v>
      </c>
      <c r="N128" s="72">
        <v>687.04</v>
      </c>
      <c r="O128" s="73" t="s">
        <v>66</v>
      </c>
      <c r="P128" s="69">
        <f t="shared" si="10"/>
        <v>687.04</v>
      </c>
    </row>
    <row r="129" spans="1:16">
      <c r="A129" s="182"/>
      <c r="B129" s="108">
        <v>14</v>
      </c>
      <c r="C129" s="109" t="s">
        <v>65</v>
      </c>
      <c r="D129" s="69">
        <f t="shared" si="11"/>
        <v>0.16279069767441862</v>
      </c>
      <c r="E129" s="110">
        <v>20.98</v>
      </c>
      <c r="F129" s="111">
        <v>0.65639999999999998</v>
      </c>
      <c r="G129" s="107">
        <f t="shared" si="6"/>
        <v>21.636400000000002</v>
      </c>
      <c r="H129" s="108">
        <v>10.06</v>
      </c>
      <c r="I129" s="109" t="s">
        <v>12</v>
      </c>
      <c r="J129" s="76">
        <f t="shared" si="13"/>
        <v>10060</v>
      </c>
      <c r="K129" s="72">
        <v>551.29999999999995</v>
      </c>
      <c r="L129" s="73" t="s">
        <v>66</v>
      </c>
      <c r="M129" s="69">
        <f t="shared" si="9"/>
        <v>551.29999999999995</v>
      </c>
      <c r="N129" s="72">
        <v>699.54</v>
      </c>
      <c r="O129" s="73" t="s">
        <v>66</v>
      </c>
      <c r="P129" s="69">
        <f t="shared" si="10"/>
        <v>699.54</v>
      </c>
    </row>
    <row r="130" spans="1:16">
      <c r="A130" s="182"/>
      <c r="B130" s="108">
        <v>15</v>
      </c>
      <c r="C130" s="109" t="s">
        <v>65</v>
      </c>
      <c r="D130" s="69">
        <f t="shared" si="11"/>
        <v>0.1744186046511628</v>
      </c>
      <c r="E130" s="110">
        <v>22.35</v>
      </c>
      <c r="F130" s="111">
        <v>0.62280000000000002</v>
      </c>
      <c r="G130" s="107">
        <f t="shared" si="6"/>
        <v>22.972800000000003</v>
      </c>
      <c r="H130" s="108">
        <v>10.43</v>
      </c>
      <c r="I130" s="109" t="s">
        <v>12</v>
      </c>
      <c r="J130" s="76">
        <f t="shared" si="13"/>
        <v>10430</v>
      </c>
      <c r="K130" s="72">
        <v>557.69000000000005</v>
      </c>
      <c r="L130" s="73" t="s">
        <v>66</v>
      </c>
      <c r="M130" s="69">
        <f t="shared" si="9"/>
        <v>557.69000000000005</v>
      </c>
      <c r="N130" s="72">
        <v>710.59</v>
      </c>
      <c r="O130" s="73" t="s">
        <v>66</v>
      </c>
      <c r="P130" s="69">
        <f t="shared" si="10"/>
        <v>710.59</v>
      </c>
    </row>
    <row r="131" spans="1:16">
      <c r="A131" s="182"/>
      <c r="B131" s="108">
        <v>16</v>
      </c>
      <c r="C131" s="109" t="s">
        <v>65</v>
      </c>
      <c r="D131" s="69">
        <f t="shared" si="11"/>
        <v>0.18604651162790697</v>
      </c>
      <c r="E131" s="110">
        <v>23.68</v>
      </c>
      <c r="F131" s="111">
        <v>0.59279999999999999</v>
      </c>
      <c r="G131" s="107">
        <f t="shared" si="6"/>
        <v>24.2728</v>
      </c>
      <c r="H131" s="108">
        <v>10.78</v>
      </c>
      <c r="I131" s="109" t="s">
        <v>12</v>
      </c>
      <c r="J131" s="76">
        <f t="shared" si="13"/>
        <v>10780</v>
      </c>
      <c r="K131" s="72">
        <v>563.28</v>
      </c>
      <c r="L131" s="73" t="s">
        <v>66</v>
      </c>
      <c r="M131" s="69">
        <f t="shared" si="9"/>
        <v>563.28</v>
      </c>
      <c r="N131" s="72">
        <v>720.41</v>
      </c>
      <c r="O131" s="73" t="s">
        <v>66</v>
      </c>
      <c r="P131" s="69">
        <f t="shared" si="10"/>
        <v>720.41</v>
      </c>
    </row>
    <row r="132" spans="1:16">
      <c r="A132" s="182"/>
      <c r="B132" s="108">
        <v>17</v>
      </c>
      <c r="C132" s="109" t="s">
        <v>65</v>
      </c>
      <c r="D132" s="69">
        <f t="shared" si="11"/>
        <v>0.19767441860465115</v>
      </c>
      <c r="E132" s="110">
        <v>24.97</v>
      </c>
      <c r="F132" s="111">
        <v>0.56579999999999997</v>
      </c>
      <c r="G132" s="107">
        <f t="shared" si="6"/>
        <v>25.535799999999998</v>
      </c>
      <c r="H132" s="108">
        <v>11.12</v>
      </c>
      <c r="I132" s="109" t="s">
        <v>12</v>
      </c>
      <c r="J132" s="76">
        <f t="shared" si="13"/>
        <v>11120</v>
      </c>
      <c r="K132" s="72">
        <v>568.22</v>
      </c>
      <c r="L132" s="73" t="s">
        <v>66</v>
      </c>
      <c r="M132" s="69">
        <f t="shared" si="9"/>
        <v>568.22</v>
      </c>
      <c r="N132" s="72">
        <v>729.21</v>
      </c>
      <c r="O132" s="73" t="s">
        <v>66</v>
      </c>
      <c r="P132" s="69">
        <f t="shared" si="10"/>
        <v>729.21</v>
      </c>
    </row>
    <row r="133" spans="1:16">
      <c r="A133" s="182"/>
      <c r="B133" s="108">
        <v>18</v>
      </c>
      <c r="C133" s="109" t="s">
        <v>65</v>
      </c>
      <c r="D133" s="69">
        <f t="shared" si="11"/>
        <v>0.20930232558139536</v>
      </c>
      <c r="E133" s="110">
        <v>26.21</v>
      </c>
      <c r="F133" s="111">
        <v>0.54139999999999999</v>
      </c>
      <c r="G133" s="107">
        <f t="shared" si="6"/>
        <v>26.7514</v>
      </c>
      <c r="H133" s="108">
        <v>11.43</v>
      </c>
      <c r="I133" s="109" t="s">
        <v>12</v>
      </c>
      <c r="J133" s="76">
        <f t="shared" si="13"/>
        <v>11430</v>
      </c>
      <c r="K133" s="72">
        <v>572.63</v>
      </c>
      <c r="L133" s="73" t="s">
        <v>66</v>
      </c>
      <c r="M133" s="69">
        <f t="shared" si="9"/>
        <v>572.63</v>
      </c>
      <c r="N133" s="72">
        <v>737.15</v>
      </c>
      <c r="O133" s="73" t="s">
        <v>66</v>
      </c>
      <c r="P133" s="69">
        <f t="shared" si="10"/>
        <v>737.15</v>
      </c>
    </row>
    <row r="134" spans="1:16">
      <c r="A134" s="182"/>
      <c r="B134" s="108">
        <v>20</v>
      </c>
      <c r="C134" s="109" t="s">
        <v>65</v>
      </c>
      <c r="D134" s="69">
        <f t="shared" si="11"/>
        <v>0.23255813953488372</v>
      </c>
      <c r="E134" s="110">
        <v>28.53</v>
      </c>
      <c r="F134" s="111">
        <v>0.499</v>
      </c>
      <c r="G134" s="107">
        <f t="shared" si="6"/>
        <v>29.029</v>
      </c>
      <c r="H134" s="108">
        <v>12.03</v>
      </c>
      <c r="I134" s="109" t="s">
        <v>12</v>
      </c>
      <c r="J134" s="76">
        <f t="shared" si="13"/>
        <v>12030</v>
      </c>
      <c r="K134" s="72">
        <v>583.20000000000005</v>
      </c>
      <c r="L134" s="73" t="s">
        <v>66</v>
      </c>
      <c r="M134" s="69">
        <f t="shared" si="9"/>
        <v>583.20000000000005</v>
      </c>
      <c r="N134" s="72">
        <v>750.94</v>
      </c>
      <c r="O134" s="73" t="s">
        <v>66</v>
      </c>
      <c r="P134" s="69">
        <f t="shared" si="10"/>
        <v>750.94</v>
      </c>
    </row>
    <row r="135" spans="1:16">
      <c r="A135" s="182"/>
      <c r="B135" s="108">
        <v>22.5</v>
      </c>
      <c r="C135" s="109" t="s">
        <v>65</v>
      </c>
      <c r="D135" s="69">
        <f t="shared" si="11"/>
        <v>0.26162790697674421</v>
      </c>
      <c r="E135" s="110">
        <v>31.11</v>
      </c>
      <c r="F135" s="111">
        <v>0.4551</v>
      </c>
      <c r="G135" s="107">
        <f t="shared" si="6"/>
        <v>31.565100000000001</v>
      </c>
      <c r="H135" s="108">
        <v>12.71</v>
      </c>
      <c r="I135" s="109" t="s">
        <v>12</v>
      </c>
      <c r="J135" s="76">
        <f t="shared" si="13"/>
        <v>12710</v>
      </c>
      <c r="K135" s="72">
        <v>595.57000000000005</v>
      </c>
      <c r="L135" s="73" t="s">
        <v>66</v>
      </c>
      <c r="M135" s="69">
        <f t="shared" si="9"/>
        <v>595.57000000000005</v>
      </c>
      <c r="N135" s="72">
        <v>765.2</v>
      </c>
      <c r="O135" s="73" t="s">
        <v>66</v>
      </c>
      <c r="P135" s="69">
        <f t="shared" si="10"/>
        <v>765.2</v>
      </c>
    </row>
    <row r="136" spans="1:16">
      <c r="A136" s="182"/>
      <c r="B136" s="108">
        <v>25</v>
      </c>
      <c r="C136" s="109" t="s">
        <v>65</v>
      </c>
      <c r="D136" s="69">
        <f t="shared" si="11"/>
        <v>0.29069767441860467</v>
      </c>
      <c r="E136" s="110">
        <v>33.369999999999997</v>
      </c>
      <c r="F136" s="111">
        <v>0.41899999999999998</v>
      </c>
      <c r="G136" s="107">
        <f t="shared" si="6"/>
        <v>33.788999999999994</v>
      </c>
      <c r="H136" s="108">
        <v>13.34</v>
      </c>
      <c r="I136" s="109" t="s">
        <v>12</v>
      </c>
      <c r="J136" s="76">
        <f t="shared" si="13"/>
        <v>13340</v>
      </c>
      <c r="K136" s="72">
        <v>605.84</v>
      </c>
      <c r="L136" s="73" t="s">
        <v>66</v>
      </c>
      <c r="M136" s="69">
        <f t="shared" si="9"/>
        <v>605.84</v>
      </c>
      <c r="N136" s="72">
        <v>777.06</v>
      </c>
      <c r="O136" s="73" t="s">
        <v>66</v>
      </c>
      <c r="P136" s="69">
        <f t="shared" si="10"/>
        <v>777.06</v>
      </c>
    </row>
    <row r="137" spans="1:16">
      <c r="A137" s="182"/>
      <c r="B137" s="108">
        <v>27.5</v>
      </c>
      <c r="C137" s="109" t="s">
        <v>65</v>
      </c>
      <c r="D137" s="69">
        <f t="shared" si="11"/>
        <v>0.31976744186046513</v>
      </c>
      <c r="E137" s="110">
        <v>35.31</v>
      </c>
      <c r="F137" s="111">
        <v>0.3886</v>
      </c>
      <c r="G137" s="107">
        <f t="shared" si="6"/>
        <v>35.698599999999999</v>
      </c>
      <c r="H137" s="108">
        <v>13.94</v>
      </c>
      <c r="I137" s="109" t="s">
        <v>12</v>
      </c>
      <c r="J137" s="76">
        <f t="shared" si="13"/>
        <v>13940</v>
      </c>
      <c r="K137" s="72">
        <v>614.64</v>
      </c>
      <c r="L137" s="73" t="s">
        <v>66</v>
      </c>
      <c r="M137" s="69">
        <f t="shared" si="9"/>
        <v>614.64</v>
      </c>
      <c r="N137" s="72">
        <v>787.17</v>
      </c>
      <c r="O137" s="73" t="s">
        <v>66</v>
      </c>
      <c r="P137" s="69">
        <f t="shared" si="10"/>
        <v>787.17</v>
      </c>
    </row>
    <row r="138" spans="1:16">
      <c r="A138" s="182"/>
      <c r="B138" s="108">
        <v>30</v>
      </c>
      <c r="C138" s="109" t="s">
        <v>65</v>
      </c>
      <c r="D138" s="69">
        <f t="shared" si="11"/>
        <v>0.34883720930232559</v>
      </c>
      <c r="E138" s="110">
        <v>37</v>
      </c>
      <c r="F138" s="111">
        <v>0.36259999999999998</v>
      </c>
      <c r="G138" s="107">
        <f t="shared" si="6"/>
        <v>37.3626</v>
      </c>
      <c r="H138" s="108">
        <v>14.5</v>
      </c>
      <c r="I138" s="109" t="s">
        <v>12</v>
      </c>
      <c r="J138" s="76">
        <f t="shared" si="13"/>
        <v>14500</v>
      </c>
      <c r="K138" s="72">
        <v>622.36</v>
      </c>
      <c r="L138" s="73" t="s">
        <v>66</v>
      </c>
      <c r="M138" s="69">
        <f t="shared" si="9"/>
        <v>622.36</v>
      </c>
      <c r="N138" s="72">
        <v>795.96</v>
      </c>
      <c r="O138" s="73" t="s">
        <v>66</v>
      </c>
      <c r="P138" s="69">
        <f t="shared" si="10"/>
        <v>795.96</v>
      </c>
    </row>
    <row r="139" spans="1:16">
      <c r="A139" s="182"/>
      <c r="B139" s="108">
        <v>32.5</v>
      </c>
      <c r="C139" s="109" t="s">
        <v>65</v>
      </c>
      <c r="D139" s="69">
        <f t="shared" si="11"/>
        <v>0.37790697674418605</v>
      </c>
      <c r="E139" s="110">
        <v>38.450000000000003</v>
      </c>
      <c r="F139" s="111">
        <v>0.3402</v>
      </c>
      <c r="G139" s="107">
        <f t="shared" si="6"/>
        <v>38.790200000000006</v>
      </c>
      <c r="H139" s="108">
        <v>15.05</v>
      </c>
      <c r="I139" s="109" t="s">
        <v>12</v>
      </c>
      <c r="J139" s="76">
        <f t="shared" si="13"/>
        <v>15050</v>
      </c>
      <c r="K139" s="72">
        <v>629.29</v>
      </c>
      <c r="L139" s="73" t="s">
        <v>66</v>
      </c>
      <c r="M139" s="69">
        <f t="shared" si="9"/>
        <v>629.29</v>
      </c>
      <c r="N139" s="72">
        <v>803.73</v>
      </c>
      <c r="O139" s="73" t="s">
        <v>66</v>
      </c>
      <c r="P139" s="69">
        <f t="shared" si="10"/>
        <v>803.73</v>
      </c>
    </row>
    <row r="140" spans="1:16">
      <c r="A140" s="182"/>
      <c r="B140" s="108">
        <v>35</v>
      </c>
      <c r="C140" s="114" t="s">
        <v>65</v>
      </c>
      <c r="D140" s="69">
        <f t="shared" si="11"/>
        <v>0.40697674418604651</v>
      </c>
      <c r="E140" s="110">
        <v>39.72</v>
      </c>
      <c r="F140" s="111">
        <v>0.3206</v>
      </c>
      <c r="G140" s="107">
        <f t="shared" si="6"/>
        <v>40.040599999999998</v>
      </c>
      <c r="H140" s="108">
        <v>15.57</v>
      </c>
      <c r="I140" s="109" t="s">
        <v>12</v>
      </c>
      <c r="J140" s="76">
        <f t="shared" si="13"/>
        <v>15570</v>
      </c>
      <c r="K140" s="72">
        <v>635.59</v>
      </c>
      <c r="L140" s="73" t="s">
        <v>66</v>
      </c>
      <c r="M140" s="69">
        <f t="shared" si="9"/>
        <v>635.59</v>
      </c>
      <c r="N140" s="72">
        <v>810.69</v>
      </c>
      <c r="O140" s="73" t="s">
        <v>66</v>
      </c>
      <c r="P140" s="69">
        <f t="shared" si="10"/>
        <v>810.69</v>
      </c>
    </row>
    <row r="141" spans="1:16">
      <c r="B141" s="108">
        <v>37.5</v>
      </c>
      <c r="C141" s="73" t="s">
        <v>65</v>
      </c>
      <c r="D141" s="69">
        <f t="shared" si="11"/>
        <v>0.43604651162790697</v>
      </c>
      <c r="E141" s="110">
        <v>40.82</v>
      </c>
      <c r="F141" s="111">
        <v>0.30330000000000001</v>
      </c>
      <c r="G141" s="107">
        <f t="shared" si="6"/>
        <v>41.1233</v>
      </c>
      <c r="H141" s="72">
        <v>16.079999999999998</v>
      </c>
      <c r="I141" s="73" t="s">
        <v>12</v>
      </c>
      <c r="J141" s="76">
        <f t="shared" si="13"/>
        <v>16079.999999999998</v>
      </c>
      <c r="K141" s="72">
        <v>641.4</v>
      </c>
      <c r="L141" s="73" t="s">
        <v>66</v>
      </c>
      <c r="M141" s="69">
        <f t="shared" si="9"/>
        <v>641.4</v>
      </c>
      <c r="N141" s="72">
        <v>817.01</v>
      </c>
      <c r="O141" s="73" t="s">
        <v>66</v>
      </c>
      <c r="P141" s="69">
        <f t="shared" si="10"/>
        <v>817.01</v>
      </c>
    </row>
    <row r="142" spans="1:16">
      <c r="B142" s="108">
        <v>40</v>
      </c>
      <c r="C142" s="73" t="s">
        <v>65</v>
      </c>
      <c r="D142" s="69">
        <f t="shared" si="11"/>
        <v>0.46511627906976744</v>
      </c>
      <c r="E142" s="110">
        <v>41.78</v>
      </c>
      <c r="F142" s="111">
        <v>0.28799999999999998</v>
      </c>
      <c r="G142" s="107">
        <f t="shared" si="6"/>
        <v>42.067999999999998</v>
      </c>
      <c r="H142" s="72">
        <v>16.579999999999998</v>
      </c>
      <c r="I142" s="73" t="s">
        <v>12</v>
      </c>
      <c r="J142" s="76">
        <f t="shared" si="13"/>
        <v>16580</v>
      </c>
      <c r="K142" s="72">
        <v>646.80999999999995</v>
      </c>
      <c r="L142" s="73" t="s">
        <v>66</v>
      </c>
      <c r="M142" s="69">
        <f t="shared" si="9"/>
        <v>646.80999999999995</v>
      </c>
      <c r="N142" s="72">
        <v>822.78</v>
      </c>
      <c r="O142" s="73" t="s">
        <v>66</v>
      </c>
      <c r="P142" s="69">
        <f t="shared" si="10"/>
        <v>822.78</v>
      </c>
    </row>
    <row r="143" spans="1:16">
      <c r="B143" s="108">
        <v>45</v>
      </c>
      <c r="C143" s="73" t="s">
        <v>65</v>
      </c>
      <c r="D143" s="69">
        <f t="shared" si="11"/>
        <v>0.52325581395348841</v>
      </c>
      <c r="E143" s="110">
        <v>43.36</v>
      </c>
      <c r="F143" s="111">
        <v>0.26179999999999998</v>
      </c>
      <c r="G143" s="107">
        <f t="shared" si="6"/>
        <v>43.6218</v>
      </c>
      <c r="H143" s="72">
        <v>17.55</v>
      </c>
      <c r="I143" s="73" t="s">
        <v>12</v>
      </c>
      <c r="J143" s="76">
        <f t="shared" si="13"/>
        <v>17550</v>
      </c>
      <c r="K143" s="72">
        <v>663.78</v>
      </c>
      <c r="L143" s="73" t="s">
        <v>66</v>
      </c>
      <c r="M143" s="69">
        <f t="shared" si="9"/>
        <v>663.78</v>
      </c>
      <c r="N143" s="72">
        <v>833.06</v>
      </c>
      <c r="O143" s="73" t="s">
        <v>66</v>
      </c>
      <c r="P143" s="69">
        <f t="shared" si="10"/>
        <v>833.06</v>
      </c>
    </row>
    <row r="144" spans="1:16">
      <c r="B144" s="108">
        <v>50</v>
      </c>
      <c r="C144" s="73" t="s">
        <v>65</v>
      </c>
      <c r="D144" s="69">
        <f t="shared" si="11"/>
        <v>0.58139534883720934</v>
      </c>
      <c r="E144" s="110">
        <v>44.59</v>
      </c>
      <c r="F144" s="111">
        <v>0.24030000000000001</v>
      </c>
      <c r="G144" s="107">
        <f t="shared" si="6"/>
        <v>44.830300000000001</v>
      </c>
      <c r="H144" s="72">
        <v>18.489999999999998</v>
      </c>
      <c r="I144" s="73" t="s">
        <v>12</v>
      </c>
      <c r="J144" s="76">
        <f t="shared" si="13"/>
        <v>18490</v>
      </c>
      <c r="K144" s="72">
        <v>679.15</v>
      </c>
      <c r="L144" s="73" t="s">
        <v>66</v>
      </c>
      <c r="M144" s="69">
        <f t="shared" si="9"/>
        <v>679.15</v>
      </c>
      <c r="N144" s="72">
        <v>842.03</v>
      </c>
      <c r="O144" s="73" t="s">
        <v>66</v>
      </c>
      <c r="P144" s="69">
        <f t="shared" si="10"/>
        <v>842.03</v>
      </c>
    </row>
    <row r="145" spans="2:16">
      <c r="B145" s="108">
        <v>55</v>
      </c>
      <c r="C145" s="73" t="s">
        <v>65</v>
      </c>
      <c r="D145" s="69">
        <f t="shared" si="11"/>
        <v>0.63953488372093026</v>
      </c>
      <c r="E145" s="110">
        <v>45.55</v>
      </c>
      <c r="F145" s="111">
        <v>0.2223</v>
      </c>
      <c r="G145" s="107">
        <f t="shared" si="6"/>
        <v>45.772299999999994</v>
      </c>
      <c r="H145" s="72">
        <v>19.399999999999999</v>
      </c>
      <c r="I145" s="73" t="s">
        <v>12</v>
      </c>
      <c r="J145" s="76">
        <f t="shared" si="13"/>
        <v>19400</v>
      </c>
      <c r="K145" s="72">
        <v>693.34</v>
      </c>
      <c r="L145" s="73" t="s">
        <v>66</v>
      </c>
      <c r="M145" s="69">
        <f t="shared" si="9"/>
        <v>693.34</v>
      </c>
      <c r="N145" s="72">
        <v>850.03</v>
      </c>
      <c r="O145" s="73" t="s">
        <v>66</v>
      </c>
      <c r="P145" s="69">
        <f t="shared" si="10"/>
        <v>850.03</v>
      </c>
    </row>
    <row r="146" spans="2:16">
      <c r="B146" s="108">
        <v>60</v>
      </c>
      <c r="C146" s="73" t="s">
        <v>65</v>
      </c>
      <c r="D146" s="69">
        <f t="shared" si="11"/>
        <v>0.69767441860465118</v>
      </c>
      <c r="E146" s="110">
        <v>46.31</v>
      </c>
      <c r="F146" s="111">
        <v>0.20699999999999999</v>
      </c>
      <c r="G146" s="107">
        <f t="shared" si="6"/>
        <v>46.517000000000003</v>
      </c>
      <c r="H146" s="72">
        <v>20.3</v>
      </c>
      <c r="I146" s="73" t="s">
        <v>12</v>
      </c>
      <c r="J146" s="76">
        <f t="shared" si="13"/>
        <v>20300</v>
      </c>
      <c r="K146" s="72">
        <v>706.64</v>
      </c>
      <c r="L146" s="73" t="s">
        <v>66</v>
      </c>
      <c r="M146" s="69">
        <f t="shared" si="9"/>
        <v>706.64</v>
      </c>
      <c r="N146" s="72">
        <v>857.28</v>
      </c>
      <c r="O146" s="73" t="s">
        <v>66</v>
      </c>
      <c r="P146" s="69">
        <f t="shared" si="10"/>
        <v>857.28</v>
      </c>
    </row>
    <row r="147" spans="2:16">
      <c r="B147" s="108">
        <v>65</v>
      </c>
      <c r="C147" s="73" t="s">
        <v>65</v>
      </c>
      <c r="D147" s="69">
        <f t="shared" si="11"/>
        <v>0.7558139534883721</v>
      </c>
      <c r="E147" s="110">
        <v>46.89</v>
      </c>
      <c r="F147" s="111">
        <v>0.1938</v>
      </c>
      <c r="G147" s="107">
        <f t="shared" si="6"/>
        <v>47.083800000000004</v>
      </c>
      <c r="H147" s="72">
        <v>21.19</v>
      </c>
      <c r="I147" s="73" t="s">
        <v>12</v>
      </c>
      <c r="J147" s="76">
        <f t="shared" si="13"/>
        <v>21190</v>
      </c>
      <c r="K147" s="72">
        <v>719.23</v>
      </c>
      <c r="L147" s="73" t="s">
        <v>66</v>
      </c>
      <c r="M147" s="69">
        <f t="shared" si="9"/>
        <v>719.23</v>
      </c>
      <c r="N147" s="72">
        <v>863.93</v>
      </c>
      <c r="O147" s="73" t="s">
        <v>66</v>
      </c>
      <c r="P147" s="69">
        <f t="shared" si="10"/>
        <v>863.93</v>
      </c>
    </row>
    <row r="148" spans="2:16">
      <c r="B148" s="108">
        <v>70</v>
      </c>
      <c r="C148" s="73" t="s">
        <v>65</v>
      </c>
      <c r="D148" s="69">
        <f t="shared" si="11"/>
        <v>0.81395348837209303</v>
      </c>
      <c r="E148" s="110">
        <v>47.35</v>
      </c>
      <c r="F148" s="111">
        <v>0.18229999999999999</v>
      </c>
      <c r="G148" s="107">
        <f t="shared" si="6"/>
        <v>47.532299999999999</v>
      </c>
      <c r="H148" s="72">
        <v>22.06</v>
      </c>
      <c r="I148" s="73" t="s">
        <v>12</v>
      </c>
      <c r="J148" s="76">
        <f t="shared" si="13"/>
        <v>22060</v>
      </c>
      <c r="K148" s="72">
        <v>731.27</v>
      </c>
      <c r="L148" s="73" t="s">
        <v>66</v>
      </c>
      <c r="M148" s="69">
        <f t="shared" si="9"/>
        <v>731.27</v>
      </c>
      <c r="N148" s="72">
        <v>870.1</v>
      </c>
      <c r="O148" s="73" t="s">
        <v>66</v>
      </c>
      <c r="P148" s="69">
        <f t="shared" si="10"/>
        <v>870.1</v>
      </c>
    </row>
    <row r="149" spans="2:16">
      <c r="B149" s="108">
        <v>80</v>
      </c>
      <c r="C149" s="73" t="s">
        <v>65</v>
      </c>
      <c r="D149" s="69">
        <f t="shared" si="11"/>
        <v>0.93023255813953487</v>
      </c>
      <c r="E149" s="110">
        <v>47.96</v>
      </c>
      <c r="F149" s="111">
        <v>0.16320000000000001</v>
      </c>
      <c r="G149" s="107">
        <f t="shared" ref="G149:G212" si="14">E149+F149</f>
        <v>48.123200000000004</v>
      </c>
      <c r="H149" s="72">
        <v>23.8</v>
      </c>
      <c r="I149" s="73" t="s">
        <v>12</v>
      </c>
      <c r="J149" s="76">
        <f t="shared" si="13"/>
        <v>23800</v>
      </c>
      <c r="K149" s="72">
        <v>773.75</v>
      </c>
      <c r="L149" s="73" t="s">
        <v>66</v>
      </c>
      <c r="M149" s="69">
        <f t="shared" si="9"/>
        <v>773.75</v>
      </c>
      <c r="N149" s="72">
        <v>881.31</v>
      </c>
      <c r="O149" s="73" t="s">
        <v>66</v>
      </c>
      <c r="P149" s="69">
        <f t="shared" si="10"/>
        <v>881.31</v>
      </c>
    </row>
    <row r="150" spans="2:16">
      <c r="B150" s="108">
        <v>90</v>
      </c>
      <c r="C150" s="73" t="s">
        <v>65</v>
      </c>
      <c r="D150" s="69">
        <f t="shared" si="11"/>
        <v>1.0465116279069768</v>
      </c>
      <c r="E150" s="110">
        <v>48.27</v>
      </c>
      <c r="F150" s="111">
        <v>0.14799999999999999</v>
      </c>
      <c r="G150" s="107">
        <f t="shared" si="14"/>
        <v>48.418000000000006</v>
      </c>
      <c r="H150" s="72">
        <v>25.52</v>
      </c>
      <c r="I150" s="73" t="s">
        <v>12</v>
      </c>
      <c r="J150" s="76">
        <f t="shared" si="13"/>
        <v>25520</v>
      </c>
      <c r="K150" s="72">
        <v>813.12</v>
      </c>
      <c r="L150" s="73" t="s">
        <v>66</v>
      </c>
      <c r="M150" s="69">
        <f t="shared" ref="M150:M155" si="15">K150</f>
        <v>813.12</v>
      </c>
      <c r="N150" s="72">
        <v>891.41</v>
      </c>
      <c r="O150" s="73" t="s">
        <v>66</v>
      </c>
      <c r="P150" s="69">
        <f t="shared" si="10"/>
        <v>891.41</v>
      </c>
    </row>
    <row r="151" spans="2:16">
      <c r="B151" s="108">
        <v>100</v>
      </c>
      <c r="C151" s="73" t="s">
        <v>65</v>
      </c>
      <c r="D151" s="69">
        <f t="shared" si="11"/>
        <v>1.1627906976744187</v>
      </c>
      <c r="E151" s="110">
        <v>48.39</v>
      </c>
      <c r="F151" s="111">
        <v>0.13550000000000001</v>
      </c>
      <c r="G151" s="107">
        <f t="shared" si="14"/>
        <v>48.525500000000001</v>
      </c>
      <c r="H151" s="72">
        <v>27.23</v>
      </c>
      <c r="I151" s="73" t="s">
        <v>12</v>
      </c>
      <c r="J151" s="76">
        <f t="shared" si="13"/>
        <v>27230</v>
      </c>
      <c r="K151" s="72">
        <v>850.23</v>
      </c>
      <c r="L151" s="73" t="s">
        <v>66</v>
      </c>
      <c r="M151" s="69">
        <f t="shared" si="15"/>
        <v>850.23</v>
      </c>
      <c r="N151" s="72">
        <v>900.68</v>
      </c>
      <c r="O151" s="73" t="s">
        <v>66</v>
      </c>
      <c r="P151" s="69">
        <f t="shared" si="10"/>
        <v>900.68</v>
      </c>
    </row>
    <row r="152" spans="2:16">
      <c r="B152" s="108">
        <v>110</v>
      </c>
      <c r="C152" s="73" t="s">
        <v>65</v>
      </c>
      <c r="D152" s="69">
        <f t="shared" si="11"/>
        <v>1.2790697674418605</v>
      </c>
      <c r="E152" s="110">
        <v>48.37</v>
      </c>
      <c r="F152" s="111">
        <v>0.12509999999999999</v>
      </c>
      <c r="G152" s="107">
        <f t="shared" si="14"/>
        <v>48.495100000000001</v>
      </c>
      <c r="H152" s="72">
        <v>28.94</v>
      </c>
      <c r="I152" s="73" t="s">
        <v>12</v>
      </c>
      <c r="J152" s="76">
        <f t="shared" si="13"/>
        <v>28940</v>
      </c>
      <c r="K152" s="72">
        <v>885.62</v>
      </c>
      <c r="L152" s="73" t="s">
        <v>66</v>
      </c>
      <c r="M152" s="69">
        <f t="shared" si="15"/>
        <v>885.62</v>
      </c>
      <c r="N152" s="72">
        <v>909.34</v>
      </c>
      <c r="O152" s="73" t="s">
        <v>66</v>
      </c>
      <c r="P152" s="69">
        <f t="shared" ref="P152:P161" si="16">N152</f>
        <v>909.34</v>
      </c>
    </row>
    <row r="153" spans="2:16">
      <c r="B153" s="108">
        <v>120</v>
      </c>
      <c r="C153" s="73" t="s">
        <v>65</v>
      </c>
      <c r="D153" s="69">
        <f t="shared" si="11"/>
        <v>1.3953488372093024</v>
      </c>
      <c r="E153" s="110">
        <v>48.27</v>
      </c>
      <c r="F153" s="111">
        <v>0.1163</v>
      </c>
      <c r="G153" s="107">
        <f t="shared" si="14"/>
        <v>48.386300000000006</v>
      </c>
      <c r="H153" s="72">
        <v>30.65</v>
      </c>
      <c r="I153" s="73" t="s">
        <v>12</v>
      </c>
      <c r="J153" s="76">
        <f t="shared" si="13"/>
        <v>30650</v>
      </c>
      <c r="K153" s="72">
        <v>919.67</v>
      </c>
      <c r="L153" s="73" t="s">
        <v>66</v>
      </c>
      <c r="M153" s="69">
        <f t="shared" si="15"/>
        <v>919.67</v>
      </c>
      <c r="N153" s="72">
        <v>917.51</v>
      </c>
      <c r="O153" s="73" t="s">
        <v>66</v>
      </c>
      <c r="P153" s="69">
        <f t="shared" si="16"/>
        <v>917.51</v>
      </c>
    </row>
    <row r="154" spans="2:16">
      <c r="B154" s="108">
        <v>130</v>
      </c>
      <c r="C154" s="73" t="s">
        <v>65</v>
      </c>
      <c r="D154" s="69">
        <f t="shared" si="11"/>
        <v>1.5116279069767442</v>
      </c>
      <c r="E154" s="110">
        <v>48.1</v>
      </c>
      <c r="F154" s="111">
        <v>0.1087</v>
      </c>
      <c r="G154" s="107">
        <f t="shared" si="14"/>
        <v>48.2087</v>
      </c>
      <c r="H154" s="72">
        <v>32.369999999999997</v>
      </c>
      <c r="I154" s="73" t="s">
        <v>12</v>
      </c>
      <c r="J154" s="76">
        <f t="shared" si="13"/>
        <v>32369.999999999996</v>
      </c>
      <c r="K154" s="72">
        <v>952.63</v>
      </c>
      <c r="L154" s="73" t="s">
        <v>66</v>
      </c>
      <c r="M154" s="69">
        <f t="shared" si="15"/>
        <v>952.63</v>
      </c>
      <c r="N154" s="72">
        <v>925.31</v>
      </c>
      <c r="O154" s="73" t="s">
        <v>66</v>
      </c>
      <c r="P154" s="69">
        <f t="shared" si="16"/>
        <v>925.31</v>
      </c>
    </row>
    <row r="155" spans="2:16">
      <c r="B155" s="108">
        <v>140</v>
      </c>
      <c r="C155" s="73" t="s">
        <v>65</v>
      </c>
      <c r="D155" s="69">
        <f t="shared" si="11"/>
        <v>1.6279069767441861</v>
      </c>
      <c r="E155" s="110">
        <v>47.89</v>
      </c>
      <c r="F155" s="111">
        <v>0.1021</v>
      </c>
      <c r="G155" s="107">
        <f t="shared" si="14"/>
        <v>47.992100000000001</v>
      </c>
      <c r="H155" s="72">
        <v>34.090000000000003</v>
      </c>
      <c r="I155" s="73" t="s">
        <v>12</v>
      </c>
      <c r="J155" s="76">
        <f t="shared" si="13"/>
        <v>34090</v>
      </c>
      <c r="K155" s="72">
        <v>984.69</v>
      </c>
      <c r="L155" s="73" t="s">
        <v>66</v>
      </c>
      <c r="M155" s="69">
        <f t="shared" si="15"/>
        <v>984.69</v>
      </c>
      <c r="N155" s="72">
        <v>932.8</v>
      </c>
      <c r="O155" s="73" t="s">
        <v>66</v>
      </c>
      <c r="P155" s="69">
        <f t="shared" si="16"/>
        <v>932.8</v>
      </c>
    </row>
    <row r="156" spans="2:16">
      <c r="B156" s="108">
        <v>150</v>
      </c>
      <c r="C156" s="73" t="s">
        <v>65</v>
      </c>
      <c r="D156" s="69">
        <f t="shared" si="11"/>
        <v>1.7441860465116279</v>
      </c>
      <c r="E156" s="110">
        <v>47.66</v>
      </c>
      <c r="F156" s="111">
        <v>9.6339999999999995E-2</v>
      </c>
      <c r="G156" s="107">
        <f t="shared" si="14"/>
        <v>47.756339999999994</v>
      </c>
      <c r="H156" s="72">
        <v>35.83</v>
      </c>
      <c r="I156" s="73" t="s">
        <v>12</v>
      </c>
      <c r="J156" s="76">
        <f t="shared" si="13"/>
        <v>35830</v>
      </c>
      <c r="K156" s="72">
        <v>1.02</v>
      </c>
      <c r="L156" s="115" t="s">
        <v>12</v>
      </c>
      <c r="M156" s="76">
        <f t="shared" ref="M156:M160" si="17">K156*1000</f>
        <v>1020</v>
      </c>
      <c r="N156" s="72">
        <v>940.04</v>
      </c>
      <c r="O156" s="73" t="s">
        <v>66</v>
      </c>
      <c r="P156" s="69">
        <f t="shared" si="16"/>
        <v>940.04</v>
      </c>
    </row>
    <row r="157" spans="2:16">
      <c r="B157" s="108">
        <v>160</v>
      </c>
      <c r="C157" s="73" t="s">
        <v>65</v>
      </c>
      <c r="D157" s="69">
        <f t="shared" si="11"/>
        <v>1.8604651162790697</v>
      </c>
      <c r="E157" s="110">
        <v>47.4</v>
      </c>
      <c r="F157" s="111">
        <v>9.1209999999999999E-2</v>
      </c>
      <c r="G157" s="107">
        <f t="shared" si="14"/>
        <v>47.491209999999995</v>
      </c>
      <c r="H157" s="72">
        <v>37.57</v>
      </c>
      <c r="I157" s="73" t="s">
        <v>12</v>
      </c>
      <c r="J157" s="76">
        <f t="shared" si="13"/>
        <v>37570</v>
      </c>
      <c r="K157" s="72">
        <v>1.05</v>
      </c>
      <c r="L157" s="73" t="s">
        <v>12</v>
      </c>
      <c r="M157" s="76">
        <f t="shared" si="17"/>
        <v>1050</v>
      </c>
      <c r="N157" s="72">
        <v>947.07</v>
      </c>
      <c r="O157" s="73" t="s">
        <v>66</v>
      </c>
      <c r="P157" s="69">
        <f t="shared" si="16"/>
        <v>947.07</v>
      </c>
    </row>
    <row r="158" spans="2:16">
      <c r="B158" s="108">
        <v>170</v>
      </c>
      <c r="C158" s="73" t="s">
        <v>65</v>
      </c>
      <c r="D158" s="69">
        <f t="shared" si="11"/>
        <v>1.9767441860465116</v>
      </c>
      <c r="E158" s="110">
        <v>47.14</v>
      </c>
      <c r="F158" s="111">
        <v>8.6639999999999995E-2</v>
      </c>
      <c r="G158" s="107">
        <f t="shared" si="14"/>
        <v>47.226640000000003</v>
      </c>
      <c r="H158" s="72">
        <v>39.32</v>
      </c>
      <c r="I158" s="73" t="s">
        <v>12</v>
      </c>
      <c r="J158" s="76">
        <f t="shared" si="13"/>
        <v>39320</v>
      </c>
      <c r="K158" s="72">
        <v>1.08</v>
      </c>
      <c r="L158" s="73" t="s">
        <v>12</v>
      </c>
      <c r="M158" s="76">
        <f t="shared" si="17"/>
        <v>1080</v>
      </c>
      <c r="N158" s="72">
        <v>953.94</v>
      </c>
      <c r="O158" s="73" t="s">
        <v>66</v>
      </c>
      <c r="P158" s="69">
        <f t="shared" si="16"/>
        <v>953.94</v>
      </c>
    </row>
    <row r="159" spans="2:16">
      <c r="B159" s="108">
        <v>180</v>
      </c>
      <c r="C159" s="73" t="s">
        <v>65</v>
      </c>
      <c r="D159" s="69">
        <f t="shared" si="11"/>
        <v>2.0930232558139537</v>
      </c>
      <c r="E159" s="110">
        <v>47.15</v>
      </c>
      <c r="F159" s="111">
        <v>8.2530000000000006E-2</v>
      </c>
      <c r="G159" s="107">
        <f t="shared" si="14"/>
        <v>47.232529999999997</v>
      </c>
      <c r="H159" s="72">
        <v>41.08</v>
      </c>
      <c r="I159" s="73" t="s">
        <v>12</v>
      </c>
      <c r="J159" s="76">
        <f t="shared" si="13"/>
        <v>41080</v>
      </c>
      <c r="K159" s="72">
        <v>1.1100000000000001</v>
      </c>
      <c r="L159" s="73" t="s">
        <v>12</v>
      </c>
      <c r="M159" s="76">
        <f t="shared" si="17"/>
        <v>1110</v>
      </c>
      <c r="N159" s="72">
        <v>960.64</v>
      </c>
      <c r="O159" s="73" t="s">
        <v>66</v>
      </c>
      <c r="P159" s="69">
        <f t="shared" si="16"/>
        <v>960.64</v>
      </c>
    </row>
    <row r="160" spans="2:16">
      <c r="B160" s="108">
        <v>200</v>
      </c>
      <c r="C160" s="73" t="s">
        <v>65</v>
      </c>
      <c r="D160" s="69">
        <f t="shared" si="11"/>
        <v>2.3255813953488373</v>
      </c>
      <c r="E160" s="110">
        <v>46.87</v>
      </c>
      <c r="F160" s="111">
        <v>7.5439999999999993E-2</v>
      </c>
      <c r="G160" s="107">
        <f t="shared" si="14"/>
        <v>46.945439999999998</v>
      </c>
      <c r="H160" s="72">
        <v>44.6</v>
      </c>
      <c r="I160" s="73" t="s">
        <v>12</v>
      </c>
      <c r="J160" s="76">
        <f t="shared" si="13"/>
        <v>44600</v>
      </c>
      <c r="K160" s="72">
        <v>1.22</v>
      </c>
      <c r="L160" s="73" t="s">
        <v>12</v>
      </c>
      <c r="M160" s="76">
        <f t="shared" si="17"/>
        <v>1220</v>
      </c>
      <c r="N160" s="72">
        <v>973.62</v>
      </c>
      <c r="O160" s="73" t="s">
        <v>66</v>
      </c>
      <c r="P160" s="69">
        <f t="shared" si="16"/>
        <v>973.62</v>
      </c>
    </row>
    <row r="161" spans="2:16">
      <c r="B161" s="108">
        <v>225</v>
      </c>
      <c r="C161" s="73" t="s">
        <v>65</v>
      </c>
      <c r="D161" s="69">
        <f t="shared" si="11"/>
        <v>2.6162790697674421</v>
      </c>
      <c r="E161" s="110">
        <v>46.37</v>
      </c>
      <c r="F161" s="111">
        <v>6.8220000000000003E-2</v>
      </c>
      <c r="G161" s="107">
        <f t="shared" si="14"/>
        <v>46.438219999999994</v>
      </c>
      <c r="H161" s="72">
        <v>49.05</v>
      </c>
      <c r="I161" s="73" t="s">
        <v>12</v>
      </c>
      <c r="J161" s="76">
        <f t="shared" si="13"/>
        <v>49050</v>
      </c>
      <c r="K161" s="72">
        <v>1.37</v>
      </c>
      <c r="L161" s="73" t="s">
        <v>12</v>
      </c>
      <c r="M161" s="76">
        <f>K161*1000</f>
        <v>1370</v>
      </c>
      <c r="N161" s="72">
        <v>989.27</v>
      </c>
      <c r="O161" s="73" t="s">
        <v>66</v>
      </c>
      <c r="P161" s="69">
        <f t="shared" si="16"/>
        <v>989.27</v>
      </c>
    </row>
    <row r="162" spans="2:16">
      <c r="B162" s="108">
        <v>250</v>
      </c>
      <c r="C162" s="73" t="s">
        <v>65</v>
      </c>
      <c r="D162" s="69">
        <f t="shared" si="11"/>
        <v>2.9069767441860463</v>
      </c>
      <c r="E162" s="110">
        <v>46</v>
      </c>
      <c r="F162" s="111">
        <v>6.2330000000000003E-2</v>
      </c>
      <c r="G162" s="107">
        <f t="shared" si="14"/>
        <v>46.062330000000003</v>
      </c>
      <c r="H162" s="72">
        <v>53.53</v>
      </c>
      <c r="I162" s="73" t="s">
        <v>12</v>
      </c>
      <c r="J162" s="76">
        <f t="shared" si="13"/>
        <v>53530</v>
      </c>
      <c r="K162" s="72">
        <v>1.51</v>
      </c>
      <c r="L162" s="73" t="s">
        <v>12</v>
      </c>
      <c r="M162" s="76">
        <f t="shared" ref="M162:M212" si="18">K162*1000</f>
        <v>1510</v>
      </c>
      <c r="N162" s="72">
        <v>1</v>
      </c>
      <c r="O162" s="115" t="s">
        <v>12</v>
      </c>
      <c r="P162" s="76">
        <f t="shared" ref="P162:P175" si="19">N162*1000</f>
        <v>1000</v>
      </c>
    </row>
    <row r="163" spans="2:16">
      <c r="B163" s="108">
        <v>275</v>
      </c>
      <c r="C163" s="73" t="s">
        <v>65</v>
      </c>
      <c r="D163" s="69">
        <f t="shared" ref="D163:D176" si="20">B163/$C$5</f>
        <v>3.1976744186046511</v>
      </c>
      <c r="E163" s="110">
        <v>45.64</v>
      </c>
      <c r="F163" s="111">
        <v>5.7430000000000002E-2</v>
      </c>
      <c r="G163" s="107">
        <f t="shared" si="14"/>
        <v>45.697429999999997</v>
      </c>
      <c r="H163" s="72">
        <v>58.06</v>
      </c>
      <c r="I163" s="73" t="s">
        <v>12</v>
      </c>
      <c r="J163" s="76">
        <f t="shared" si="13"/>
        <v>58060</v>
      </c>
      <c r="K163" s="72">
        <v>1.64</v>
      </c>
      <c r="L163" s="73" t="s">
        <v>12</v>
      </c>
      <c r="M163" s="76">
        <f t="shared" si="18"/>
        <v>1640</v>
      </c>
      <c r="N163" s="72">
        <v>1.02</v>
      </c>
      <c r="O163" s="73" t="s">
        <v>12</v>
      </c>
      <c r="P163" s="76">
        <f t="shared" si="19"/>
        <v>1020</v>
      </c>
    </row>
    <row r="164" spans="2:16">
      <c r="B164" s="108">
        <v>300</v>
      </c>
      <c r="C164" s="73" t="s">
        <v>65</v>
      </c>
      <c r="D164" s="69">
        <f t="shared" si="20"/>
        <v>3.4883720930232558</v>
      </c>
      <c r="E164" s="110">
        <v>45.28</v>
      </c>
      <c r="F164" s="111">
        <v>5.3280000000000001E-2</v>
      </c>
      <c r="G164" s="107">
        <f t="shared" si="14"/>
        <v>45.333280000000002</v>
      </c>
      <c r="H164" s="72">
        <v>62.62</v>
      </c>
      <c r="I164" s="73" t="s">
        <v>12</v>
      </c>
      <c r="J164" s="76">
        <f t="shared" si="13"/>
        <v>62620</v>
      </c>
      <c r="K164" s="72">
        <v>1.77</v>
      </c>
      <c r="L164" s="73" t="s">
        <v>12</v>
      </c>
      <c r="M164" s="76">
        <f t="shared" si="18"/>
        <v>1770</v>
      </c>
      <c r="N164" s="72">
        <v>1.03</v>
      </c>
      <c r="O164" s="73" t="s">
        <v>12</v>
      </c>
      <c r="P164" s="76">
        <f t="shared" si="19"/>
        <v>1030</v>
      </c>
    </row>
    <row r="165" spans="2:16">
      <c r="B165" s="108">
        <v>325</v>
      </c>
      <c r="C165" s="73" t="s">
        <v>65</v>
      </c>
      <c r="D165" s="69">
        <f t="shared" si="20"/>
        <v>3.7790697674418605</v>
      </c>
      <c r="E165" s="110">
        <v>44.92</v>
      </c>
      <c r="F165" s="111">
        <v>4.9730000000000003E-2</v>
      </c>
      <c r="G165" s="107">
        <f t="shared" si="14"/>
        <v>44.969729999999998</v>
      </c>
      <c r="H165" s="72">
        <v>67.209999999999994</v>
      </c>
      <c r="I165" s="73" t="s">
        <v>12</v>
      </c>
      <c r="J165" s="76">
        <f t="shared" si="13"/>
        <v>67210</v>
      </c>
      <c r="K165" s="72">
        <v>1.88</v>
      </c>
      <c r="L165" s="73" t="s">
        <v>12</v>
      </c>
      <c r="M165" s="76">
        <f t="shared" si="18"/>
        <v>1880</v>
      </c>
      <c r="N165" s="72">
        <v>1.05</v>
      </c>
      <c r="O165" s="73" t="s">
        <v>12</v>
      </c>
      <c r="P165" s="76">
        <f t="shared" si="19"/>
        <v>1050</v>
      </c>
    </row>
    <row r="166" spans="2:16">
      <c r="B166" s="108">
        <v>350</v>
      </c>
      <c r="C166" s="73" t="s">
        <v>65</v>
      </c>
      <c r="D166" s="69">
        <f t="shared" si="20"/>
        <v>4.0697674418604652</v>
      </c>
      <c r="E166" s="110">
        <v>44.56</v>
      </c>
      <c r="F166" s="111">
        <v>4.6640000000000001E-2</v>
      </c>
      <c r="G166" s="107">
        <f t="shared" si="14"/>
        <v>44.606639999999999</v>
      </c>
      <c r="H166" s="72">
        <v>71.84</v>
      </c>
      <c r="I166" s="73" t="s">
        <v>12</v>
      </c>
      <c r="J166" s="76">
        <f t="shared" si="13"/>
        <v>71840</v>
      </c>
      <c r="K166" s="72">
        <v>2</v>
      </c>
      <c r="L166" s="73" t="s">
        <v>12</v>
      </c>
      <c r="M166" s="76">
        <f t="shared" si="18"/>
        <v>2000</v>
      </c>
      <c r="N166" s="72">
        <v>1.06</v>
      </c>
      <c r="O166" s="73" t="s">
        <v>12</v>
      </c>
      <c r="P166" s="76">
        <f t="shared" si="19"/>
        <v>1060</v>
      </c>
    </row>
    <row r="167" spans="2:16">
      <c r="B167" s="108">
        <v>375</v>
      </c>
      <c r="C167" s="73" t="s">
        <v>65</v>
      </c>
      <c r="D167" s="69">
        <f t="shared" si="20"/>
        <v>4.3604651162790695</v>
      </c>
      <c r="E167" s="110">
        <v>44.2</v>
      </c>
      <c r="F167" s="111">
        <v>4.394E-2</v>
      </c>
      <c r="G167" s="107">
        <f t="shared" si="14"/>
        <v>44.243940000000002</v>
      </c>
      <c r="H167" s="72">
        <v>76.510000000000005</v>
      </c>
      <c r="I167" s="73" t="s">
        <v>12</v>
      </c>
      <c r="J167" s="76">
        <f t="shared" ref="J167:J190" si="21">H167*1000</f>
        <v>76510</v>
      </c>
      <c r="K167" s="72">
        <v>2.1</v>
      </c>
      <c r="L167" s="73" t="s">
        <v>12</v>
      </c>
      <c r="M167" s="76">
        <f t="shared" si="18"/>
        <v>2100</v>
      </c>
      <c r="N167" s="72">
        <v>1.08</v>
      </c>
      <c r="O167" s="73" t="s">
        <v>12</v>
      </c>
      <c r="P167" s="76">
        <f t="shared" si="19"/>
        <v>1080</v>
      </c>
    </row>
    <row r="168" spans="2:16">
      <c r="B168" s="108">
        <v>400</v>
      </c>
      <c r="C168" s="73" t="s">
        <v>65</v>
      </c>
      <c r="D168" s="69">
        <f t="shared" si="20"/>
        <v>4.6511627906976747</v>
      </c>
      <c r="E168" s="110">
        <v>43.83</v>
      </c>
      <c r="F168" s="111">
        <v>4.1549999999999997E-2</v>
      </c>
      <c r="G168" s="107">
        <f t="shared" si="14"/>
        <v>43.871549999999999</v>
      </c>
      <c r="H168" s="72">
        <v>81.22</v>
      </c>
      <c r="I168" s="73" t="s">
        <v>12</v>
      </c>
      <c r="J168" s="76">
        <f t="shared" si="21"/>
        <v>81220</v>
      </c>
      <c r="K168" s="72">
        <v>2.21</v>
      </c>
      <c r="L168" s="73" t="s">
        <v>12</v>
      </c>
      <c r="M168" s="76">
        <f t="shared" si="18"/>
        <v>2210</v>
      </c>
      <c r="N168" s="72">
        <v>1.0900000000000001</v>
      </c>
      <c r="O168" s="73" t="s">
        <v>12</v>
      </c>
      <c r="P168" s="76">
        <f t="shared" si="19"/>
        <v>1090</v>
      </c>
    </row>
    <row r="169" spans="2:16">
      <c r="B169" s="108">
        <v>450</v>
      </c>
      <c r="C169" s="73" t="s">
        <v>65</v>
      </c>
      <c r="D169" s="69">
        <f t="shared" si="20"/>
        <v>5.2325581395348841</v>
      </c>
      <c r="E169" s="110">
        <v>43.05</v>
      </c>
      <c r="F169" s="111">
        <v>3.7510000000000002E-2</v>
      </c>
      <c r="G169" s="107">
        <f t="shared" si="14"/>
        <v>43.087509999999995</v>
      </c>
      <c r="H169" s="72">
        <v>90.77</v>
      </c>
      <c r="I169" s="73" t="s">
        <v>12</v>
      </c>
      <c r="J169" s="76">
        <f t="shared" si="21"/>
        <v>90770</v>
      </c>
      <c r="K169" s="72">
        <v>2.59</v>
      </c>
      <c r="L169" s="73" t="s">
        <v>12</v>
      </c>
      <c r="M169" s="76">
        <f t="shared" si="18"/>
        <v>2590</v>
      </c>
      <c r="N169" s="72">
        <v>1.1200000000000001</v>
      </c>
      <c r="O169" s="73" t="s">
        <v>12</v>
      </c>
      <c r="P169" s="76">
        <f t="shared" si="19"/>
        <v>1120</v>
      </c>
    </row>
    <row r="170" spans="2:16">
      <c r="B170" s="108">
        <v>500</v>
      </c>
      <c r="C170" s="73" t="s">
        <v>65</v>
      </c>
      <c r="D170" s="69">
        <f t="shared" si="20"/>
        <v>5.8139534883720927</v>
      </c>
      <c r="E170" s="110">
        <v>42.24</v>
      </c>
      <c r="F170" s="111">
        <v>3.422E-2</v>
      </c>
      <c r="G170" s="107">
        <f t="shared" si="14"/>
        <v>42.27422</v>
      </c>
      <c r="H170" s="72">
        <v>100.49</v>
      </c>
      <c r="I170" s="73" t="s">
        <v>12</v>
      </c>
      <c r="J170" s="76">
        <f t="shared" si="21"/>
        <v>100490</v>
      </c>
      <c r="K170" s="72">
        <v>2.93</v>
      </c>
      <c r="L170" s="73" t="s">
        <v>12</v>
      </c>
      <c r="M170" s="76">
        <f t="shared" si="18"/>
        <v>2930</v>
      </c>
      <c r="N170" s="72">
        <v>1.1499999999999999</v>
      </c>
      <c r="O170" s="73" t="s">
        <v>12</v>
      </c>
      <c r="P170" s="76">
        <f t="shared" si="19"/>
        <v>1150</v>
      </c>
    </row>
    <row r="171" spans="2:16">
      <c r="B171" s="108">
        <v>550</v>
      </c>
      <c r="C171" s="73" t="s">
        <v>65</v>
      </c>
      <c r="D171" s="69">
        <f t="shared" si="20"/>
        <v>6.3953488372093021</v>
      </c>
      <c r="E171" s="110">
        <v>41.4</v>
      </c>
      <c r="F171" s="111">
        <v>3.1489999999999997E-2</v>
      </c>
      <c r="G171" s="107">
        <f t="shared" si="14"/>
        <v>41.431489999999997</v>
      </c>
      <c r="H171" s="72">
        <v>110.41</v>
      </c>
      <c r="I171" s="73" t="s">
        <v>12</v>
      </c>
      <c r="J171" s="76">
        <f t="shared" si="21"/>
        <v>110410</v>
      </c>
      <c r="K171" s="72">
        <v>3.25</v>
      </c>
      <c r="L171" s="73" t="s">
        <v>12</v>
      </c>
      <c r="M171" s="76">
        <f t="shared" si="18"/>
        <v>3250</v>
      </c>
      <c r="N171" s="72">
        <v>1.17</v>
      </c>
      <c r="O171" s="73" t="s">
        <v>12</v>
      </c>
      <c r="P171" s="76">
        <f t="shared" si="19"/>
        <v>1170</v>
      </c>
    </row>
    <row r="172" spans="2:16">
      <c r="B172" s="108">
        <v>600</v>
      </c>
      <c r="C172" s="73" t="s">
        <v>65</v>
      </c>
      <c r="D172" s="69">
        <f t="shared" si="20"/>
        <v>6.9767441860465116</v>
      </c>
      <c r="E172" s="110">
        <v>40.53</v>
      </c>
      <c r="F172" s="111">
        <v>2.9190000000000001E-2</v>
      </c>
      <c r="G172" s="107">
        <f t="shared" si="14"/>
        <v>40.559190000000001</v>
      </c>
      <c r="H172" s="72">
        <v>120.54</v>
      </c>
      <c r="I172" s="73" t="s">
        <v>12</v>
      </c>
      <c r="J172" s="76">
        <f t="shared" si="21"/>
        <v>120540</v>
      </c>
      <c r="K172" s="72">
        <v>3.56</v>
      </c>
      <c r="L172" s="73" t="s">
        <v>12</v>
      </c>
      <c r="M172" s="76">
        <f t="shared" si="18"/>
        <v>3560</v>
      </c>
      <c r="N172" s="72">
        <v>1.2</v>
      </c>
      <c r="O172" s="73" t="s">
        <v>12</v>
      </c>
      <c r="P172" s="76">
        <f t="shared" si="19"/>
        <v>1200</v>
      </c>
    </row>
    <row r="173" spans="2:16">
      <c r="B173" s="108">
        <v>650</v>
      </c>
      <c r="C173" s="73" t="s">
        <v>65</v>
      </c>
      <c r="D173" s="69">
        <f t="shared" si="20"/>
        <v>7.558139534883721</v>
      </c>
      <c r="E173" s="110">
        <v>39.64</v>
      </c>
      <c r="F173" s="111">
        <v>2.7220000000000001E-2</v>
      </c>
      <c r="G173" s="107">
        <f t="shared" si="14"/>
        <v>39.66722</v>
      </c>
      <c r="H173" s="72">
        <v>130.88</v>
      </c>
      <c r="I173" s="73" t="s">
        <v>12</v>
      </c>
      <c r="J173" s="76">
        <f t="shared" si="21"/>
        <v>130880</v>
      </c>
      <c r="K173" s="72">
        <v>3.85</v>
      </c>
      <c r="L173" s="73" t="s">
        <v>12</v>
      </c>
      <c r="M173" s="76">
        <f t="shared" si="18"/>
        <v>3850</v>
      </c>
      <c r="N173" s="72">
        <v>1.23</v>
      </c>
      <c r="O173" s="73" t="s">
        <v>12</v>
      </c>
      <c r="P173" s="76">
        <f t="shared" si="19"/>
        <v>1230</v>
      </c>
    </row>
    <row r="174" spans="2:16">
      <c r="B174" s="108">
        <v>700</v>
      </c>
      <c r="C174" s="73" t="s">
        <v>65</v>
      </c>
      <c r="D174" s="69">
        <f t="shared" si="20"/>
        <v>8.1395348837209305</v>
      </c>
      <c r="E174" s="110">
        <v>38.74</v>
      </c>
      <c r="F174" s="111">
        <v>2.5499999999999998E-2</v>
      </c>
      <c r="G174" s="107">
        <f t="shared" si="14"/>
        <v>38.765500000000003</v>
      </c>
      <c r="H174" s="72">
        <v>141.47</v>
      </c>
      <c r="I174" s="73" t="s">
        <v>12</v>
      </c>
      <c r="J174" s="76">
        <f t="shared" si="21"/>
        <v>141470</v>
      </c>
      <c r="K174" s="72">
        <v>4.13</v>
      </c>
      <c r="L174" s="73" t="s">
        <v>12</v>
      </c>
      <c r="M174" s="76">
        <f t="shared" si="18"/>
        <v>4130</v>
      </c>
      <c r="N174" s="72">
        <v>1.26</v>
      </c>
      <c r="O174" s="73" t="s">
        <v>12</v>
      </c>
      <c r="P174" s="76">
        <f t="shared" si="19"/>
        <v>1260</v>
      </c>
    </row>
    <row r="175" spans="2:16">
      <c r="B175" s="108">
        <v>800</v>
      </c>
      <c r="C175" s="73" t="s">
        <v>65</v>
      </c>
      <c r="D175" s="69">
        <f t="shared" si="20"/>
        <v>9.3023255813953494</v>
      </c>
      <c r="E175" s="110">
        <v>36.92</v>
      </c>
      <c r="F175" s="111">
        <v>2.2679999999999999E-2</v>
      </c>
      <c r="G175" s="107">
        <f t="shared" si="14"/>
        <v>36.942680000000003</v>
      </c>
      <c r="H175" s="72">
        <v>163.41</v>
      </c>
      <c r="I175" s="73" t="s">
        <v>12</v>
      </c>
      <c r="J175" s="76">
        <f t="shared" si="21"/>
        <v>163410</v>
      </c>
      <c r="K175" s="72">
        <v>5.17</v>
      </c>
      <c r="L175" s="73" t="s">
        <v>12</v>
      </c>
      <c r="M175" s="76">
        <f t="shared" si="18"/>
        <v>5170</v>
      </c>
      <c r="N175" s="72">
        <v>1.32</v>
      </c>
      <c r="O175" s="73" t="s">
        <v>12</v>
      </c>
      <c r="P175" s="76">
        <f t="shared" si="19"/>
        <v>1320</v>
      </c>
    </row>
    <row r="176" spans="2:16">
      <c r="B176" s="108">
        <v>900</v>
      </c>
      <c r="C176" s="73" t="s">
        <v>65</v>
      </c>
      <c r="D176" s="69">
        <f t="shared" si="20"/>
        <v>10.465116279069768</v>
      </c>
      <c r="E176" s="110">
        <v>35.119999999999997</v>
      </c>
      <c r="F176" s="111">
        <v>2.0449999999999999E-2</v>
      </c>
      <c r="G176" s="107">
        <f t="shared" si="14"/>
        <v>35.140449999999994</v>
      </c>
      <c r="H176" s="72">
        <v>186.45</v>
      </c>
      <c r="I176" s="73" t="s">
        <v>12</v>
      </c>
      <c r="J176" s="76">
        <f t="shared" si="21"/>
        <v>186450</v>
      </c>
      <c r="K176" s="72">
        <v>6.11</v>
      </c>
      <c r="L176" s="73" t="s">
        <v>12</v>
      </c>
      <c r="M176" s="76">
        <f t="shared" si="18"/>
        <v>6110</v>
      </c>
      <c r="N176" s="72">
        <v>1.38</v>
      </c>
      <c r="O176" s="73" t="s">
        <v>12</v>
      </c>
      <c r="P176" s="76">
        <f>N176*1000</f>
        <v>1380</v>
      </c>
    </row>
    <row r="177" spans="1:16">
      <c r="A177" s="4"/>
      <c r="B177" s="108">
        <v>1</v>
      </c>
      <c r="C177" s="115" t="s">
        <v>67</v>
      </c>
      <c r="D177" s="69">
        <f>B177*1000/$C$5</f>
        <v>11.627906976744185</v>
      </c>
      <c r="E177" s="110">
        <v>33.39</v>
      </c>
      <c r="F177" s="111">
        <v>1.864E-2</v>
      </c>
      <c r="G177" s="107">
        <f t="shared" si="14"/>
        <v>33.408639999999998</v>
      </c>
      <c r="H177" s="72">
        <v>210.69</v>
      </c>
      <c r="I177" s="73" t="s">
        <v>12</v>
      </c>
      <c r="J177" s="76">
        <f t="shared" si="21"/>
        <v>210690</v>
      </c>
      <c r="K177" s="72">
        <v>7.01</v>
      </c>
      <c r="L177" s="73" t="s">
        <v>12</v>
      </c>
      <c r="M177" s="76">
        <f t="shared" si="18"/>
        <v>7010</v>
      </c>
      <c r="N177" s="72">
        <v>1.44</v>
      </c>
      <c r="O177" s="73" t="s">
        <v>12</v>
      </c>
      <c r="P177" s="76">
        <f t="shared" ref="P177:P228" si="22">N177*1000</f>
        <v>1440</v>
      </c>
    </row>
    <row r="178" spans="1:16">
      <c r="B178" s="72">
        <v>1.1000000000000001</v>
      </c>
      <c r="C178" s="73" t="s">
        <v>67</v>
      </c>
      <c r="D178" s="69">
        <f t="shared" ref="D178:D228" si="23">B178*1000/$C$5</f>
        <v>12.790697674418604</v>
      </c>
      <c r="E178" s="110">
        <v>31.73</v>
      </c>
      <c r="F178" s="111">
        <v>1.7129999999999999E-2</v>
      </c>
      <c r="G178" s="107">
        <f t="shared" si="14"/>
        <v>31.747130000000002</v>
      </c>
      <c r="H178" s="72">
        <v>236.18</v>
      </c>
      <c r="I178" s="73" t="s">
        <v>12</v>
      </c>
      <c r="J178" s="76">
        <f t="shared" si="21"/>
        <v>236180</v>
      </c>
      <c r="K178" s="72">
        <v>7.88</v>
      </c>
      <c r="L178" s="73" t="s">
        <v>12</v>
      </c>
      <c r="M178" s="76">
        <f t="shared" si="18"/>
        <v>7880</v>
      </c>
      <c r="N178" s="72">
        <v>1.51</v>
      </c>
      <c r="O178" s="73" t="s">
        <v>12</v>
      </c>
      <c r="P178" s="76">
        <f t="shared" si="22"/>
        <v>1510</v>
      </c>
    </row>
    <row r="179" spans="1:16">
      <c r="B179" s="108">
        <v>1.2</v>
      </c>
      <c r="C179" s="109" t="s">
        <v>67</v>
      </c>
      <c r="D179" s="69">
        <f t="shared" si="23"/>
        <v>13.953488372093023</v>
      </c>
      <c r="E179" s="110">
        <v>30.18</v>
      </c>
      <c r="F179" s="111">
        <v>1.5869999999999999E-2</v>
      </c>
      <c r="G179" s="107">
        <f t="shared" si="14"/>
        <v>30.195869999999999</v>
      </c>
      <c r="H179" s="72">
        <v>263</v>
      </c>
      <c r="I179" s="73" t="s">
        <v>12</v>
      </c>
      <c r="J179" s="76">
        <f t="shared" si="21"/>
        <v>263000</v>
      </c>
      <c r="K179" s="72">
        <v>8.75</v>
      </c>
      <c r="L179" s="73" t="s">
        <v>12</v>
      </c>
      <c r="M179" s="76">
        <f t="shared" si="18"/>
        <v>8750</v>
      </c>
      <c r="N179" s="72">
        <v>1.58</v>
      </c>
      <c r="O179" s="73" t="s">
        <v>12</v>
      </c>
      <c r="P179" s="76">
        <f t="shared" si="22"/>
        <v>1580</v>
      </c>
    </row>
    <row r="180" spans="1:16">
      <c r="B180" s="108">
        <v>1.3</v>
      </c>
      <c r="C180" s="109" t="s">
        <v>67</v>
      </c>
      <c r="D180" s="69">
        <f t="shared" si="23"/>
        <v>15.116279069767442</v>
      </c>
      <c r="E180" s="110">
        <v>28.73</v>
      </c>
      <c r="F180" s="111">
        <v>1.478E-2</v>
      </c>
      <c r="G180" s="107">
        <f t="shared" si="14"/>
        <v>28.744779999999999</v>
      </c>
      <c r="H180" s="72">
        <v>291.18</v>
      </c>
      <c r="I180" s="73" t="s">
        <v>12</v>
      </c>
      <c r="J180" s="76">
        <f t="shared" si="21"/>
        <v>291180</v>
      </c>
      <c r="K180" s="72">
        <v>9.6199999999999992</v>
      </c>
      <c r="L180" s="73" t="s">
        <v>12</v>
      </c>
      <c r="M180" s="76">
        <f t="shared" si="18"/>
        <v>9620</v>
      </c>
      <c r="N180" s="72">
        <v>1.66</v>
      </c>
      <c r="O180" s="73" t="s">
        <v>12</v>
      </c>
      <c r="P180" s="76">
        <f t="shared" si="22"/>
        <v>1660</v>
      </c>
    </row>
    <row r="181" spans="1:16">
      <c r="B181" s="108">
        <v>1.4</v>
      </c>
      <c r="C181" s="109" t="s">
        <v>67</v>
      </c>
      <c r="D181" s="69">
        <f t="shared" si="23"/>
        <v>16.279069767441861</v>
      </c>
      <c r="E181" s="110">
        <v>27.39</v>
      </c>
      <c r="F181" s="111">
        <v>1.384E-2</v>
      </c>
      <c r="G181" s="107">
        <f t="shared" si="14"/>
        <v>27.403839999999999</v>
      </c>
      <c r="H181" s="72">
        <v>320.76</v>
      </c>
      <c r="I181" s="73" t="s">
        <v>12</v>
      </c>
      <c r="J181" s="76">
        <f t="shared" si="21"/>
        <v>320760</v>
      </c>
      <c r="K181" s="72">
        <v>10.49</v>
      </c>
      <c r="L181" s="73" t="s">
        <v>12</v>
      </c>
      <c r="M181" s="76">
        <f t="shared" si="18"/>
        <v>10490</v>
      </c>
      <c r="N181" s="72">
        <v>1.74</v>
      </c>
      <c r="O181" s="73" t="s">
        <v>12</v>
      </c>
      <c r="P181" s="76">
        <f t="shared" si="22"/>
        <v>1740</v>
      </c>
    </row>
    <row r="182" spans="1:16">
      <c r="B182" s="108">
        <v>1.5</v>
      </c>
      <c r="C182" s="109" t="s">
        <v>67</v>
      </c>
      <c r="D182" s="69">
        <f t="shared" si="23"/>
        <v>17.441860465116278</v>
      </c>
      <c r="E182" s="110">
        <v>26.16</v>
      </c>
      <c r="F182" s="111">
        <v>1.302E-2</v>
      </c>
      <c r="G182" s="107">
        <f t="shared" si="14"/>
        <v>26.173020000000001</v>
      </c>
      <c r="H182" s="72">
        <v>351.76</v>
      </c>
      <c r="I182" s="73" t="s">
        <v>12</v>
      </c>
      <c r="J182" s="76">
        <f t="shared" si="21"/>
        <v>351760</v>
      </c>
      <c r="K182" s="72">
        <v>11.37</v>
      </c>
      <c r="L182" s="73" t="s">
        <v>12</v>
      </c>
      <c r="M182" s="76">
        <f t="shared" si="18"/>
        <v>11370</v>
      </c>
      <c r="N182" s="72">
        <v>1.82</v>
      </c>
      <c r="O182" s="73" t="s">
        <v>12</v>
      </c>
      <c r="P182" s="76">
        <f t="shared" si="22"/>
        <v>1820</v>
      </c>
    </row>
    <row r="183" spans="1:16">
      <c r="B183" s="108">
        <v>1.6</v>
      </c>
      <c r="C183" s="109" t="s">
        <v>67</v>
      </c>
      <c r="D183" s="69">
        <f t="shared" si="23"/>
        <v>18.604651162790699</v>
      </c>
      <c r="E183" s="110">
        <v>25.04</v>
      </c>
      <c r="F183" s="111">
        <v>1.2290000000000001E-2</v>
      </c>
      <c r="G183" s="107">
        <f t="shared" si="14"/>
        <v>25.052289999999999</v>
      </c>
      <c r="H183" s="72">
        <v>384.18</v>
      </c>
      <c r="I183" s="73" t="s">
        <v>12</v>
      </c>
      <c r="J183" s="76">
        <f t="shared" si="21"/>
        <v>384180</v>
      </c>
      <c r="K183" s="72">
        <v>12.27</v>
      </c>
      <c r="L183" s="73" t="s">
        <v>12</v>
      </c>
      <c r="M183" s="76">
        <f t="shared" si="18"/>
        <v>12270</v>
      </c>
      <c r="N183" s="72">
        <v>1.91</v>
      </c>
      <c r="O183" s="73" t="s">
        <v>12</v>
      </c>
      <c r="P183" s="76">
        <f t="shared" si="22"/>
        <v>1910</v>
      </c>
    </row>
    <row r="184" spans="1:16">
      <c r="B184" s="108">
        <v>1.7</v>
      </c>
      <c r="C184" s="109" t="s">
        <v>67</v>
      </c>
      <c r="D184" s="69">
        <f t="shared" si="23"/>
        <v>19.767441860465116</v>
      </c>
      <c r="E184" s="110">
        <v>24.03</v>
      </c>
      <c r="F184" s="111">
        <v>1.1650000000000001E-2</v>
      </c>
      <c r="G184" s="107">
        <f t="shared" si="14"/>
        <v>24.041650000000001</v>
      </c>
      <c r="H184" s="72">
        <v>418.02</v>
      </c>
      <c r="I184" s="73" t="s">
        <v>12</v>
      </c>
      <c r="J184" s="76">
        <f t="shared" si="21"/>
        <v>418020</v>
      </c>
      <c r="K184" s="72">
        <v>13.17</v>
      </c>
      <c r="L184" s="73" t="s">
        <v>12</v>
      </c>
      <c r="M184" s="76">
        <f t="shared" si="18"/>
        <v>13170</v>
      </c>
      <c r="N184" s="72">
        <v>2.0099999999999998</v>
      </c>
      <c r="O184" s="73" t="s">
        <v>12</v>
      </c>
      <c r="P184" s="76">
        <f t="shared" si="22"/>
        <v>2009.9999999999998</v>
      </c>
    </row>
    <row r="185" spans="1:16">
      <c r="B185" s="108">
        <v>1.8</v>
      </c>
      <c r="C185" s="109" t="s">
        <v>67</v>
      </c>
      <c r="D185" s="69">
        <f t="shared" si="23"/>
        <v>20.930232558139537</v>
      </c>
      <c r="E185" s="110">
        <v>23.11</v>
      </c>
      <c r="F185" s="111">
        <v>1.107E-2</v>
      </c>
      <c r="G185" s="107">
        <f t="shared" si="14"/>
        <v>23.12107</v>
      </c>
      <c r="H185" s="72">
        <v>453.23</v>
      </c>
      <c r="I185" s="73" t="s">
        <v>12</v>
      </c>
      <c r="J185" s="76">
        <f t="shared" si="21"/>
        <v>453230</v>
      </c>
      <c r="K185" s="72">
        <v>14.08</v>
      </c>
      <c r="L185" s="73" t="s">
        <v>12</v>
      </c>
      <c r="M185" s="76">
        <f t="shared" si="18"/>
        <v>14080</v>
      </c>
      <c r="N185" s="72">
        <v>2.1</v>
      </c>
      <c r="O185" s="73" t="s">
        <v>12</v>
      </c>
      <c r="P185" s="76">
        <f t="shared" si="22"/>
        <v>2100</v>
      </c>
    </row>
    <row r="186" spans="1:16">
      <c r="B186" s="108">
        <v>2</v>
      </c>
      <c r="C186" s="109" t="s">
        <v>67</v>
      </c>
      <c r="D186" s="69">
        <f t="shared" si="23"/>
        <v>23.255813953488371</v>
      </c>
      <c r="E186" s="110">
        <v>21.55</v>
      </c>
      <c r="F186" s="111">
        <v>1.008E-2</v>
      </c>
      <c r="G186" s="107">
        <f t="shared" si="14"/>
        <v>21.560079999999999</v>
      </c>
      <c r="H186" s="72">
        <v>527.61</v>
      </c>
      <c r="I186" s="73" t="s">
        <v>12</v>
      </c>
      <c r="J186" s="76">
        <f t="shared" si="21"/>
        <v>527610</v>
      </c>
      <c r="K186" s="72">
        <v>17.579999999999998</v>
      </c>
      <c r="L186" s="73" t="s">
        <v>12</v>
      </c>
      <c r="M186" s="76">
        <f t="shared" si="18"/>
        <v>17580</v>
      </c>
      <c r="N186" s="72">
        <v>2.31</v>
      </c>
      <c r="O186" s="73" t="s">
        <v>12</v>
      </c>
      <c r="P186" s="76">
        <f t="shared" si="22"/>
        <v>2310</v>
      </c>
    </row>
    <row r="187" spans="1:16">
      <c r="B187" s="108">
        <v>2.25</v>
      </c>
      <c r="C187" s="109" t="s">
        <v>67</v>
      </c>
      <c r="D187" s="69">
        <f t="shared" si="23"/>
        <v>26.162790697674417</v>
      </c>
      <c r="E187" s="110">
        <v>20.079999999999998</v>
      </c>
      <c r="F187" s="111">
        <v>9.0760000000000007E-3</v>
      </c>
      <c r="G187" s="107">
        <f t="shared" si="14"/>
        <v>20.089075999999999</v>
      </c>
      <c r="H187" s="72">
        <v>627.35</v>
      </c>
      <c r="I187" s="73" t="s">
        <v>12</v>
      </c>
      <c r="J187" s="76">
        <f t="shared" si="21"/>
        <v>627350</v>
      </c>
      <c r="K187" s="72">
        <v>22.55</v>
      </c>
      <c r="L187" s="73" t="s">
        <v>12</v>
      </c>
      <c r="M187" s="76">
        <f t="shared" si="18"/>
        <v>22550</v>
      </c>
      <c r="N187" s="72">
        <v>2.59</v>
      </c>
      <c r="O187" s="73" t="s">
        <v>12</v>
      </c>
      <c r="P187" s="76">
        <f t="shared" si="22"/>
        <v>2590</v>
      </c>
    </row>
    <row r="188" spans="1:16">
      <c r="B188" s="108">
        <v>2.5</v>
      </c>
      <c r="C188" s="109" t="s">
        <v>67</v>
      </c>
      <c r="D188" s="69">
        <f t="shared" si="23"/>
        <v>29.069767441860463</v>
      </c>
      <c r="E188" s="110">
        <v>19.07</v>
      </c>
      <c r="F188" s="111">
        <v>8.2609999999999992E-3</v>
      </c>
      <c r="G188" s="107">
        <f t="shared" si="14"/>
        <v>19.078261000000001</v>
      </c>
      <c r="H188" s="72">
        <v>733.38</v>
      </c>
      <c r="I188" s="73" t="s">
        <v>12</v>
      </c>
      <c r="J188" s="76">
        <f t="shared" si="21"/>
        <v>733380</v>
      </c>
      <c r="K188" s="72">
        <v>27.08</v>
      </c>
      <c r="L188" s="73" t="s">
        <v>12</v>
      </c>
      <c r="M188" s="76">
        <f t="shared" si="18"/>
        <v>27080</v>
      </c>
      <c r="N188" s="72">
        <v>2.89</v>
      </c>
      <c r="O188" s="73" t="s">
        <v>12</v>
      </c>
      <c r="P188" s="76">
        <f t="shared" si="22"/>
        <v>2890</v>
      </c>
    </row>
    <row r="189" spans="1:16">
      <c r="B189" s="108">
        <v>2.75</v>
      </c>
      <c r="C189" s="109" t="s">
        <v>67</v>
      </c>
      <c r="D189" s="69">
        <f t="shared" si="23"/>
        <v>31.976744186046513</v>
      </c>
      <c r="E189" s="110">
        <v>18.04</v>
      </c>
      <c r="F189" s="111">
        <v>7.5859999999999999E-3</v>
      </c>
      <c r="G189" s="107">
        <f t="shared" si="14"/>
        <v>18.047585999999999</v>
      </c>
      <c r="H189" s="72">
        <v>845.27</v>
      </c>
      <c r="I189" s="73" t="s">
        <v>12</v>
      </c>
      <c r="J189" s="76">
        <f t="shared" si="21"/>
        <v>845270</v>
      </c>
      <c r="K189" s="72">
        <v>31.37</v>
      </c>
      <c r="L189" s="73" t="s">
        <v>12</v>
      </c>
      <c r="M189" s="76">
        <f t="shared" si="18"/>
        <v>31370</v>
      </c>
      <c r="N189" s="72">
        <v>3.21</v>
      </c>
      <c r="O189" s="73" t="s">
        <v>12</v>
      </c>
      <c r="P189" s="76">
        <f t="shared" si="22"/>
        <v>3210</v>
      </c>
    </row>
    <row r="190" spans="1:16">
      <c r="B190" s="108">
        <v>3</v>
      </c>
      <c r="C190" s="109" t="s">
        <v>67</v>
      </c>
      <c r="D190" s="69">
        <f t="shared" si="23"/>
        <v>34.883720930232556</v>
      </c>
      <c r="E190" s="110">
        <v>17.010000000000002</v>
      </c>
      <c r="F190" s="111">
        <v>7.0169999999999998E-3</v>
      </c>
      <c r="G190" s="107">
        <f t="shared" si="14"/>
        <v>17.017017000000003</v>
      </c>
      <c r="H190" s="72">
        <v>963.73</v>
      </c>
      <c r="I190" s="73" t="s">
        <v>12</v>
      </c>
      <c r="J190" s="76">
        <f t="shared" si="21"/>
        <v>963730</v>
      </c>
      <c r="K190" s="72">
        <v>35.57</v>
      </c>
      <c r="L190" s="73" t="s">
        <v>12</v>
      </c>
      <c r="M190" s="76">
        <f t="shared" si="18"/>
        <v>35570</v>
      </c>
      <c r="N190" s="72">
        <v>3.55</v>
      </c>
      <c r="O190" s="73" t="s">
        <v>12</v>
      </c>
      <c r="P190" s="76">
        <f t="shared" si="22"/>
        <v>3550</v>
      </c>
    </row>
    <row r="191" spans="1:16">
      <c r="B191" s="108">
        <v>3.25</v>
      </c>
      <c r="C191" s="109" t="s">
        <v>67</v>
      </c>
      <c r="D191" s="69">
        <f t="shared" si="23"/>
        <v>37.790697674418603</v>
      </c>
      <c r="E191" s="110">
        <v>16.100000000000001</v>
      </c>
      <c r="F191" s="111">
        <v>6.5310000000000003E-3</v>
      </c>
      <c r="G191" s="107">
        <f t="shared" si="14"/>
        <v>16.106531</v>
      </c>
      <c r="H191" s="72">
        <v>1.0900000000000001</v>
      </c>
      <c r="I191" s="115" t="s">
        <v>72</v>
      </c>
      <c r="J191" s="76">
        <f t="shared" ref="J191:J192" si="24">H191*1000000</f>
        <v>1090000</v>
      </c>
      <c r="K191" s="72">
        <v>39.75</v>
      </c>
      <c r="L191" s="73" t="s">
        <v>12</v>
      </c>
      <c r="M191" s="76">
        <f t="shared" si="18"/>
        <v>39750</v>
      </c>
      <c r="N191" s="72">
        <v>3.9</v>
      </c>
      <c r="O191" s="73" t="s">
        <v>12</v>
      </c>
      <c r="P191" s="76">
        <f t="shared" si="22"/>
        <v>3900</v>
      </c>
    </row>
    <row r="192" spans="1:16">
      <c r="B192" s="108">
        <v>3.5</v>
      </c>
      <c r="C192" s="109" t="s">
        <v>67</v>
      </c>
      <c r="D192" s="69">
        <f t="shared" si="23"/>
        <v>40.697674418604649</v>
      </c>
      <c r="E192" s="110">
        <v>15.3</v>
      </c>
      <c r="F192" s="111">
        <v>6.1110000000000001E-3</v>
      </c>
      <c r="G192" s="107">
        <f t="shared" si="14"/>
        <v>15.306111000000001</v>
      </c>
      <c r="H192" s="72">
        <v>1.22</v>
      </c>
      <c r="I192" s="73" t="s">
        <v>72</v>
      </c>
      <c r="J192" s="76">
        <f t="shared" si="24"/>
        <v>1220000</v>
      </c>
      <c r="K192" s="72">
        <v>43.94</v>
      </c>
      <c r="L192" s="73" t="s">
        <v>12</v>
      </c>
      <c r="M192" s="76">
        <f t="shared" si="18"/>
        <v>43940</v>
      </c>
      <c r="N192" s="72">
        <v>4.28</v>
      </c>
      <c r="O192" s="73" t="s">
        <v>12</v>
      </c>
      <c r="P192" s="76">
        <f t="shared" si="22"/>
        <v>4280</v>
      </c>
    </row>
    <row r="193" spans="2:16">
      <c r="B193" s="108">
        <v>3.75</v>
      </c>
      <c r="C193" s="109" t="s">
        <v>67</v>
      </c>
      <c r="D193" s="69">
        <f t="shared" si="23"/>
        <v>43.604651162790695</v>
      </c>
      <c r="E193" s="110">
        <v>14.58</v>
      </c>
      <c r="F193" s="111">
        <v>5.744E-3</v>
      </c>
      <c r="G193" s="107">
        <f t="shared" si="14"/>
        <v>14.585744</v>
      </c>
      <c r="H193" s="72">
        <v>1.36</v>
      </c>
      <c r="I193" s="73" t="s">
        <v>72</v>
      </c>
      <c r="J193" s="76">
        <f>H193*1000000</f>
        <v>1360000</v>
      </c>
      <c r="K193" s="72">
        <v>48.14</v>
      </c>
      <c r="L193" s="73" t="s">
        <v>12</v>
      </c>
      <c r="M193" s="76">
        <f t="shared" si="18"/>
        <v>48140</v>
      </c>
      <c r="N193" s="72">
        <v>4.67</v>
      </c>
      <c r="O193" s="73" t="s">
        <v>12</v>
      </c>
      <c r="P193" s="76">
        <f t="shared" si="22"/>
        <v>4670</v>
      </c>
    </row>
    <row r="194" spans="2:16">
      <c r="B194" s="108">
        <v>4</v>
      </c>
      <c r="C194" s="109" t="s">
        <v>67</v>
      </c>
      <c r="D194" s="69">
        <f t="shared" si="23"/>
        <v>46.511627906976742</v>
      </c>
      <c r="E194" s="110">
        <v>13.94</v>
      </c>
      <c r="F194" s="111">
        <v>5.4209999999999996E-3</v>
      </c>
      <c r="G194" s="107">
        <f t="shared" si="14"/>
        <v>13.945421</v>
      </c>
      <c r="H194" s="72">
        <v>1.51</v>
      </c>
      <c r="I194" s="73" t="s">
        <v>72</v>
      </c>
      <c r="J194" s="76">
        <f t="shared" ref="J194:J228" si="25">H194*1000000</f>
        <v>1510000</v>
      </c>
      <c r="K194" s="72">
        <v>52.36</v>
      </c>
      <c r="L194" s="73" t="s">
        <v>12</v>
      </c>
      <c r="M194" s="76">
        <f t="shared" si="18"/>
        <v>52360</v>
      </c>
      <c r="N194" s="72">
        <v>5.08</v>
      </c>
      <c r="O194" s="73" t="s">
        <v>12</v>
      </c>
      <c r="P194" s="76">
        <f t="shared" si="22"/>
        <v>5080</v>
      </c>
    </row>
    <row r="195" spans="2:16">
      <c r="B195" s="108">
        <v>4.5</v>
      </c>
      <c r="C195" s="109" t="s">
        <v>67</v>
      </c>
      <c r="D195" s="69">
        <f t="shared" si="23"/>
        <v>52.325581395348834</v>
      </c>
      <c r="E195" s="110">
        <v>12.83</v>
      </c>
      <c r="F195" s="111">
        <v>4.8760000000000001E-3</v>
      </c>
      <c r="G195" s="107">
        <f t="shared" si="14"/>
        <v>12.834876</v>
      </c>
      <c r="H195" s="72">
        <v>1.82</v>
      </c>
      <c r="I195" s="73" t="s">
        <v>72</v>
      </c>
      <c r="J195" s="76">
        <f t="shared" si="25"/>
        <v>1820000</v>
      </c>
      <c r="K195" s="72">
        <v>68.34</v>
      </c>
      <c r="L195" s="73" t="s">
        <v>12</v>
      </c>
      <c r="M195" s="76">
        <f t="shared" si="18"/>
        <v>68340</v>
      </c>
      <c r="N195" s="72">
        <v>5.94</v>
      </c>
      <c r="O195" s="73" t="s">
        <v>12</v>
      </c>
      <c r="P195" s="76">
        <f t="shared" si="22"/>
        <v>5940</v>
      </c>
    </row>
    <row r="196" spans="2:16">
      <c r="B196" s="108">
        <v>5</v>
      </c>
      <c r="C196" s="109" t="s">
        <v>67</v>
      </c>
      <c r="D196" s="69">
        <f t="shared" si="23"/>
        <v>58.139534883720927</v>
      </c>
      <c r="E196" s="110">
        <v>11.91</v>
      </c>
      <c r="F196" s="111">
        <v>4.4339999999999996E-3</v>
      </c>
      <c r="G196" s="107">
        <f t="shared" si="14"/>
        <v>11.914434</v>
      </c>
      <c r="H196" s="72">
        <v>2.15</v>
      </c>
      <c r="I196" s="73" t="s">
        <v>72</v>
      </c>
      <c r="J196" s="76">
        <f t="shared" si="25"/>
        <v>2150000</v>
      </c>
      <c r="K196" s="72">
        <v>83.23</v>
      </c>
      <c r="L196" s="73" t="s">
        <v>12</v>
      </c>
      <c r="M196" s="76">
        <f t="shared" si="18"/>
        <v>83230</v>
      </c>
      <c r="N196" s="72">
        <v>6.88</v>
      </c>
      <c r="O196" s="73" t="s">
        <v>12</v>
      </c>
      <c r="P196" s="76">
        <f t="shared" si="22"/>
        <v>6880</v>
      </c>
    </row>
    <row r="197" spans="2:16">
      <c r="B197" s="108">
        <v>5.5</v>
      </c>
      <c r="C197" s="109" t="s">
        <v>67</v>
      </c>
      <c r="D197" s="69">
        <f t="shared" si="23"/>
        <v>63.953488372093027</v>
      </c>
      <c r="E197" s="110">
        <v>11.14</v>
      </c>
      <c r="F197" s="111">
        <v>4.0689999999999997E-3</v>
      </c>
      <c r="G197" s="107">
        <f t="shared" si="14"/>
        <v>11.144069</v>
      </c>
      <c r="H197" s="72">
        <v>2.5099999999999998</v>
      </c>
      <c r="I197" s="73" t="s">
        <v>72</v>
      </c>
      <c r="J197" s="76">
        <f t="shared" si="25"/>
        <v>2510000</v>
      </c>
      <c r="K197" s="72">
        <v>97.61</v>
      </c>
      <c r="L197" s="73" t="s">
        <v>12</v>
      </c>
      <c r="M197" s="76">
        <f t="shared" si="18"/>
        <v>97610</v>
      </c>
      <c r="N197" s="72">
        <v>7.87</v>
      </c>
      <c r="O197" s="73" t="s">
        <v>12</v>
      </c>
      <c r="P197" s="76">
        <f t="shared" si="22"/>
        <v>7870</v>
      </c>
    </row>
    <row r="198" spans="2:16">
      <c r="B198" s="108">
        <v>6</v>
      </c>
      <c r="C198" s="109" t="s">
        <v>67</v>
      </c>
      <c r="D198" s="69">
        <f t="shared" si="23"/>
        <v>69.767441860465112</v>
      </c>
      <c r="E198" s="110">
        <v>10.47</v>
      </c>
      <c r="F198" s="111">
        <v>3.7620000000000002E-3</v>
      </c>
      <c r="G198" s="107">
        <f t="shared" si="14"/>
        <v>10.473762000000001</v>
      </c>
      <c r="H198" s="72">
        <v>2.9</v>
      </c>
      <c r="I198" s="73" t="s">
        <v>72</v>
      </c>
      <c r="J198" s="76">
        <f t="shared" si="25"/>
        <v>2900000</v>
      </c>
      <c r="K198" s="72">
        <v>111.73</v>
      </c>
      <c r="L198" s="73" t="s">
        <v>12</v>
      </c>
      <c r="M198" s="76">
        <f t="shared" si="18"/>
        <v>111730</v>
      </c>
      <c r="N198" s="72">
        <v>8.92</v>
      </c>
      <c r="O198" s="73" t="s">
        <v>12</v>
      </c>
      <c r="P198" s="76">
        <f t="shared" si="22"/>
        <v>8920</v>
      </c>
    </row>
    <row r="199" spans="2:16">
      <c r="B199" s="108">
        <v>6.5</v>
      </c>
      <c r="C199" s="109" t="s">
        <v>67</v>
      </c>
      <c r="D199" s="69">
        <f t="shared" si="23"/>
        <v>75.581395348837205</v>
      </c>
      <c r="E199" s="110">
        <v>9.8970000000000002</v>
      </c>
      <c r="F199" s="111">
        <v>3.4989999999999999E-3</v>
      </c>
      <c r="G199" s="107">
        <f t="shared" si="14"/>
        <v>9.9004989999999999</v>
      </c>
      <c r="H199" s="72">
        <v>3.3</v>
      </c>
      <c r="I199" s="73" t="s">
        <v>72</v>
      </c>
      <c r="J199" s="76">
        <f t="shared" si="25"/>
        <v>3300000</v>
      </c>
      <c r="K199" s="72">
        <v>125.75</v>
      </c>
      <c r="L199" s="73" t="s">
        <v>12</v>
      </c>
      <c r="M199" s="76">
        <f t="shared" si="18"/>
        <v>125750</v>
      </c>
      <c r="N199" s="72">
        <v>10.029999999999999</v>
      </c>
      <c r="O199" s="73" t="s">
        <v>12</v>
      </c>
      <c r="P199" s="76">
        <f t="shared" si="22"/>
        <v>10030</v>
      </c>
    </row>
    <row r="200" spans="2:16">
      <c r="B200" s="108">
        <v>7</v>
      </c>
      <c r="C200" s="109" t="s">
        <v>67</v>
      </c>
      <c r="D200" s="69">
        <f t="shared" si="23"/>
        <v>81.395348837209298</v>
      </c>
      <c r="E200" s="110">
        <v>9.3930000000000007</v>
      </c>
      <c r="F200" s="111">
        <v>3.2729999999999999E-3</v>
      </c>
      <c r="G200" s="107">
        <f t="shared" si="14"/>
        <v>9.3962730000000008</v>
      </c>
      <c r="H200" s="72">
        <v>3.73</v>
      </c>
      <c r="I200" s="73" t="s">
        <v>72</v>
      </c>
      <c r="J200" s="76">
        <f t="shared" si="25"/>
        <v>3730000</v>
      </c>
      <c r="K200" s="72">
        <v>139.72</v>
      </c>
      <c r="L200" s="73" t="s">
        <v>12</v>
      </c>
      <c r="M200" s="76">
        <f t="shared" si="18"/>
        <v>139720</v>
      </c>
      <c r="N200" s="72">
        <v>11.2</v>
      </c>
      <c r="O200" s="73" t="s">
        <v>12</v>
      </c>
      <c r="P200" s="76">
        <f t="shared" si="22"/>
        <v>11200</v>
      </c>
    </row>
    <row r="201" spans="2:16">
      <c r="B201" s="108">
        <v>8</v>
      </c>
      <c r="C201" s="109" t="s">
        <v>67</v>
      </c>
      <c r="D201" s="69">
        <f t="shared" si="23"/>
        <v>93.023255813953483</v>
      </c>
      <c r="E201" s="110">
        <v>8.5549999999999997</v>
      </c>
      <c r="F201" s="111">
        <v>2.8999999999999998E-3</v>
      </c>
      <c r="G201" s="107">
        <f t="shared" si="14"/>
        <v>8.5579000000000001</v>
      </c>
      <c r="H201" s="72">
        <v>4.66</v>
      </c>
      <c r="I201" s="73" t="s">
        <v>72</v>
      </c>
      <c r="J201" s="76">
        <f t="shared" si="25"/>
        <v>4660000</v>
      </c>
      <c r="K201" s="72">
        <v>191.57</v>
      </c>
      <c r="L201" s="73" t="s">
        <v>12</v>
      </c>
      <c r="M201" s="76">
        <f t="shared" si="18"/>
        <v>191570</v>
      </c>
      <c r="N201" s="72">
        <v>13.69</v>
      </c>
      <c r="O201" s="73" t="s">
        <v>12</v>
      </c>
      <c r="P201" s="76">
        <f t="shared" si="22"/>
        <v>13690</v>
      </c>
    </row>
    <row r="202" spans="2:16">
      <c r="B202" s="108">
        <v>9</v>
      </c>
      <c r="C202" s="109" t="s">
        <v>67</v>
      </c>
      <c r="D202" s="69">
        <f t="shared" si="23"/>
        <v>104.65116279069767</v>
      </c>
      <c r="E202" s="110">
        <v>7.883</v>
      </c>
      <c r="F202" s="111">
        <v>2.6059999999999998E-3</v>
      </c>
      <c r="G202" s="107">
        <f t="shared" si="14"/>
        <v>7.8856060000000001</v>
      </c>
      <c r="H202" s="72">
        <v>5.67</v>
      </c>
      <c r="I202" s="73" t="s">
        <v>72</v>
      </c>
      <c r="J202" s="76">
        <f t="shared" si="25"/>
        <v>5670000</v>
      </c>
      <c r="K202" s="72">
        <v>239.08</v>
      </c>
      <c r="L202" s="73" t="s">
        <v>12</v>
      </c>
      <c r="M202" s="76">
        <f t="shared" si="18"/>
        <v>239080</v>
      </c>
      <c r="N202" s="72">
        <v>16.38</v>
      </c>
      <c r="O202" s="73" t="s">
        <v>12</v>
      </c>
      <c r="P202" s="76">
        <f t="shared" si="22"/>
        <v>16379.999999999998</v>
      </c>
    </row>
    <row r="203" spans="2:16">
      <c r="B203" s="108">
        <v>10</v>
      </c>
      <c r="C203" s="109" t="s">
        <v>67</v>
      </c>
      <c r="D203" s="69">
        <f t="shared" si="23"/>
        <v>116.27906976744185</v>
      </c>
      <c r="E203" s="110">
        <v>7.32</v>
      </c>
      <c r="F203" s="111">
        <v>2.369E-3</v>
      </c>
      <c r="G203" s="107">
        <f t="shared" si="14"/>
        <v>7.3223690000000001</v>
      </c>
      <c r="H203" s="72">
        <v>6.76</v>
      </c>
      <c r="I203" s="73" t="s">
        <v>72</v>
      </c>
      <c r="J203" s="76">
        <f t="shared" si="25"/>
        <v>6760000</v>
      </c>
      <c r="K203" s="72">
        <v>284.73</v>
      </c>
      <c r="L203" s="73" t="s">
        <v>12</v>
      </c>
      <c r="M203" s="76">
        <f t="shared" si="18"/>
        <v>284730</v>
      </c>
      <c r="N203" s="72">
        <v>19.260000000000002</v>
      </c>
      <c r="O203" s="73" t="s">
        <v>12</v>
      </c>
      <c r="P203" s="76">
        <f t="shared" si="22"/>
        <v>19260</v>
      </c>
    </row>
    <row r="204" spans="2:16">
      <c r="B204" s="108">
        <v>11</v>
      </c>
      <c r="C204" s="109" t="s">
        <v>67</v>
      </c>
      <c r="D204" s="69">
        <f t="shared" si="23"/>
        <v>127.90697674418605</v>
      </c>
      <c r="E204" s="110">
        <v>6.8520000000000003</v>
      </c>
      <c r="F204" s="111">
        <v>2.173E-3</v>
      </c>
      <c r="G204" s="107">
        <f t="shared" si="14"/>
        <v>6.8541730000000003</v>
      </c>
      <c r="H204" s="72">
        <v>7.94</v>
      </c>
      <c r="I204" s="73" t="s">
        <v>72</v>
      </c>
      <c r="J204" s="76">
        <f t="shared" si="25"/>
        <v>7940000</v>
      </c>
      <c r="K204" s="72">
        <v>329.52</v>
      </c>
      <c r="L204" s="73" t="s">
        <v>12</v>
      </c>
      <c r="M204" s="76">
        <f t="shared" si="18"/>
        <v>329520</v>
      </c>
      <c r="N204" s="72">
        <v>22.32</v>
      </c>
      <c r="O204" s="73" t="s">
        <v>12</v>
      </c>
      <c r="P204" s="76">
        <f t="shared" si="22"/>
        <v>22320</v>
      </c>
    </row>
    <row r="205" spans="2:16">
      <c r="B205" s="108">
        <v>12</v>
      </c>
      <c r="C205" s="109" t="s">
        <v>67</v>
      </c>
      <c r="D205" s="69">
        <f t="shared" si="23"/>
        <v>139.53488372093022</v>
      </c>
      <c r="E205" s="110">
        <v>6.4550000000000001</v>
      </c>
      <c r="F205" s="111">
        <v>2.0070000000000001E-3</v>
      </c>
      <c r="G205" s="107">
        <f t="shared" si="14"/>
        <v>6.4570069999999999</v>
      </c>
      <c r="H205" s="72">
        <v>9.18</v>
      </c>
      <c r="I205" s="73" t="s">
        <v>72</v>
      </c>
      <c r="J205" s="76">
        <f t="shared" si="25"/>
        <v>9180000</v>
      </c>
      <c r="K205" s="72">
        <v>373.86</v>
      </c>
      <c r="L205" s="73" t="s">
        <v>12</v>
      </c>
      <c r="M205" s="76">
        <f t="shared" si="18"/>
        <v>373860</v>
      </c>
      <c r="N205" s="72">
        <v>25.55</v>
      </c>
      <c r="O205" s="73" t="s">
        <v>12</v>
      </c>
      <c r="P205" s="76">
        <f t="shared" si="22"/>
        <v>25550</v>
      </c>
    </row>
    <row r="206" spans="2:16">
      <c r="B206" s="108">
        <v>13</v>
      </c>
      <c r="C206" s="109" t="s">
        <v>67</v>
      </c>
      <c r="D206" s="69">
        <f t="shared" si="23"/>
        <v>151.16279069767441</v>
      </c>
      <c r="E206" s="110">
        <v>6.1159999999999997</v>
      </c>
      <c r="F206" s="111">
        <v>1.866E-3</v>
      </c>
      <c r="G206" s="107">
        <f t="shared" si="14"/>
        <v>6.1178659999999994</v>
      </c>
      <c r="H206" s="72">
        <v>10.51</v>
      </c>
      <c r="I206" s="73" t="s">
        <v>72</v>
      </c>
      <c r="J206" s="76">
        <f t="shared" si="25"/>
        <v>10510000</v>
      </c>
      <c r="K206" s="72">
        <v>417.98</v>
      </c>
      <c r="L206" s="73" t="s">
        <v>12</v>
      </c>
      <c r="M206" s="76">
        <f t="shared" si="18"/>
        <v>417980</v>
      </c>
      <c r="N206" s="72">
        <v>28.94</v>
      </c>
      <c r="O206" s="73" t="s">
        <v>12</v>
      </c>
      <c r="P206" s="76">
        <f t="shared" si="22"/>
        <v>28940</v>
      </c>
    </row>
    <row r="207" spans="2:16">
      <c r="B207" s="108">
        <v>14</v>
      </c>
      <c r="C207" s="109" t="s">
        <v>67</v>
      </c>
      <c r="D207" s="69">
        <f t="shared" si="23"/>
        <v>162.7906976744186</v>
      </c>
      <c r="E207" s="110">
        <v>5.8220000000000001</v>
      </c>
      <c r="F207" s="111">
        <v>1.745E-3</v>
      </c>
      <c r="G207" s="107">
        <f t="shared" si="14"/>
        <v>5.8237449999999997</v>
      </c>
      <c r="H207" s="72">
        <v>11.9</v>
      </c>
      <c r="I207" s="73" t="s">
        <v>72</v>
      </c>
      <c r="J207" s="76">
        <f t="shared" si="25"/>
        <v>11900000</v>
      </c>
      <c r="K207" s="72">
        <v>462.01</v>
      </c>
      <c r="L207" s="73" t="s">
        <v>12</v>
      </c>
      <c r="M207" s="76">
        <f t="shared" si="18"/>
        <v>462010</v>
      </c>
      <c r="N207" s="72">
        <v>32.479999999999997</v>
      </c>
      <c r="O207" s="73" t="s">
        <v>12</v>
      </c>
      <c r="P207" s="76">
        <f t="shared" si="22"/>
        <v>32479.999999999996</v>
      </c>
    </row>
    <row r="208" spans="2:16">
      <c r="B208" s="108">
        <v>15</v>
      </c>
      <c r="C208" s="109" t="s">
        <v>67</v>
      </c>
      <c r="D208" s="69">
        <f t="shared" si="23"/>
        <v>174.41860465116278</v>
      </c>
      <c r="E208" s="110">
        <v>5.5650000000000004</v>
      </c>
      <c r="F208" s="111">
        <v>1.6379999999999999E-3</v>
      </c>
      <c r="G208" s="107">
        <f t="shared" si="14"/>
        <v>5.5666380000000002</v>
      </c>
      <c r="H208" s="72">
        <v>13.36</v>
      </c>
      <c r="I208" s="73" t="s">
        <v>72</v>
      </c>
      <c r="J208" s="76">
        <f t="shared" si="25"/>
        <v>13360000</v>
      </c>
      <c r="K208" s="72">
        <v>505.99</v>
      </c>
      <c r="L208" s="73" t="s">
        <v>12</v>
      </c>
      <c r="M208" s="76">
        <f t="shared" si="18"/>
        <v>505990</v>
      </c>
      <c r="N208" s="72">
        <v>36.159999999999997</v>
      </c>
      <c r="O208" s="73" t="s">
        <v>12</v>
      </c>
      <c r="P208" s="76">
        <f t="shared" si="22"/>
        <v>36160</v>
      </c>
    </row>
    <row r="209" spans="2:16">
      <c r="B209" s="108">
        <v>16</v>
      </c>
      <c r="C209" s="109" t="s">
        <v>67</v>
      </c>
      <c r="D209" s="69">
        <f t="shared" si="23"/>
        <v>186.04651162790697</v>
      </c>
      <c r="E209" s="110">
        <v>5.3380000000000001</v>
      </c>
      <c r="F209" s="111">
        <v>1.5449999999999999E-3</v>
      </c>
      <c r="G209" s="107">
        <f t="shared" si="14"/>
        <v>5.3395450000000002</v>
      </c>
      <c r="H209" s="72">
        <v>14.88</v>
      </c>
      <c r="I209" s="73" t="s">
        <v>72</v>
      </c>
      <c r="J209" s="76">
        <f t="shared" si="25"/>
        <v>14880000</v>
      </c>
      <c r="K209" s="72">
        <v>549.97</v>
      </c>
      <c r="L209" s="73" t="s">
        <v>12</v>
      </c>
      <c r="M209" s="76">
        <f t="shared" si="18"/>
        <v>549970</v>
      </c>
      <c r="N209" s="72">
        <v>39.979999999999997</v>
      </c>
      <c r="O209" s="73" t="s">
        <v>12</v>
      </c>
      <c r="P209" s="76">
        <f t="shared" si="22"/>
        <v>39980</v>
      </c>
    </row>
    <row r="210" spans="2:16">
      <c r="B210" s="108">
        <v>17</v>
      </c>
      <c r="C210" s="109" t="s">
        <v>67</v>
      </c>
      <c r="D210" s="69">
        <f t="shared" si="23"/>
        <v>197.67441860465115</v>
      </c>
      <c r="E210" s="110">
        <v>5.1360000000000001</v>
      </c>
      <c r="F210" s="111">
        <v>1.462E-3</v>
      </c>
      <c r="G210" s="107">
        <f t="shared" si="14"/>
        <v>5.1374620000000002</v>
      </c>
      <c r="H210" s="72">
        <v>16.46</v>
      </c>
      <c r="I210" s="73" t="s">
        <v>72</v>
      </c>
      <c r="J210" s="76">
        <f t="shared" si="25"/>
        <v>16460000</v>
      </c>
      <c r="K210" s="72">
        <v>593.95000000000005</v>
      </c>
      <c r="L210" s="73" t="s">
        <v>12</v>
      </c>
      <c r="M210" s="76">
        <f t="shared" si="18"/>
        <v>593950</v>
      </c>
      <c r="N210" s="72">
        <v>43.93</v>
      </c>
      <c r="O210" s="73" t="s">
        <v>12</v>
      </c>
      <c r="P210" s="76">
        <f t="shared" si="22"/>
        <v>43930</v>
      </c>
    </row>
    <row r="211" spans="2:16">
      <c r="B211" s="108">
        <v>18</v>
      </c>
      <c r="C211" s="109" t="s">
        <v>67</v>
      </c>
      <c r="D211" s="69">
        <f t="shared" si="23"/>
        <v>209.30232558139534</v>
      </c>
      <c r="E211" s="110">
        <v>4.9560000000000004</v>
      </c>
      <c r="F211" s="111">
        <v>1.387E-3</v>
      </c>
      <c r="G211" s="107">
        <f t="shared" si="14"/>
        <v>4.9573870000000007</v>
      </c>
      <c r="H211" s="72">
        <v>18.11</v>
      </c>
      <c r="I211" s="73" t="s">
        <v>72</v>
      </c>
      <c r="J211" s="76">
        <f t="shared" si="25"/>
        <v>18110000</v>
      </c>
      <c r="K211" s="72">
        <v>637.92999999999995</v>
      </c>
      <c r="L211" s="73" t="s">
        <v>12</v>
      </c>
      <c r="M211" s="76">
        <f t="shared" si="18"/>
        <v>637930</v>
      </c>
      <c r="N211" s="72">
        <v>48</v>
      </c>
      <c r="O211" s="73" t="s">
        <v>12</v>
      </c>
      <c r="P211" s="76">
        <f t="shared" si="22"/>
        <v>48000</v>
      </c>
    </row>
    <row r="212" spans="2:16">
      <c r="B212" s="108">
        <v>20</v>
      </c>
      <c r="C212" s="109" t="s">
        <v>67</v>
      </c>
      <c r="D212" s="69">
        <f t="shared" si="23"/>
        <v>232.55813953488371</v>
      </c>
      <c r="E212" s="110">
        <v>4.6479999999999997</v>
      </c>
      <c r="F212" s="111">
        <v>1.2600000000000001E-3</v>
      </c>
      <c r="G212" s="107">
        <f t="shared" si="14"/>
        <v>4.6492599999999999</v>
      </c>
      <c r="H212" s="72">
        <v>21.57</v>
      </c>
      <c r="I212" s="73" t="s">
        <v>72</v>
      </c>
      <c r="J212" s="76">
        <f t="shared" si="25"/>
        <v>21570000</v>
      </c>
      <c r="K212" s="72">
        <v>804.06</v>
      </c>
      <c r="L212" s="73" t="s">
        <v>12</v>
      </c>
      <c r="M212" s="76">
        <f t="shared" si="18"/>
        <v>804060</v>
      </c>
      <c r="N212" s="72">
        <v>56.48</v>
      </c>
      <c r="O212" s="73" t="s">
        <v>12</v>
      </c>
      <c r="P212" s="76">
        <f t="shared" si="22"/>
        <v>56480</v>
      </c>
    </row>
    <row r="213" spans="2:16">
      <c r="B213" s="108">
        <v>22.5</v>
      </c>
      <c r="C213" s="109" t="s">
        <v>67</v>
      </c>
      <c r="D213" s="69">
        <f t="shared" si="23"/>
        <v>261.62790697674421</v>
      </c>
      <c r="E213" s="110">
        <v>4.3369999999999997</v>
      </c>
      <c r="F213" s="111">
        <v>1.132E-3</v>
      </c>
      <c r="G213" s="107">
        <f t="shared" ref="G213:G228" si="26">E213+F213</f>
        <v>4.3381319999999999</v>
      </c>
      <c r="H213" s="72">
        <v>26.19</v>
      </c>
      <c r="I213" s="73" t="s">
        <v>72</v>
      </c>
      <c r="J213" s="76">
        <f t="shared" si="25"/>
        <v>26190000</v>
      </c>
      <c r="K213" s="72">
        <v>1.04</v>
      </c>
      <c r="L213" s="115" t="s">
        <v>72</v>
      </c>
      <c r="M213" s="76">
        <f t="shared" ref="M213:M214" si="27">K213*1000000</f>
        <v>1040000</v>
      </c>
      <c r="N213" s="72">
        <v>67.650000000000006</v>
      </c>
      <c r="O213" s="73" t="s">
        <v>12</v>
      </c>
      <c r="P213" s="76">
        <f t="shared" si="22"/>
        <v>67650</v>
      </c>
    </row>
    <row r="214" spans="2:16">
      <c r="B214" s="108">
        <v>25</v>
      </c>
      <c r="C214" s="109" t="s">
        <v>67</v>
      </c>
      <c r="D214" s="69">
        <f t="shared" si="23"/>
        <v>290.69767441860466</v>
      </c>
      <c r="E214" s="110">
        <v>4.0860000000000003</v>
      </c>
      <c r="F214" s="111">
        <v>1.0280000000000001E-3</v>
      </c>
      <c r="G214" s="107">
        <f t="shared" si="26"/>
        <v>4.0870280000000001</v>
      </c>
      <c r="H214" s="72">
        <v>31.12</v>
      </c>
      <c r="I214" s="73" t="s">
        <v>72</v>
      </c>
      <c r="J214" s="76">
        <f t="shared" si="25"/>
        <v>31120000</v>
      </c>
      <c r="K214" s="72">
        <v>1.25</v>
      </c>
      <c r="L214" s="73" t="s">
        <v>72</v>
      </c>
      <c r="M214" s="76">
        <f t="shared" si="27"/>
        <v>1250000</v>
      </c>
      <c r="N214" s="72">
        <v>79.38</v>
      </c>
      <c r="O214" s="73" t="s">
        <v>12</v>
      </c>
      <c r="P214" s="76">
        <f t="shared" si="22"/>
        <v>79380</v>
      </c>
    </row>
    <row r="215" spans="2:16">
      <c r="B215" s="108">
        <v>27.5</v>
      </c>
      <c r="C215" s="109" t="s">
        <v>67</v>
      </c>
      <c r="D215" s="69">
        <f t="shared" si="23"/>
        <v>319.76744186046511</v>
      </c>
      <c r="E215" s="110">
        <v>3.8809999999999998</v>
      </c>
      <c r="F215" s="111">
        <v>9.4189999999999996E-4</v>
      </c>
      <c r="G215" s="107">
        <f t="shared" si="26"/>
        <v>3.8819418999999997</v>
      </c>
      <c r="H215" s="72">
        <v>36.33</v>
      </c>
      <c r="I215" s="73" t="s">
        <v>72</v>
      </c>
      <c r="J215" s="76">
        <f t="shared" si="25"/>
        <v>36330000</v>
      </c>
      <c r="K215" s="72">
        <v>1.45</v>
      </c>
      <c r="L215" s="73" t="s">
        <v>72</v>
      </c>
      <c r="M215" s="76">
        <f>K215*1000000</f>
        <v>1450000</v>
      </c>
      <c r="N215" s="72">
        <v>91.59</v>
      </c>
      <c r="O215" s="73" t="s">
        <v>12</v>
      </c>
      <c r="P215" s="76">
        <f t="shared" si="22"/>
        <v>91590</v>
      </c>
    </row>
    <row r="216" spans="2:16">
      <c r="B216" s="108">
        <v>30</v>
      </c>
      <c r="C216" s="109" t="s">
        <v>67</v>
      </c>
      <c r="D216" s="69">
        <f t="shared" si="23"/>
        <v>348.83720930232556</v>
      </c>
      <c r="E216" s="110">
        <v>3.7090000000000001</v>
      </c>
      <c r="F216" s="111">
        <v>8.6970000000000005E-4</v>
      </c>
      <c r="G216" s="107">
        <f t="shared" si="26"/>
        <v>3.7098697</v>
      </c>
      <c r="H216" s="72">
        <v>41.8</v>
      </c>
      <c r="I216" s="73" t="s">
        <v>72</v>
      </c>
      <c r="J216" s="76">
        <f t="shared" si="25"/>
        <v>41800000</v>
      </c>
      <c r="K216" s="72">
        <v>1.64</v>
      </c>
      <c r="L216" s="73" t="s">
        <v>72</v>
      </c>
      <c r="M216" s="76">
        <f t="shared" ref="M216:M228" si="28">K216*1000000</f>
        <v>1640000</v>
      </c>
      <c r="N216" s="72">
        <v>104.22</v>
      </c>
      <c r="O216" s="73" t="s">
        <v>12</v>
      </c>
      <c r="P216" s="76">
        <f t="shared" si="22"/>
        <v>104220</v>
      </c>
    </row>
    <row r="217" spans="2:16">
      <c r="B217" s="108">
        <v>32.5</v>
      </c>
      <c r="C217" s="109" t="s">
        <v>67</v>
      </c>
      <c r="D217" s="69">
        <f t="shared" si="23"/>
        <v>377.90697674418607</v>
      </c>
      <c r="E217" s="110">
        <v>3.5640000000000001</v>
      </c>
      <c r="F217" s="111">
        <v>8.0820000000000002E-4</v>
      </c>
      <c r="G217" s="107">
        <f t="shared" si="26"/>
        <v>3.5648081999999999</v>
      </c>
      <c r="H217" s="72">
        <v>47.51</v>
      </c>
      <c r="I217" s="73" t="s">
        <v>72</v>
      </c>
      <c r="J217" s="76">
        <f t="shared" si="25"/>
        <v>47510000</v>
      </c>
      <c r="K217" s="72">
        <v>1.83</v>
      </c>
      <c r="L217" s="73" t="s">
        <v>72</v>
      </c>
      <c r="M217" s="76">
        <f t="shared" si="28"/>
        <v>1830000</v>
      </c>
      <c r="N217" s="72">
        <v>117.22</v>
      </c>
      <c r="O217" s="73" t="s">
        <v>12</v>
      </c>
      <c r="P217" s="76">
        <f t="shared" si="22"/>
        <v>117220</v>
      </c>
    </row>
    <row r="218" spans="2:16">
      <c r="B218" s="108">
        <v>35</v>
      </c>
      <c r="C218" s="109" t="s">
        <v>67</v>
      </c>
      <c r="D218" s="69">
        <f t="shared" si="23"/>
        <v>406.97674418604652</v>
      </c>
      <c r="E218" s="110">
        <v>3.44</v>
      </c>
      <c r="F218" s="111">
        <v>7.5509999999999998E-4</v>
      </c>
      <c r="G218" s="107">
        <f t="shared" si="26"/>
        <v>3.4407551000000001</v>
      </c>
      <c r="H218" s="72">
        <v>53.44</v>
      </c>
      <c r="I218" s="73" t="s">
        <v>72</v>
      </c>
      <c r="J218" s="76">
        <f t="shared" si="25"/>
        <v>53440000</v>
      </c>
      <c r="K218" s="72">
        <v>2.0099999999999998</v>
      </c>
      <c r="L218" s="73" t="s">
        <v>72</v>
      </c>
      <c r="M218" s="76">
        <f t="shared" si="28"/>
        <v>2009999.9999999998</v>
      </c>
      <c r="N218" s="72">
        <v>130.53</v>
      </c>
      <c r="O218" s="73" t="s">
        <v>12</v>
      </c>
      <c r="P218" s="76">
        <f t="shared" si="22"/>
        <v>130530</v>
      </c>
    </row>
    <row r="219" spans="2:16">
      <c r="B219" s="108">
        <v>37.5</v>
      </c>
      <c r="C219" s="109" t="s">
        <v>67</v>
      </c>
      <c r="D219" s="69">
        <f t="shared" si="23"/>
        <v>436.04651162790697</v>
      </c>
      <c r="E219" s="110">
        <v>3.3330000000000002</v>
      </c>
      <c r="F219" s="111">
        <v>7.0879999999999999E-4</v>
      </c>
      <c r="G219" s="107">
        <f t="shared" si="26"/>
        <v>3.3337088000000001</v>
      </c>
      <c r="H219" s="72">
        <v>59.56</v>
      </c>
      <c r="I219" s="73" t="s">
        <v>72</v>
      </c>
      <c r="J219" s="76">
        <f t="shared" si="25"/>
        <v>59560000</v>
      </c>
      <c r="K219" s="72">
        <v>2.19</v>
      </c>
      <c r="L219" s="73" t="s">
        <v>72</v>
      </c>
      <c r="M219" s="76">
        <f t="shared" si="28"/>
        <v>2190000</v>
      </c>
      <c r="N219" s="72">
        <v>144.12</v>
      </c>
      <c r="O219" s="73" t="s">
        <v>12</v>
      </c>
      <c r="P219" s="76">
        <f t="shared" si="22"/>
        <v>144120</v>
      </c>
    </row>
    <row r="220" spans="2:16">
      <c r="B220" s="108">
        <v>40</v>
      </c>
      <c r="C220" s="109" t="s">
        <v>67</v>
      </c>
      <c r="D220" s="69">
        <f t="shared" si="23"/>
        <v>465.11627906976742</v>
      </c>
      <c r="E220" s="110">
        <v>3.24</v>
      </c>
      <c r="F220" s="111">
        <v>6.6799999999999997E-4</v>
      </c>
      <c r="G220" s="107">
        <f t="shared" si="26"/>
        <v>3.2406680000000003</v>
      </c>
      <c r="H220" s="72">
        <v>65.88</v>
      </c>
      <c r="I220" s="73" t="s">
        <v>72</v>
      </c>
      <c r="J220" s="76">
        <f t="shared" si="25"/>
        <v>65879999.999999993</v>
      </c>
      <c r="K220" s="72">
        <v>2.37</v>
      </c>
      <c r="L220" s="73" t="s">
        <v>72</v>
      </c>
      <c r="M220" s="76">
        <f t="shared" si="28"/>
        <v>2370000</v>
      </c>
      <c r="N220" s="72">
        <v>157.93</v>
      </c>
      <c r="O220" s="73" t="s">
        <v>12</v>
      </c>
      <c r="P220" s="76">
        <f t="shared" si="22"/>
        <v>157930</v>
      </c>
    </row>
    <row r="221" spans="2:16">
      <c r="B221" s="108">
        <v>45</v>
      </c>
      <c r="C221" s="109" t="s">
        <v>67</v>
      </c>
      <c r="D221" s="69">
        <f t="shared" si="23"/>
        <v>523.25581395348843</v>
      </c>
      <c r="E221" s="110">
        <v>3.085</v>
      </c>
      <c r="F221" s="111">
        <v>5.9949999999999999E-4</v>
      </c>
      <c r="G221" s="107">
        <f t="shared" si="26"/>
        <v>3.0855994999999998</v>
      </c>
      <c r="H221" s="72">
        <v>79.010000000000005</v>
      </c>
      <c r="I221" s="73" t="s">
        <v>72</v>
      </c>
      <c r="J221" s="76">
        <f t="shared" si="25"/>
        <v>79010000</v>
      </c>
      <c r="K221" s="72">
        <v>3.01</v>
      </c>
      <c r="L221" s="73" t="s">
        <v>72</v>
      </c>
      <c r="M221" s="76">
        <f t="shared" si="28"/>
        <v>3010000</v>
      </c>
      <c r="N221" s="72">
        <v>186.14</v>
      </c>
      <c r="O221" s="73" t="s">
        <v>12</v>
      </c>
      <c r="P221" s="76">
        <f t="shared" si="22"/>
        <v>186140</v>
      </c>
    </row>
    <row r="222" spans="2:16">
      <c r="B222" s="108">
        <v>50</v>
      </c>
      <c r="C222" s="109" t="s">
        <v>67</v>
      </c>
      <c r="D222" s="69">
        <f t="shared" si="23"/>
        <v>581.39534883720933</v>
      </c>
      <c r="E222" s="110">
        <v>2.964</v>
      </c>
      <c r="F222" s="111">
        <v>5.4410000000000005E-4</v>
      </c>
      <c r="G222" s="107">
        <f t="shared" si="26"/>
        <v>2.9645440999999999</v>
      </c>
      <c r="H222" s="72">
        <v>92.73</v>
      </c>
      <c r="I222" s="73" t="s">
        <v>72</v>
      </c>
      <c r="J222" s="76">
        <f t="shared" si="25"/>
        <v>92730000</v>
      </c>
      <c r="K222" s="72">
        <v>3.58</v>
      </c>
      <c r="L222" s="73" t="s">
        <v>72</v>
      </c>
      <c r="M222" s="76">
        <f t="shared" si="28"/>
        <v>3580000</v>
      </c>
      <c r="N222" s="72">
        <v>214.91</v>
      </c>
      <c r="O222" s="73" t="s">
        <v>12</v>
      </c>
      <c r="P222" s="76">
        <f t="shared" si="22"/>
        <v>214910</v>
      </c>
    </row>
    <row r="223" spans="2:16">
      <c r="B223" s="108">
        <v>55</v>
      </c>
      <c r="C223" s="109" t="s">
        <v>67</v>
      </c>
      <c r="D223" s="69">
        <f t="shared" si="23"/>
        <v>639.53488372093022</v>
      </c>
      <c r="E223" s="110">
        <v>2.867</v>
      </c>
      <c r="F223" s="111">
        <v>4.9850000000000003E-4</v>
      </c>
      <c r="G223" s="107">
        <f t="shared" si="26"/>
        <v>2.8674985</v>
      </c>
      <c r="H223" s="72">
        <v>106.97</v>
      </c>
      <c r="I223" s="73" t="s">
        <v>72</v>
      </c>
      <c r="J223" s="76">
        <f t="shared" si="25"/>
        <v>106970000</v>
      </c>
      <c r="K223" s="72">
        <v>4.1100000000000003</v>
      </c>
      <c r="L223" s="73" t="s">
        <v>72</v>
      </c>
      <c r="M223" s="76">
        <f t="shared" si="28"/>
        <v>4110000.0000000005</v>
      </c>
      <c r="N223" s="72">
        <v>244.06</v>
      </c>
      <c r="O223" s="73" t="s">
        <v>12</v>
      </c>
      <c r="P223" s="76">
        <f t="shared" si="22"/>
        <v>244060</v>
      </c>
    </row>
    <row r="224" spans="2:16">
      <c r="B224" s="108">
        <v>60</v>
      </c>
      <c r="C224" s="109" t="s">
        <v>67</v>
      </c>
      <c r="D224" s="69">
        <f t="shared" si="23"/>
        <v>697.67441860465112</v>
      </c>
      <c r="E224" s="110">
        <v>2.7869999999999999</v>
      </c>
      <c r="F224" s="111">
        <v>4.6010000000000002E-4</v>
      </c>
      <c r="G224" s="107">
        <f t="shared" si="26"/>
        <v>2.7874601000000001</v>
      </c>
      <c r="H224" s="72">
        <v>121.65</v>
      </c>
      <c r="I224" s="73" t="s">
        <v>72</v>
      </c>
      <c r="J224" s="76">
        <f t="shared" si="25"/>
        <v>121650000</v>
      </c>
      <c r="K224" s="72">
        <v>4.5999999999999996</v>
      </c>
      <c r="L224" s="73" t="s">
        <v>72</v>
      </c>
      <c r="M224" s="76">
        <f t="shared" si="28"/>
        <v>4600000</v>
      </c>
      <c r="N224" s="72">
        <v>273.45</v>
      </c>
      <c r="O224" s="73" t="s">
        <v>12</v>
      </c>
      <c r="P224" s="76">
        <f t="shared" si="22"/>
        <v>273450</v>
      </c>
    </row>
    <row r="225" spans="1:16">
      <c r="B225" s="108">
        <v>65</v>
      </c>
      <c r="C225" s="109" t="s">
        <v>67</v>
      </c>
      <c r="D225" s="69">
        <f t="shared" si="23"/>
        <v>755.81395348837214</v>
      </c>
      <c r="E225" s="110">
        <v>2.722</v>
      </c>
      <c r="F225" s="111">
        <v>4.2739999999999998E-4</v>
      </c>
      <c r="G225" s="107">
        <f t="shared" si="26"/>
        <v>2.7224273999999999</v>
      </c>
      <c r="H225" s="72">
        <v>136.72</v>
      </c>
      <c r="I225" s="73" t="s">
        <v>72</v>
      </c>
      <c r="J225" s="76">
        <f t="shared" si="25"/>
        <v>136720000</v>
      </c>
      <c r="K225" s="72">
        <v>5.07</v>
      </c>
      <c r="L225" s="73" t="s">
        <v>72</v>
      </c>
      <c r="M225" s="76">
        <f t="shared" si="28"/>
        <v>5070000</v>
      </c>
      <c r="N225" s="72">
        <v>302.95999999999998</v>
      </c>
      <c r="O225" s="73" t="s">
        <v>12</v>
      </c>
      <c r="P225" s="76">
        <f t="shared" si="22"/>
        <v>302960</v>
      </c>
    </row>
    <row r="226" spans="1:16">
      <c r="B226" s="108">
        <v>70</v>
      </c>
      <c r="C226" s="109" t="s">
        <v>67</v>
      </c>
      <c r="D226" s="69">
        <f t="shared" si="23"/>
        <v>813.95348837209303</v>
      </c>
      <c r="E226" s="110">
        <v>2.6669999999999998</v>
      </c>
      <c r="F226" s="111">
        <v>3.992E-4</v>
      </c>
      <c r="G226" s="107">
        <f t="shared" si="26"/>
        <v>2.6673991999999997</v>
      </c>
      <c r="H226" s="72">
        <v>152.13</v>
      </c>
      <c r="I226" s="73" t="s">
        <v>72</v>
      </c>
      <c r="J226" s="76">
        <f t="shared" si="25"/>
        <v>152130000</v>
      </c>
      <c r="K226" s="72">
        <v>5.52</v>
      </c>
      <c r="L226" s="73" t="s">
        <v>72</v>
      </c>
      <c r="M226" s="76">
        <f t="shared" si="28"/>
        <v>5520000</v>
      </c>
      <c r="N226" s="72">
        <v>332.49</v>
      </c>
      <c r="O226" s="73" t="s">
        <v>12</v>
      </c>
      <c r="P226" s="76">
        <f t="shared" si="22"/>
        <v>332490</v>
      </c>
    </row>
    <row r="227" spans="1:16">
      <c r="B227" s="108">
        <v>80</v>
      </c>
      <c r="C227" s="109" t="s">
        <v>67</v>
      </c>
      <c r="D227" s="69">
        <f t="shared" si="23"/>
        <v>930.23255813953483</v>
      </c>
      <c r="E227" s="110">
        <v>2.5819999999999999</v>
      </c>
      <c r="F227" s="111">
        <v>3.5290000000000001E-4</v>
      </c>
      <c r="G227" s="107">
        <f t="shared" si="26"/>
        <v>2.5823529000000001</v>
      </c>
      <c r="H227" s="72">
        <v>183.76</v>
      </c>
      <c r="I227" s="73" t="s">
        <v>72</v>
      </c>
      <c r="J227" s="76">
        <f t="shared" si="25"/>
        <v>183760000</v>
      </c>
      <c r="K227" s="72">
        <v>7.11</v>
      </c>
      <c r="L227" s="73" t="s">
        <v>72</v>
      </c>
      <c r="M227" s="76">
        <f t="shared" si="28"/>
        <v>7110000</v>
      </c>
      <c r="N227" s="72">
        <v>391.36</v>
      </c>
      <c r="O227" s="73" t="s">
        <v>12</v>
      </c>
      <c r="P227" s="76">
        <f t="shared" si="22"/>
        <v>391360</v>
      </c>
    </row>
    <row r="228" spans="1:16">
      <c r="A228" s="4">
        <v>228</v>
      </c>
      <c r="B228" s="108">
        <v>86</v>
      </c>
      <c r="C228" s="109" t="s">
        <v>67</v>
      </c>
      <c r="D228" s="69">
        <f t="shared" si="23"/>
        <v>1000</v>
      </c>
      <c r="E228" s="110">
        <v>2.5449999999999999</v>
      </c>
      <c r="F228" s="111">
        <v>3.301E-4</v>
      </c>
      <c r="G228" s="107">
        <f t="shared" si="26"/>
        <v>2.5453301000000002</v>
      </c>
      <c r="H228" s="72">
        <v>203.18</v>
      </c>
      <c r="I228" s="73" t="s">
        <v>72</v>
      </c>
      <c r="J228" s="76">
        <f t="shared" si="25"/>
        <v>203180000</v>
      </c>
      <c r="K228" s="72">
        <v>7.62</v>
      </c>
      <c r="L228" s="73" t="s">
        <v>72</v>
      </c>
      <c r="M228" s="76">
        <f t="shared" si="28"/>
        <v>7620000</v>
      </c>
      <c r="N228" s="72">
        <v>426.4</v>
      </c>
      <c r="O228" s="73" t="s">
        <v>12</v>
      </c>
      <c r="P228" s="76">
        <f t="shared" si="22"/>
        <v>426400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4.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4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5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82</v>
      </c>
      <c r="M2" s="8"/>
      <c r="N2" s="9" t="s">
        <v>15</v>
      </c>
      <c r="R2" s="45"/>
      <c r="S2" s="127"/>
      <c r="T2" s="25"/>
      <c r="U2" s="45"/>
      <c r="V2" s="128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135</v>
      </c>
      <c r="F3" s="186"/>
      <c r="G3" s="14" t="s">
        <v>18</v>
      </c>
      <c r="H3" s="14"/>
      <c r="I3" s="14"/>
      <c r="K3" s="15"/>
      <c r="L3" s="5" t="s">
        <v>19</v>
      </c>
      <c r="M3" s="16"/>
      <c r="N3" s="9" t="s">
        <v>83</v>
      </c>
      <c r="O3" s="9"/>
      <c r="R3" s="25"/>
      <c r="S3" s="25"/>
      <c r="T3" s="25"/>
      <c r="U3" s="45"/>
      <c r="V3" s="121"/>
      <c r="W3" s="122"/>
      <c r="X3" s="25"/>
      <c r="Y3" s="25"/>
    </row>
    <row r="4" spans="1:25">
      <c r="A4" s="4">
        <v>4</v>
      </c>
      <c r="B4" s="12" t="s">
        <v>84</v>
      </c>
      <c r="C4" s="20">
        <v>36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85</v>
      </c>
      <c r="L4" s="9"/>
      <c r="M4" s="9"/>
      <c r="N4" s="9"/>
      <c r="O4" s="9"/>
      <c r="R4" s="45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86</v>
      </c>
      <c r="C5" s="20">
        <v>86</v>
      </c>
      <c r="D5" s="21" t="s">
        <v>87</v>
      </c>
      <c r="F5" s="14" t="s">
        <v>0</v>
      </c>
      <c r="G5" s="14" t="s">
        <v>26</v>
      </c>
      <c r="H5" s="14" t="s">
        <v>88</v>
      </c>
      <c r="I5" s="14" t="s">
        <v>88</v>
      </c>
      <c r="J5" s="24" t="s">
        <v>89</v>
      </c>
      <c r="K5" s="5" t="s">
        <v>90</v>
      </c>
      <c r="L5" s="14"/>
      <c r="M5" s="14"/>
      <c r="N5" s="9"/>
      <c r="O5" s="15" t="s">
        <v>132</v>
      </c>
      <c r="P5" s="1" t="str">
        <f ca="1">RIGHT(CELL("filename",A1),LEN(CELL("filename",A1))-FIND("]",CELL("filename",A1)))</f>
        <v>srim86Kr_Kapton</v>
      </c>
      <c r="R5" s="45"/>
      <c r="S5" s="23"/>
      <c r="T5" s="123"/>
      <c r="U5" s="120"/>
      <c r="V5" s="98"/>
      <c r="W5" s="25"/>
      <c r="X5" s="25"/>
      <c r="Y5" s="25"/>
    </row>
    <row r="6" spans="1:25">
      <c r="A6" s="4">
        <v>6</v>
      </c>
      <c r="B6" s="12" t="s">
        <v>91</v>
      </c>
      <c r="C6" s="26" t="s">
        <v>71</v>
      </c>
      <c r="D6" s="21" t="s">
        <v>92</v>
      </c>
      <c r="F6" s="27" t="s">
        <v>3</v>
      </c>
      <c r="G6" s="28">
        <v>1</v>
      </c>
      <c r="H6" s="28">
        <v>25.64</v>
      </c>
      <c r="I6" s="29">
        <v>2.64</v>
      </c>
      <c r="J6" s="4">
        <v>1</v>
      </c>
      <c r="K6" s="30">
        <v>14.2</v>
      </c>
      <c r="L6" s="22" t="s">
        <v>93</v>
      </c>
      <c r="M6" s="9"/>
      <c r="N6" s="9"/>
      <c r="O6" s="15" t="s">
        <v>131</v>
      </c>
      <c r="P6" s="130" t="s">
        <v>133</v>
      </c>
      <c r="R6" s="45"/>
      <c r="S6" s="23"/>
      <c r="T6" s="57"/>
      <c r="U6" s="120"/>
      <c r="V6" s="98"/>
      <c r="W6" s="25"/>
      <c r="X6" s="25"/>
      <c r="Y6" s="25"/>
    </row>
    <row r="7" spans="1:25">
      <c r="A7" s="1">
        <v>7</v>
      </c>
      <c r="B7" s="31"/>
      <c r="C7" s="26" t="s">
        <v>94</v>
      </c>
      <c r="F7" s="32" t="s">
        <v>4</v>
      </c>
      <c r="G7" s="33">
        <v>6</v>
      </c>
      <c r="H7" s="33">
        <v>56.41</v>
      </c>
      <c r="I7" s="34">
        <v>69.11</v>
      </c>
      <c r="J7" s="4">
        <v>2</v>
      </c>
      <c r="K7" s="35">
        <v>142</v>
      </c>
      <c r="L7" s="22" t="s">
        <v>95</v>
      </c>
      <c r="M7" s="9"/>
      <c r="N7" s="9"/>
      <c r="O7" s="9"/>
      <c r="R7" s="45"/>
      <c r="S7" s="23"/>
      <c r="T7" s="25"/>
      <c r="U7" s="120"/>
      <c r="V7" s="98"/>
      <c r="W7" s="25"/>
      <c r="X7" s="36"/>
      <c r="Y7" s="25"/>
    </row>
    <row r="8" spans="1:25">
      <c r="A8" s="1">
        <v>8</v>
      </c>
      <c r="B8" s="12" t="s">
        <v>96</v>
      </c>
      <c r="C8" s="37">
        <v>1.42</v>
      </c>
      <c r="D8" s="38" t="s">
        <v>9</v>
      </c>
      <c r="F8" s="32" t="s">
        <v>2</v>
      </c>
      <c r="G8" s="33">
        <v>7</v>
      </c>
      <c r="H8" s="33">
        <v>5.13</v>
      </c>
      <c r="I8" s="34">
        <v>7.33</v>
      </c>
      <c r="J8" s="4">
        <v>3</v>
      </c>
      <c r="K8" s="35">
        <v>142</v>
      </c>
      <c r="L8" s="22" t="s">
        <v>97</v>
      </c>
      <c r="M8" s="9"/>
      <c r="N8" s="9"/>
      <c r="O8" s="9"/>
      <c r="R8" s="45"/>
      <c r="S8" s="23"/>
      <c r="T8" s="25"/>
      <c r="U8" s="120"/>
      <c r="V8" s="99"/>
      <c r="W8" s="25"/>
      <c r="X8" s="39"/>
      <c r="Y8" s="124"/>
    </row>
    <row r="9" spans="1:25">
      <c r="A9" s="1">
        <v>9</v>
      </c>
      <c r="B9" s="31"/>
      <c r="C9" s="37">
        <v>8.7226999999999999E+22</v>
      </c>
      <c r="D9" s="21" t="s">
        <v>10</v>
      </c>
      <c r="F9" s="32" t="s">
        <v>5</v>
      </c>
      <c r="G9" s="33">
        <v>8</v>
      </c>
      <c r="H9" s="33">
        <v>12.82</v>
      </c>
      <c r="I9" s="34">
        <v>20.92</v>
      </c>
      <c r="J9" s="4">
        <v>4</v>
      </c>
      <c r="K9" s="35">
        <v>1</v>
      </c>
      <c r="L9" s="22" t="s">
        <v>98</v>
      </c>
      <c r="M9" s="9"/>
      <c r="N9" s="9"/>
      <c r="O9" s="9"/>
      <c r="R9" s="45"/>
      <c r="S9" s="40"/>
      <c r="T9" s="125"/>
      <c r="U9" s="120"/>
      <c r="V9" s="99"/>
      <c r="W9" s="25"/>
      <c r="X9" s="39"/>
      <c r="Y9" s="124"/>
    </row>
    <row r="10" spans="1:25">
      <c r="A10" s="1">
        <v>10</v>
      </c>
      <c r="B10" s="12" t="s">
        <v>99</v>
      </c>
      <c r="C10" s="41">
        <v>-7.1999999999999995E-2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100</v>
      </c>
      <c r="M10" s="9"/>
      <c r="N10" s="9"/>
      <c r="O10" s="9"/>
      <c r="R10" s="45"/>
      <c r="S10" s="40"/>
      <c r="T10" s="57"/>
      <c r="U10" s="120"/>
      <c r="V10" s="99"/>
      <c r="W10" s="25"/>
      <c r="X10" s="39"/>
      <c r="Y10" s="124"/>
    </row>
    <row r="11" spans="1:25">
      <c r="A11" s="1">
        <v>11</v>
      </c>
      <c r="C11" s="42" t="s">
        <v>101</v>
      </c>
      <c r="D11" s="7" t="s">
        <v>102</v>
      </c>
      <c r="F11" s="32"/>
      <c r="G11" s="33"/>
      <c r="H11" s="33"/>
      <c r="I11" s="34"/>
      <c r="J11" s="4">
        <v>6</v>
      </c>
      <c r="K11" s="35">
        <v>1000</v>
      </c>
      <c r="L11" s="22" t="s">
        <v>103</v>
      </c>
      <c r="M11" s="9"/>
      <c r="N11" s="9"/>
      <c r="O11" s="9"/>
      <c r="R11" s="45"/>
      <c r="S11" s="46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104</v>
      </c>
      <c r="C12" s="43">
        <v>20</v>
      </c>
      <c r="D12" s="44">
        <f>$C$5/100</f>
        <v>0.86</v>
      </c>
      <c r="E12" s="21" t="s">
        <v>105</v>
      </c>
      <c r="F12" s="32"/>
      <c r="G12" s="33"/>
      <c r="H12" s="33"/>
      <c r="I12" s="34"/>
      <c r="J12" s="4">
        <v>7</v>
      </c>
      <c r="K12" s="35">
        <v>16.279</v>
      </c>
      <c r="L12" s="22" t="s">
        <v>106</v>
      </c>
      <c r="M12" s="9"/>
      <c r="R12" s="45"/>
      <c r="S12" s="46"/>
      <c r="T12" s="25"/>
      <c r="U12" s="25"/>
      <c r="V12" s="98"/>
      <c r="W12" s="98"/>
      <c r="X12" s="98"/>
      <c r="Y12" s="25"/>
    </row>
    <row r="13" spans="1:25">
      <c r="A13" s="1">
        <v>13</v>
      </c>
      <c r="B13" s="5" t="s">
        <v>107</v>
      </c>
      <c r="C13" s="47">
        <v>228</v>
      </c>
      <c r="D13" s="44">
        <f>$C$5*1000000</f>
        <v>86000000</v>
      </c>
      <c r="E13" s="21" t="s">
        <v>108</v>
      </c>
      <c r="F13" s="48"/>
      <c r="G13" s="49"/>
      <c r="H13" s="49"/>
      <c r="I13" s="50"/>
      <c r="J13" s="4">
        <v>8</v>
      </c>
      <c r="K13" s="51">
        <v>4.4062999999999998E-2</v>
      </c>
      <c r="L13" s="22" t="s">
        <v>109</v>
      </c>
      <c r="R13" s="45"/>
      <c r="S13" s="46"/>
      <c r="T13" s="25"/>
      <c r="U13" s="45"/>
      <c r="V13" s="98"/>
      <c r="W13" s="98"/>
      <c r="X13" s="99"/>
      <c r="Y13" s="25"/>
    </row>
    <row r="14" spans="1:25" ht="13.5">
      <c r="A14" s="1">
        <v>14</v>
      </c>
      <c r="B14" s="5" t="s">
        <v>257</v>
      </c>
      <c r="C14" s="80"/>
      <c r="D14" s="21" t="s">
        <v>258</v>
      </c>
      <c r="E14" s="25"/>
      <c r="F14" s="25"/>
      <c r="G14" s="25"/>
      <c r="H14" s="84">
        <f>SUM(H6:H13)</f>
        <v>100</v>
      </c>
      <c r="I14" s="84">
        <f>SUM(I6:I13)</f>
        <v>100</v>
      </c>
      <c r="J14" s="4">
        <v>0</v>
      </c>
      <c r="K14" s="52" t="s">
        <v>110</v>
      </c>
      <c r="L14" s="53"/>
      <c r="N14" s="42"/>
      <c r="O14" s="42"/>
      <c r="P14" s="42"/>
      <c r="R14" s="45"/>
      <c r="S14" s="46"/>
      <c r="T14" s="25"/>
      <c r="U14" s="45"/>
      <c r="V14" s="96"/>
      <c r="W14" s="96"/>
      <c r="X14" s="126"/>
      <c r="Y14" s="25"/>
    </row>
    <row r="15" spans="1:25" ht="13.5">
      <c r="A15" s="1">
        <v>15</v>
      </c>
      <c r="B15" s="5" t="s">
        <v>211</v>
      </c>
      <c r="C15" s="81"/>
      <c r="D15" s="79" t="s">
        <v>251</v>
      </c>
      <c r="E15" s="100"/>
      <c r="F15" s="100"/>
      <c r="G15" s="100"/>
      <c r="H15" s="57"/>
      <c r="I15" s="57"/>
      <c r="J15" s="101"/>
      <c r="K15" s="58"/>
      <c r="L15" s="59"/>
      <c r="M15" s="101"/>
      <c r="N15" s="21"/>
      <c r="O15" s="21"/>
      <c r="P15" s="101"/>
      <c r="R15" s="45"/>
      <c r="S15" s="46"/>
      <c r="T15" s="25"/>
      <c r="U15" s="25"/>
      <c r="V15" s="97"/>
      <c r="W15" s="97"/>
      <c r="X15" s="39"/>
      <c r="Y15" s="25"/>
    </row>
    <row r="16" spans="1:25" ht="13.5">
      <c r="A16" s="1">
        <v>16</v>
      </c>
      <c r="B16" s="21"/>
      <c r="C16" s="55"/>
      <c r="D16" s="56"/>
      <c r="F16" s="60" t="s">
        <v>111</v>
      </c>
      <c r="G16" s="100"/>
      <c r="H16" s="61"/>
      <c r="I16" s="92" t="s">
        <v>112</v>
      </c>
      <c r="J16" s="102"/>
      <c r="K16" s="58"/>
      <c r="L16" s="59"/>
      <c r="M16" s="21"/>
      <c r="N16" s="21"/>
      <c r="O16" s="21"/>
      <c r="P16" s="21"/>
      <c r="R16" s="45"/>
      <c r="S16" s="46"/>
      <c r="T16" s="25"/>
      <c r="U16" s="25"/>
      <c r="V16" s="97"/>
      <c r="W16" s="97"/>
      <c r="X16" s="39"/>
      <c r="Y16" s="25"/>
    </row>
    <row r="17" spans="1:16">
      <c r="A17" s="1">
        <v>17</v>
      </c>
      <c r="B17" s="62" t="s">
        <v>50</v>
      </c>
      <c r="C17" s="11"/>
      <c r="D17" s="10"/>
      <c r="E17" s="62" t="s">
        <v>113</v>
      </c>
      <c r="F17" s="63" t="s">
        <v>114</v>
      </c>
      <c r="G17" s="64" t="s">
        <v>115</v>
      </c>
      <c r="H17" s="62" t="s">
        <v>54</v>
      </c>
      <c r="I17" s="11"/>
      <c r="J17" s="10"/>
      <c r="K17" s="62" t="s">
        <v>55</v>
      </c>
      <c r="L17" s="65"/>
      <c r="M17" s="66"/>
      <c r="N17" s="62" t="s">
        <v>56</v>
      </c>
      <c r="O17" s="11"/>
      <c r="P17" s="10"/>
    </row>
    <row r="18" spans="1:16">
      <c r="A18" s="1">
        <v>18</v>
      </c>
      <c r="B18" s="67" t="s">
        <v>57</v>
      </c>
      <c r="C18" s="25"/>
      <c r="D18" s="119" t="s">
        <v>116</v>
      </c>
      <c r="E18" s="183" t="s">
        <v>117</v>
      </c>
      <c r="F18" s="184"/>
      <c r="G18" s="185"/>
      <c r="H18" s="67" t="s">
        <v>60</v>
      </c>
      <c r="I18" s="25"/>
      <c r="J18" s="119" t="s">
        <v>118</v>
      </c>
      <c r="K18" s="67" t="s">
        <v>62</v>
      </c>
      <c r="L18" s="68"/>
      <c r="M18" s="119" t="s">
        <v>118</v>
      </c>
      <c r="N18" s="67" t="s">
        <v>62</v>
      </c>
      <c r="O18" s="25"/>
      <c r="P18" s="119" t="s">
        <v>118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899.99900000000002</v>
      </c>
      <c r="C20" s="104" t="s">
        <v>78</v>
      </c>
      <c r="D20" s="94">
        <f>B20/1000000/$C$5</f>
        <v>1.0465104651162792E-5</v>
      </c>
      <c r="E20" s="105">
        <v>0.1905</v>
      </c>
      <c r="F20" s="106">
        <v>2.4740000000000002</v>
      </c>
      <c r="G20" s="107">
        <f>E20+F20</f>
        <v>2.6645000000000003</v>
      </c>
      <c r="H20" s="103">
        <v>45</v>
      </c>
      <c r="I20" s="104" t="s">
        <v>64</v>
      </c>
      <c r="J20" s="75">
        <f>H20/1000/10</f>
        <v>4.4999999999999997E-3</v>
      </c>
      <c r="K20" s="103">
        <v>12</v>
      </c>
      <c r="L20" s="104" t="s">
        <v>64</v>
      </c>
      <c r="M20" s="75">
        <f t="shared" ref="M20:M83" si="0">K20/1000/10</f>
        <v>1.2000000000000001E-3</v>
      </c>
      <c r="N20" s="103">
        <v>9</v>
      </c>
      <c r="O20" s="104" t="s">
        <v>64</v>
      </c>
      <c r="P20" s="75">
        <f t="shared" ref="P20:P83" si="1">N20/1000/10</f>
        <v>8.9999999999999998E-4</v>
      </c>
    </row>
    <row r="21" spans="1:16">
      <c r="B21" s="108">
        <v>999.99900000000002</v>
      </c>
      <c r="C21" s="109" t="s">
        <v>78</v>
      </c>
      <c r="D21" s="95">
        <f>B21/1000000/$C$5</f>
        <v>1.1627895348837211E-5</v>
      </c>
      <c r="E21" s="110">
        <v>0.20080000000000001</v>
      </c>
      <c r="F21" s="111">
        <v>2.5939999999999999</v>
      </c>
      <c r="G21" s="107">
        <f t="shared" ref="G21:G84" si="2">E21+F21</f>
        <v>2.7948</v>
      </c>
      <c r="H21" s="108">
        <v>47</v>
      </c>
      <c r="I21" s="109" t="s">
        <v>64</v>
      </c>
      <c r="J21" s="69">
        <f t="shared" ref="J21:J84" si="3">H21/1000/10</f>
        <v>4.7000000000000002E-3</v>
      </c>
      <c r="K21" s="108">
        <v>13</v>
      </c>
      <c r="L21" s="109" t="s">
        <v>64</v>
      </c>
      <c r="M21" s="69">
        <f t="shared" si="0"/>
        <v>1.2999999999999999E-3</v>
      </c>
      <c r="N21" s="108">
        <v>9</v>
      </c>
      <c r="O21" s="109" t="s">
        <v>64</v>
      </c>
      <c r="P21" s="69">
        <f t="shared" si="1"/>
        <v>8.9999999999999998E-4</v>
      </c>
    </row>
    <row r="22" spans="1:16">
      <c r="B22" s="108">
        <v>1.1000000000000001</v>
      </c>
      <c r="C22" s="112" t="s">
        <v>63</v>
      </c>
      <c r="D22" s="93">
        <f t="shared" ref="D22:D85" si="4">B22/1000/$C$5</f>
        <v>1.2790697674418606E-5</v>
      </c>
      <c r="E22" s="110">
        <v>0.21060000000000001</v>
      </c>
      <c r="F22" s="111">
        <v>2.706</v>
      </c>
      <c r="G22" s="107">
        <f t="shared" si="2"/>
        <v>2.9165999999999999</v>
      </c>
      <c r="H22" s="108">
        <v>49</v>
      </c>
      <c r="I22" s="109" t="s">
        <v>64</v>
      </c>
      <c r="J22" s="69">
        <f t="shared" si="3"/>
        <v>4.8999999999999998E-3</v>
      </c>
      <c r="K22" s="108">
        <v>14</v>
      </c>
      <c r="L22" s="109" t="s">
        <v>64</v>
      </c>
      <c r="M22" s="69">
        <f t="shared" si="0"/>
        <v>1.4E-3</v>
      </c>
      <c r="N22" s="108">
        <v>10</v>
      </c>
      <c r="O22" s="109" t="s">
        <v>64</v>
      </c>
      <c r="P22" s="69">
        <f t="shared" si="1"/>
        <v>1E-3</v>
      </c>
    </row>
    <row r="23" spans="1:16">
      <c r="B23" s="108">
        <v>1.2</v>
      </c>
      <c r="C23" s="109" t="s">
        <v>63</v>
      </c>
      <c r="D23" s="93">
        <f t="shared" si="4"/>
        <v>1.3953488372093022E-5</v>
      </c>
      <c r="E23" s="110">
        <v>0.22</v>
      </c>
      <c r="F23" s="111">
        <v>2.8109999999999999</v>
      </c>
      <c r="G23" s="107">
        <f t="shared" si="2"/>
        <v>3.0310000000000001</v>
      </c>
      <c r="H23" s="108">
        <v>51</v>
      </c>
      <c r="I23" s="109" t="s">
        <v>64</v>
      </c>
      <c r="J23" s="69">
        <f t="shared" si="3"/>
        <v>5.0999999999999995E-3</v>
      </c>
      <c r="K23" s="108">
        <v>14</v>
      </c>
      <c r="L23" s="109" t="s">
        <v>64</v>
      </c>
      <c r="M23" s="69">
        <f t="shared" si="0"/>
        <v>1.4E-3</v>
      </c>
      <c r="N23" s="108">
        <v>10</v>
      </c>
      <c r="O23" s="109" t="s">
        <v>64</v>
      </c>
      <c r="P23" s="69">
        <f t="shared" si="1"/>
        <v>1E-3</v>
      </c>
    </row>
    <row r="24" spans="1:16">
      <c r="B24" s="108">
        <v>1.3</v>
      </c>
      <c r="C24" s="109" t="s">
        <v>63</v>
      </c>
      <c r="D24" s="93">
        <f t="shared" si="4"/>
        <v>1.5116279069767441E-5</v>
      </c>
      <c r="E24" s="110">
        <v>0.22900000000000001</v>
      </c>
      <c r="F24" s="111">
        <v>2.91</v>
      </c>
      <c r="G24" s="107">
        <f t="shared" si="2"/>
        <v>3.1390000000000002</v>
      </c>
      <c r="H24" s="108">
        <v>53</v>
      </c>
      <c r="I24" s="109" t="s">
        <v>64</v>
      </c>
      <c r="J24" s="69">
        <f t="shared" si="3"/>
        <v>5.3E-3</v>
      </c>
      <c r="K24" s="108">
        <v>15</v>
      </c>
      <c r="L24" s="109" t="s">
        <v>64</v>
      </c>
      <c r="M24" s="69">
        <f t="shared" si="0"/>
        <v>1.5E-3</v>
      </c>
      <c r="N24" s="108">
        <v>10</v>
      </c>
      <c r="O24" s="109" t="s">
        <v>64</v>
      </c>
      <c r="P24" s="69">
        <f t="shared" si="1"/>
        <v>1E-3</v>
      </c>
    </row>
    <row r="25" spans="1:16">
      <c r="B25" s="108">
        <v>1.4</v>
      </c>
      <c r="C25" s="109" t="s">
        <v>63</v>
      </c>
      <c r="D25" s="93">
        <f t="shared" si="4"/>
        <v>1.6279069767441859E-5</v>
      </c>
      <c r="E25" s="110">
        <v>0.23760000000000001</v>
      </c>
      <c r="F25" s="111">
        <v>3.0030000000000001</v>
      </c>
      <c r="G25" s="107">
        <f t="shared" si="2"/>
        <v>3.2406000000000001</v>
      </c>
      <c r="H25" s="108">
        <v>55</v>
      </c>
      <c r="I25" s="109" t="s">
        <v>64</v>
      </c>
      <c r="J25" s="69">
        <f t="shared" si="3"/>
        <v>5.4999999999999997E-3</v>
      </c>
      <c r="K25" s="108">
        <v>15</v>
      </c>
      <c r="L25" s="109" t="s">
        <v>64</v>
      </c>
      <c r="M25" s="69">
        <f t="shared" si="0"/>
        <v>1.5E-3</v>
      </c>
      <c r="N25" s="108">
        <v>11</v>
      </c>
      <c r="O25" s="109" t="s">
        <v>64</v>
      </c>
      <c r="P25" s="69">
        <f t="shared" si="1"/>
        <v>1.0999999999999998E-3</v>
      </c>
    </row>
    <row r="26" spans="1:16">
      <c r="B26" s="108">
        <v>1.5</v>
      </c>
      <c r="C26" s="109" t="s">
        <v>63</v>
      </c>
      <c r="D26" s="93">
        <f t="shared" si="4"/>
        <v>1.7441860465116278E-5</v>
      </c>
      <c r="E26" s="110">
        <v>0.246</v>
      </c>
      <c r="F26" s="111">
        <v>3.0920000000000001</v>
      </c>
      <c r="G26" s="107">
        <f t="shared" si="2"/>
        <v>3.3380000000000001</v>
      </c>
      <c r="H26" s="108">
        <v>57</v>
      </c>
      <c r="I26" s="109" t="s">
        <v>64</v>
      </c>
      <c r="J26" s="69">
        <f t="shared" si="3"/>
        <v>5.7000000000000002E-3</v>
      </c>
      <c r="K26" s="108">
        <v>15</v>
      </c>
      <c r="L26" s="109" t="s">
        <v>64</v>
      </c>
      <c r="M26" s="69">
        <f t="shared" si="0"/>
        <v>1.5E-3</v>
      </c>
      <c r="N26" s="108">
        <v>11</v>
      </c>
      <c r="O26" s="109" t="s">
        <v>64</v>
      </c>
      <c r="P26" s="69">
        <f t="shared" si="1"/>
        <v>1.0999999999999998E-3</v>
      </c>
    </row>
    <row r="27" spans="1:16">
      <c r="B27" s="108">
        <v>1.6</v>
      </c>
      <c r="C27" s="109" t="s">
        <v>63</v>
      </c>
      <c r="D27" s="93">
        <f t="shared" si="4"/>
        <v>1.8604651162790697E-5</v>
      </c>
      <c r="E27" s="110">
        <v>0.254</v>
      </c>
      <c r="F27" s="111">
        <v>3.1760000000000002</v>
      </c>
      <c r="G27" s="107">
        <f t="shared" si="2"/>
        <v>3.43</v>
      </c>
      <c r="H27" s="108">
        <v>59</v>
      </c>
      <c r="I27" s="109" t="s">
        <v>64</v>
      </c>
      <c r="J27" s="69">
        <f t="shared" si="3"/>
        <v>5.8999999999999999E-3</v>
      </c>
      <c r="K27" s="108">
        <v>16</v>
      </c>
      <c r="L27" s="109" t="s">
        <v>64</v>
      </c>
      <c r="M27" s="69">
        <f t="shared" si="0"/>
        <v>1.6000000000000001E-3</v>
      </c>
      <c r="N27" s="108">
        <v>12</v>
      </c>
      <c r="O27" s="109" t="s">
        <v>64</v>
      </c>
      <c r="P27" s="69">
        <f t="shared" si="1"/>
        <v>1.2000000000000001E-3</v>
      </c>
    </row>
    <row r="28" spans="1:16">
      <c r="B28" s="108">
        <v>1.7</v>
      </c>
      <c r="C28" s="109" t="s">
        <v>63</v>
      </c>
      <c r="D28" s="93">
        <f t="shared" si="4"/>
        <v>1.9767441860465116E-5</v>
      </c>
      <c r="E28" s="110">
        <v>0.26179999999999998</v>
      </c>
      <c r="F28" s="111">
        <v>3.2559999999999998</v>
      </c>
      <c r="G28" s="107">
        <f t="shared" si="2"/>
        <v>3.5177999999999998</v>
      </c>
      <c r="H28" s="108">
        <v>61</v>
      </c>
      <c r="I28" s="109" t="s">
        <v>64</v>
      </c>
      <c r="J28" s="69">
        <f t="shared" si="3"/>
        <v>6.0999999999999995E-3</v>
      </c>
      <c r="K28" s="108">
        <v>16</v>
      </c>
      <c r="L28" s="109" t="s">
        <v>64</v>
      </c>
      <c r="M28" s="69">
        <f t="shared" si="0"/>
        <v>1.6000000000000001E-3</v>
      </c>
      <c r="N28" s="108">
        <v>12</v>
      </c>
      <c r="O28" s="109" t="s">
        <v>64</v>
      </c>
      <c r="P28" s="69">
        <f t="shared" si="1"/>
        <v>1.2000000000000001E-3</v>
      </c>
    </row>
    <row r="29" spans="1:16">
      <c r="B29" s="108">
        <v>1.8</v>
      </c>
      <c r="C29" s="109" t="s">
        <v>63</v>
      </c>
      <c r="D29" s="93">
        <f t="shared" si="4"/>
        <v>2.0930232558139536E-5</v>
      </c>
      <c r="E29" s="110">
        <v>0.26939999999999997</v>
      </c>
      <c r="F29" s="111">
        <v>3.3330000000000002</v>
      </c>
      <c r="G29" s="107">
        <f t="shared" si="2"/>
        <v>3.6024000000000003</v>
      </c>
      <c r="H29" s="108">
        <v>62</v>
      </c>
      <c r="I29" s="109" t="s">
        <v>64</v>
      </c>
      <c r="J29" s="69">
        <f t="shared" si="3"/>
        <v>6.1999999999999998E-3</v>
      </c>
      <c r="K29" s="108">
        <v>17</v>
      </c>
      <c r="L29" s="109" t="s">
        <v>64</v>
      </c>
      <c r="M29" s="69">
        <f t="shared" si="0"/>
        <v>1.7000000000000001E-3</v>
      </c>
      <c r="N29" s="108">
        <v>12</v>
      </c>
      <c r="O29" s="109" t="s">
        <v>64</v>
      </c>
      <c r="P29" s="69">
        <f t="shared" si="1"/>
        <v>1.2000000000000001E-3</v>
      </c>
    </row>
    <row r="30" spans="1:16">
      <c r="B30" s="108">
        <v>2</v>
      </c>
      <c r="C30" s="109" t="s">
        <v>63</v>
      </c>
      <c r="D30" s="93">
        <f t="shared" si="4"/>
        <v>2.3255813953488374E-5</v>
      </c>
      <c r="E30" s="110">
        <v>0.28399999999999997</v>
      </c>
      <c r="F30" s="111">
        <v>3.476</v>
      </c>
      <c r="G30" s="107">
        <f t="shared" si="2"/>
        <v>3.76</v>
      </c>
      <c r="H30" s="108">
        <v>66</v>
      </c>
      <c r="I30" s="109" t="s">
        <v>64</v>
      </c>
      <c r="J30" s="69">
        <f t="shared" si="3"/>
        <v>6.6E-3</v>
      </c>
      <c r="K30" s="108">
        <v>17</v>
      </c>
      <c r="L30" s="109" t="s">
        <v>64</v>
      </c>
      <c r="M30" s="69">
        <f t="shared" si="0"/>
        <v>1.7000000000000001E-3</v>
      </c>
      <c r="N30" s="108">
        <v>13</v>
      </c>
      <c r="O30" s="109" t="s">
        <v>64</v>
      </c>
      <c r="P30" s="69">
        <f t="shared" si="1"/>
        <v>1.2999999999999999E-3</v>
      </c>
    </row>
    <row r="31" spans="1:16">
      <c r="B31" s="108">
        <v>2.25</v>
      </c>
      <c r="C31" s="109" t="s">
        <v>63</v>
      </c>
      <c r="D31" s="93">
        <f t="shared" si="4"/>
        <v>2.6162790697674417E-5</v>
      </c>
      <c r="E31" s="110">
        <v>0.30120000000000002</v>
      </c>
      <c r="F31" s="111">
        <v>3.64</v>
      </c>
      <c r="G31" s="107">
        <f t="shared" si="2"/>
        <v>3.9412000000000003</v>
      </c>
      <c r="H31" s="108">
        <v>70</v>
      </c>
      <c r="I31" s="109" t="s">
        <v>64</v>
      </c>
      <c r="J31" s="69">
        <f t="shared" si="3"/>
        <v>7.000000000000001E-3</v>
      </c>
      <c r="K31" s="108">
        <v>18</v>
      </c>
      <c r="L31" s="109" t="s">
        <v>64</v>
      </c>
      <c r="M31" s="69">
        <f t="shared" si="0"/>
        <v>1.8E-3</v>
      </c>
      <c r="N31" s="108">
        <v>14</v>
      </c>
      <c r="O31" s="109" t="s">
        <v>64</v>
      </c>
      <c r="P31" s="69">
        <f t="shared" si="1"/>
        <v>1.4E-3</v>
      </c>
    </row>
    <row r="32" spans="1:16">
      <c r="B32" s="108">
        <v>2.5</v>
      </c>
      <c r="C32" s="109" t="s">
        <v>63</v>
      </c>
      <c r="D32" s="93">
        <f t="shared" si="4"/>
        <v>2.9069767441860467E-5</v>
      </c>
      <c r="E32" s="110">
        <v>0.3175</v>
      </c>
      <c r="F32" s="111">
        <v>3.79</v>
      </c>
      <c r="G32" s="107">
        <f t="shared" si="2"/>
        <v>4.1074999999999999</v>
      </c>
      <c r="H32" s="108">
        <v>74</v>
      </c>
      <c r="I32" s="109" t="s">
        <v>64</v>
      </c>
      <c r="J32" s="69">
        <f t="shared" si="3"/>
        <v>7.3999999999999995E-3</v>
      </c>
      <c r="K32" s="108">
        <v>19</v>
      </c>
      <c r="L32" s="109" t="s">
        <v>64</v>
      </c>
      <c r="M32" s="69">
        <f t="shared" si="0"/>
        <v>1.9E-3</v>
      </c>
      <c r="N32" s="108">
        <v>14</v>
      </c>
      <c r="O32" s="109" t="s">
        <v>64</v>
      </c>
      <c r="P32" s="69">
        <f t="shared" si="1"/>
        <v>1.4E-3</v>
      </c>
    </row>
    <row r="33" spans="2:16">
      <c r="B33" s="108">
        <v>2.75</v>
      </c>
      <c r="C33" s="109" t="s">
        <v>63</v>
      </c>
      <c r="D33" s="93">
        <f t="shared" si="4"/>
        <v>3.1976744186046513E-5</v>
      </c>
      <c r="E33" s="110">
        <v>0.33300000000000002</v>
      </c>
      <c r="F33" s="111">
        <v>3.9279999999999999</v>
      </c>
      <c r="G33" s="107">
        <f t="shared" si="2"/>
        <v>4.2610000000000001</v>
      </c>
      <c r="H33" s="108">
        <v>77</v>
      </c>
      <c r="I33" s="109" t="s">
        <v>64</v>
      </c>
      <c r="J33" s="69">
        <f t="shared" si="3"/>
        <v>7.7000000000000002E-3</v>
      </c>
      <c r="K33" s="108">
        <v>20</v>
      </c>
      <c r="L33" s="109" t="s">
        <v>64</v>
      </c>
      <c r="M33" s="69">
        <f t="shared" si="0"/>
        <v>2E-3</v>
      </c>
      <c r="N33" s="108">
        <v>15</v>
      </c>
      <c r="O33" s="109" t="s">
        <v>64</v>
      </c>
      <c r="P33" s="69">
        <f t="shared" si="1"/>
        <v>1.5E-3</v>
      </c>
    </row>
    <row r="34" spans="2:16">
      <c r="B34" s="108">
        <v>3</v>
      </c>
      <c r="C34" s="109" t="s">
        <v>63</v>
      </c>
      <c r="D34" s="93">
        <f t="shared" si="4"/>
        <v>3.4883720930232556E-5</v>
      </c>
      <c r="E34" s="110">
        <v>0.3478</v>
      </c>
      <c r="F34" s="111">
        <v>4.0549999999999997</v>
      </c>
      <c r="G34" s="107">
        <f t="shared" si="2"/>
        <v>4.4028</v>
      </c>
      <c r="H34" s="108">
        <v>81</v>
      </c>
      <c r="I34" s="109" t="s">
        <v>64</v>
      </c>
      <c r="J34" s="69">
        <f t="shared" si="3"/>
        <v>8.0999999999999996E-3</v>
      </c>
      <c r="K34" s="108">
        <v>21</v>
      </c>
      <c r="L34" s="109" t="s">
        <v>64</v>
      </c>
      <c r="M34" s="69">
        <f t="shared" si="0"/>
        <v>2.1000000000000003E-3</v>
      </c>
      <c r="N34" s="108">
        <v>16</v>
      </c>
      <c r="O34" s="109" t="s">
        <v>64</v>
      </c>
      <c r="P34" s="69">
        <f t="shared" si="1"/>
        <v>1.6000000000000001E-3</v>
      </c>
    </row>
    <row r="35" spans="2:16">
      <c r="B35" s="108">
        <v>3.25</v>
      </c>
      <c r="C35" s="109" t="s">
        <v>63</v>
      </c>
      <c r="D35" s="93">
        <f t="shared" si="4"/>
        <v>3.7790697674418606E-5</v>
      </c>
      <c r="E35" s="110">
        <v>0.36199999999999999</v>
      </c>
      <c r="F35" s="111">
        <v>4.1740000000000004</v>
      </c>
      <c r="G35" s="107">
        <f t="shared" si="2"/>
        <v>4.5360000000000005</v>
      </c>
      <c r="H35" s="108">
        <v>85</v>
      </c>
      <c r="I35" s="109" t="s">
        <v>64</v>
      </c>
      <c r="J35" s="69">
        <f t="shared" si="3"/>
        <v>8.5000000000000006E-3</v>
      </c>
      <c r="K35" s="108">
        <v>22</v>
      </c>
      <c r="L35" s="109" t="s">
        <v>64</v>
      </c>
      <c r="M35" s="69">
        <f t="shared" si="0"/>
        <v>2.1999999999999997E-3</v>
      </c>
      <c r="N35" s="108">
        <v>16</v>
      </c>
      <c r="O35" s="109" t="s">
        <v>64</v>
      </c>
      <c r="P35" s="69">
        <f t="shared" si="1"/>
        <v>1.6000000000000001E-3</v>
      </c>
    </row>
    <row r="36" spans="2:16">
      <c r="B36" s="108">
        <v>3.5</v>
      </c>
      <c r="C36" s="109" t="s">
        <v>63</v>
      </c>
      <c r="D36" s="93">
        <f t="shared" si="4"/>
        <v>4.0697674418604649E-5</v>
      </c>
      <c r="E36" s="110">
        <v>0.37569999999999998</v>
      </c>
      <c r="F36" s="111">
        <v>4.2839999999999998</v>
      </c>
      <c r="G36" s="107">
        <f t="shared" si="2"/>
        <v>4.6597</v>
      </c>
      <c r="H36" s="108">
        <v>88</v>
      </c>
      <c r="I36" s="109" t="s">
        <v>64</v>
      </c>
      <c r="J36" s="69">
        <f t="shared" si="3"/>
        <v>8.7999999999999988E-3</v>
      </c>
      <c r="K36" s="108">
        <v>22</v>
      </c>
      <c r="L36" s="109" t="s">
        <v>64</v>
      </c>
      <c r="M36" s="69">
        <f t="shared" si="0"/>
        <v>2.1999999999999997E-3</v>
      </c>
      <c r="N36" s="108">
        <v>17</v>
      </c>
      <c r="O36" s="109" t="s">
        <v>64</v>
      </c>
      <c r="P36" s="69">
        <f t="shared" si="1"/>
        <v>1.7000000000000001E-3</v>
      </c>
    </row>
    <row r="37" spans="2:16">
      <c r="B37" s="108">
        <v>3.75</v>
      </c>
      <c r="C37" s="109" t="s">
        <v>63</v>
      </c>
      <c r="D37" s="93">
        <f t="shared" si="4"/>
        <v>4.3604651162790698E-5</v>
      </c>
      <c r="E37" s="110">
        <v>0.38890000000000002</v>
      </c>
      <c r="F37" s="111">
        <v>4.3879999999999999</v>
      </c>
      <c r="G37" s="107">
        <f t="shared" si="2"/>
        <v>4.7768999999999995</v>
      </c>
      <c r="H37" s="108">
        <v>91</v>
      </c>
      <c r="I37" s="109" t="s">
        <v>64</v>
      </c>
      <c r="J37" s="69">
        <f t="shared" si="3"/>
        <v>9.1000000000000004E-3</v>
      </c>
      <c r="K37" s="108">
        <v>23</v>
      </c>
      <c r="L37" s="109" t="s">
        <v>64</v>
      </c>
      <c r="M37" s="69">
        <f t="shared" si="0"/>
        <v>2.3E-3</v>
      </c>
      <c r="N37" s="108">
        <v>17</v>
      </c>
      <c r="O37" s="109" t="s">
        <v>64</v>
      </c>
      <c r="P37" s="69">
        <f t="shared" si="1"/>
        <v>1.7000000000000001E-3</v>
      </c>
    </row>
    <row r="38" spans="2:16">
      <c r="B38" s="108">
        <v>4</v>
      </c>
      <c r="C38" s="109" t="s">
        <v>63</v>
      </c>
      <c r="D38" s="93">
        <f t="shared" si="4"/>
        <v>4.6511627906976748E-5</v>
      </c>
      <c r="E38" s="110">
        <v>0.4017</v>
      </c>
      <c r="F38" s="111">
        <v>4.4859999999999998</v>
      </c>
      <c r="G38" s="107">
        <f t="shared" si="2"/>
        <v>4.8876999999999997</v>
      </c>
      <c r="H38" s="108">
        <v>95</v>
      </c>
      <c r="I38" s="109" t="s">
        <v>64</v>
      </c>
      <c r="J38" s="69">
        <f t="shared" si="3"/>
        <v>9.4999999999999998E-3</v>
      </c>
      <c r="K38" s="108">
        <v>24</v>
      </c>
      <c r="L38" s="109" t="s">
        <v>64</v>
      </c>
      <c r="M38" s="69">
        <f t="shared" si="0"/>
        <v>2.4000000000000002E-3</v>
      </c>
      <c r="N38" s="108">
        <v>18</v>
      </c>
      <c r="O38" s="109" t="s">
        <v>64</v>
      </c>
      <c r="P38" s="69">
        <f t="shared" si="1"/>
        <v>1.8E-3</v>
      </c>
    </row>
    <row r="39" spans="2:16">
      <c r="B39" s="108">
        <v>4.5</v>
      </c>
      <c r="C39" s="109" t="s">
        <v>63</v>
      </c>
      <c r="D39" s="93">
        <f t="shared" si="4"/>
        <v>5.2325581395348834E-5</v>
      </c>
      <c r="E39" s="110">
        <v>0.42599999999999999</v>
      </c>
      <c r="F39" s="111">
        <v>4.6660000000000004</v>
      </c>
      <c r="G39" s="107">
        <f t="shared" si="2"/>
        <v>5.0920000000000005</v>
      </c>
      <c r="H39" s="108">
        <v>101</v>
      </c>
      <c r="I39" s="109" t="s">
        <v>64</v>
      </c>
      <c r="J39" s="69">
        <f t="shared" si="3"/>
        <v>1.0100000000000001E-2</v>
      </c>
      <c r="K39" s="108">
        <v>25</v>
      </c>
      <c r="L39" s="109" t="s">
        <v>64</v>
      </c>
      <c r="M39" s="69">
        <f t="shared" si="0"/>
        <v>2.5000000000000001E-3</v>
      </c>
      <c r="N39" s="108">
        <v>19</v>
      </c>
      <c r="O39" s="109" t="s">
        <v>64</v>
      </c>
      <c r="P39" s="69">
        <f t="shared" si="1"/>
        <v>1.9E-3</v>
      </c>
    </row>
    <row r="40" spans="2:16">
      <c r="B40" s="108">
        <v>5</v>
      </c>
      <c r="C40" s="109" t="s">
        <v>63</v>
      </c>
      <c r="D40" s="93">
        <f t="shared" si="4"/>
        <v>5.8139534883720933E-5</v>
      </c>
      <c r="E40" s="110">
        <v>0.4491</v>
      </c>
      <c r="F40" s="111">
        <v>4.827</v>
      </c>
      <c r="G40" s="107">
        <f t="shared" si="2"/>
        <v>5.2760999999999996</v>
      </c>
      <c r="H40" s="108">
        <v>107</v>
      </c>
      <c r="I40" s="109" t="s">
        <v>64</v>
      </c>
      <c r="J40" s="69">
        <f t="shared" si="3"/>
        <v>1.0699999999999999E-2</v>
      </c>
      <c r="K40" s="108">
        <v>26</v>
      </c>
      <c r="L40" s="109" t="s">
        <v>64</v>
      </c>
      <c r="M40" s="69">
        <f t="shared" si="0"/>
        <v>2.5999999999999999E-3</v>
      </c>
      <c r="N40" s="108">
        <v>20</v>
      </c>
      <c r="O40" s="109" t="s">
        <v>64</v>
      </c>
      <c r="P40" s="69">
        <f t="shared" si="1"/>
        <v>2E-3</v>
      </c>
    </row>
    <row r="41" spans="2:16">
      <c r="B41" s="108">
        <v>5.5</v>
      </c>
      <c r="C41" s="109" t="s">
        <v>63</v>
      </c>
      <c r="D41" s="93">
        <f t="shared" si="4"/>
        <v>6.3953488372093026E-5</v>
      </c>
      <c r="E41" s="110">
        <v>0.47099999999999997</v>
      </c>
      <c r="F41" s="111">
        <v>4.9740000000000002</v>
      </c>
      <c r="G41" s="107">
        <f t="shared" si="2"/>
        <v>5.4450000000000003</v>
      </c>
      <c r="H41" s="108">
        <v>113</v>
      </c>
      <c r="I41" s="109" t="s">
        <v>64</v>
      </c>
      <c r="J41" s="69">
        <f t="shared" si="3"/>
        <v>1.1300000000000001E-2</v>
      </c>
      <c r="K41" s="108">
        <v>28</v>
      </c>
      <c r="L41" s="109" t="s">
        <v>64</v>
      </c>
      <c r="M41" s="69">
        <f t="shared" si="0"/>
        <v>2.8E-3</v>
      </c>
      <c r="N41" s="108">
        <v>21</v>
      </c>
      <c r="O41" s="109" t="s">
        <v>64</v>
      </c>
      <c r="P41" s="69">
        <f t="shared" si="1"/>
        <v>2.1000000000000003E-3</v>
      </c>
    </row>
    <row r="42" spans="2:16">
      <c r="B42" s="108">
        <v>6</v>
      </c>
      <c r="C42" s="109" t="s">
        <v>63</v>
      </c>
      <c r="D42" s="93">
        <f t="shared" si="4"/>
        <v>6.9767441860465112E-5</v>
      </c>
      <c r="E42" s="110">
        <v>0.4919</v>
      </c>
      <c r="F42" s="111">
        <v>5.1079999999999997</v>
      </c>
      <c r="G42" s="107">
        <f t="shared" si="2"/>
        <v>5.5998999999999999</v>
      </c>
      <c r="H42" s="108">
        <v>119</v>
      </c>
      <c r="I42" s="109" t="s">
        <v>64</v>
      </c>
      <c r="J42" s="69">
        <f t="shared" si="3"/>
        <v>1.1899999999999999E-2</v>
      </c>
      <c r="K42" s="108">
        <v>29</v>
      </c>
      <c r="L42" s="109" t="s">
        <v>64</v>
      </c>
      <c r="M42" s="69">
        <f t="shared" si="0"/>
        <v>2.9000000000000002E-3</v>
      </c>
      <c r="N42" s="108">
        <v>22</v>
      </c>
      <c r="O42" s="109" t="s">
        <v>64</v>
      </c>
      <c r="P42" s="69">
        <f t="shared" si="1"/>
        <v>2.1999999999999997E-3</v>
      </c>
    </row>
    <row r="43" spans="2:16">
      <c r="B43" s="108">
        <v>6.5</v>
      </c>
      <c r="C43" s="109" t="s">
        <v>63</v>
      </c>
      <c r="D43" s="93">
        <f t="shared" si="4"/>
        <v>7.5581395348837212E-5</v>
      </c>
      <c r="E43" s="110">
        <v>0.51200000000000001</v>
      </c>
      <c r="F43" s="111">
        <v>5.2320000000000002</v>
      </c>
      <c r="G43" s="107">
        <f t="shared" si="2"/>
        <v>5.7439999999999998</v>
      </c>
      <c r="H43" s="108">
        <v>124</v>
      </c>
      <c r="I43" s="109" t="s">
        <v>64</v>
      </c>
      <c r="J43" s="69">
        <f t="shared" si="3"/>
        <v>1.24E-2</v>
      </c>
      <c r="K43" s="108">
        <v>30</v>
      </c>
      <c r="L43" s="109" t="s">
        <v>64</v>
      </c>
      <c r="M43" s="69">
        <f t="shared" si="0"/>
        <v>3.0000000000000001E-3</v>
      </c>
      <c r="N43" s="108">
        <v>23</v>
      </c>
      <c r="O43" s="109" t="s">
        <v>64</v>
      </c>
      <c r="P43" s="69">
        <f t="shared" si="1"/>
        <v>2.3E-3</v>
      </c>
    </row>
    <row r="44" spans="2:16">
      <c r="B44" s="108">
        <v>7</v>
      </c>
      <c r="C44" s="109" t="s">
        <v>63</v>
      </c>
      <c r="D44" s="93">
        <f t="shared" si="4"/>
        <v>8.1395348837209297E-5</v>
      </c>
      <c r="E44" s="110">
        <v>0.53129999999999999</v>
      </c>
      <c r="F44" s="111">
        <v>5.3449999999999998</v>
      </c>
      <c r="G44" s="107">
        <f t="shared" si="2"/>
        <v>5.8762999999999996</v>
      </c>
      <c r="H44" s="108">
        <v>130</v>
      </c>
      <c r="I44" s="109" t="s">
        <v>64</v>
      </c>
      <c r="J44" s="69">
        <f t="shared" si="3"/>
        <v>1.3000000000000001E-2</v>
      </c>
      <c r="K44" s="108">
        <v>31</v>
      </c>
      <c r="L44" s="109" t="s">
        <v>64</v>
      </c>
      <c r="M44" s="69">
        <f t="shared" si="0"/>
        <v>3.0999999999999999E-3</v>
      </c>
      <c r="N44" s="108">
        <v>24</v>
      </c>
      <c r="O44" s="109" t="s">
        <v>64</v>
      </c>
      <c r="P44" s="69">
        <f t="shared" si="1"/>
        <v>2.4000000000000002E-3</v>
      </c>
    </row>
    <row r="45" spans="2:16">
      <c r="B45" s="108">
        <v>8</v>
      </c>
      <c r="C45" s="109" t="s">
        <v>63</v>
      </c>
      <c r="D45" s="93">
        <f t="shared" si="4"/>
        <v>9.3023255813953496E-5</v>
      </c>
      <c r="E45" s="110">
        <v>0.56799999999999995</v>
      </c>
      <c r="F45" s="111">
        <v>5.5490000000000004</v>
      </c>
      <c r="G45" s="107">
        <f t="shared" si="2"/>
        <v>6.117</v>
      </c>
      <c r="H45" s="108">
        <v>140</v>
      </c>
      <c r="I45" s="109" t="s">
        <v>64</v>
      </c>
      <c r="J45" s="69">
        <f t="shared" si="3"/>
        <v>1.4000000000000002E-2</v>
      </c>
      <c r="K45" s="108">
        <v>33</v>
      </c>
      <c r="L45" s="109" t="s">
        <v>64</v>
      </c>
      <c r="M45" s="69">
        <f t="shared" si="0"/>
        <v>3.3E-3</v>
      </c>
      <c r="N45" s="108">
        <v>26</v>
      </c>
      <c r="O45" s="109" t="s">
        <v>64</v>
      </c>
      <c r="P45" s="69">
        <f t="shared" si="1"/>
        <v>2.5999999999999999E-3</v>
      </c>
    </row>
    <row r="46" spans="2:16">
      <c r="B46" s="108">
        <v>9</v>
      </c>
      <c r="C46" s="109" t="s">
        <v>63</v>
      </c>
      <c r="D46" s="93">
        <f t="shared" si="4"/>
        <v>1.0465116279069767E-4</v>
      </c>
      <c r="E46" s="110">
        <v>0.60250000000000004</v>
      </c>
      <c r="F46" s="111">
        <v>5.7279999999999998</v>
      </c>
      <c r="G46" s="107">
        <f t="shared" si="2"/>
        <v>6.3304999999999998</v>
      </c>
      <c r="H46" s="108">
        <v>150</v>
      </c>
      <c r="I46" s="109" t="s">
        <v>64</v>
      </c>
      <c r="J46" s="69">
        <f t="shared" si="3"/>
        <v>1.4999999999999999E-2</v>
      </c>
      <c r="K46" s="108">
        <v>35</v>
      </c>
      <c r="L46" s="109" t="s">
        <v>64</v>
      </c>
      <c r="M46" s="69">
        <f t="shared" si="0"/>
        <v>3.5000000000000005E-3</v>
      </c>
      <c r="N46" s="108">
        <v>27</v>
      </c>
      <c r="O46" s="109" t="s">
        <v>64</v>
      </c>
      <c r="P46" s="69">
        <f t="shared" si="1"/>
        <v>2.7000000000000001E-3</v>
      </c>
    </row>
    <row r="47" spans="2:16">
      <c r="B47" s="108">
        <v>10</v>
      </c>
      <c r="C47" s="109" t="s">
        <v>63</v>
      </c>
      <c r="D47" s="93">
        <f t="shared" si="4"/>
        <v>1.1627906976744187E-4</v>
      </c>
      <c r="E47" s="110">
        <v>0.6351</v>
      </c>
      <c r="F47" s="111">
        <v>5.8849999999999998</v>
      </c>
      <c r="G47" s="107">
        <f t="shared" si="2"/>
        <v>6.5200999999999993</v>
      </c>
      <c r="H47" s="108">
        <v>160</v>
      </c>
      <c r="I47" s="109" t="s">
        <v>64</v>
      </c>
      <c r="J47" s="69">
        <f t="shared" si="3"/>
        <v>1.6E-2</v>
      </c>
      <c r="K47" s="108">
        <v>37</v>
      </c>
      <c r="L47" s="109" t="s">
        <v>64</v>
      </c>
      <c r="M47" s="69">
        <f t="shared" si="0"/>
        <v>3.6999999999999997E-3</v>
      </c>
      <c r="N47" s="108">
        <v>29</v>
      </c>
      <c r="O47" s="109" t="s">
        <v>64</v>
      </c>
      <c r="P47" s="69">
        <f t="shared" si="1"/>
        <v>2.9000000000000002E-3</v>
      </c>
    </row>
    <row r="48" spans="2:16">
      <c r="B48" s="108">
        <v>11</v>
      </c>
      <c r="C48" s="109" t="s">
        <v>63</v>
      </c>
      <c r="D48" s="93">
        <f t="shared" si="4"/>
        <v>1.2790697674418605E-4</v>
      </c>
      <c r="E48" s="110">
        <v>0.66610000000000003</v>
      </c>
      <c r="F48" s="111">
        <v>6.0250000000000004</v>
      </c>
      <c r="G48" s="107">
        <f t="shared" si="2"/>
        <v>6.6911000000000005</v>
      </c>
      <c r="H48" s="108">
        <v>170</v>
      </c>
      <c r="I48" s="109" t="s">
        <v>64</v>
      </c>
      <c r="J48" s="69">
        <f t="shared" si="3"/>
        <v>1.7000000000000001E-2</v>
      </c>
      <c r="K48" s="108">
        <v>39</v>
      </c>
      <c r="L48" s="109" t="s">
        <v>64</v>
      </c>
      <c r="M48" s="69">
        <f t="shared" si="0"/>
        <v>3.8999999999999998E-3</v>
      </c>
      <c r="N48" s="108">
        <v>31</v>
      </c>
      <c r="O48" s="109" t="s">
        <v>64</v>
      </c>
      <c r="P48" s="69">
        <f t="shared" si="1"/>
        <v>3.0999999999999999E-3</v>
      </c>
    </row>
    <row r="49" spans="2:16">
      <c r="B49" s="108">
        <v>12</v>
      </c>
      <c r="C49" s="109" t="s">
        <v>63</v>
      </c>
      <c r="D49" s="93">
        <f t="shared" si="4"/>
        <v>1.3953488372093022E-4</v>
      </c>
      <c r="E49" s="110">
        <v>0.69569999999999999</v>
      </c>
      <c r="F49" s="111">
        <v>6.15</v>
      </c>
      <c r="G49" s="107">
        <f t="shared" si="2"/>
        <v>6.8457000000000008</v>
      </c>
      <c r="H49" s="108">
        <v>180</v>
      </c>
      <c r="I49" s="109" t="s">
        <v>64</v>
      </c>
      <c r="J49" s="69">
        <f t="shared" si="3"/>
        <v>1.7999999999999999E-2</v>
      </c>
      <c r="K49" s="108">
        <v>40</v>
      </c>
      <c r="L49" s="109" t="s">
        <v>64</v>
      </c>
      <c r="M49" s="69">
        <f t="shared" si="0"/>
        <v>4.0000000000000001E-3</v>
      </c>
      <c r="N49" s="108">
        <v>32</v>
      </c>
      <c r="O49" s="109" t="s">
        <v>64</v>
      </c>
      <c r="P49" s="69">
        <f t="shared" si="1"/>
        <v>3.2000000000000002E-3</v>
      </c>
    </row>
    <row r="50" spans="2:16">
      <c r="B50" s="108">
        <v>13</v>
      </c>
      <c r="C50" s="109" t="s">
        <v>63</v>
      </c>
      <c r="D50" s="93">
        <f t="shared" si="4"/>
        <v>1.5116279069767442E-4</v>
      </c>
      <c r="E50" s="110">
        <v>0.72409999999999997</v>
      </c>
      <c r="F50" s="111">
        <v>6.2640000000000002</v>
      </c>
      <c r="G50" s="107">
        <f t="shared" si="2"/>
        <v>6.9881000000000002</v>
      </c>
      <c r="H50" s="108">
        <v>189</v>
      </c>
      <c r="I50" s="109" t="s">
        <v>64</v>
      </c>
      <c r="J50" s="69">
        <f t="shared" si="3"/>
        <v>1.89E-2</v>
      </c>
      <c r="K50" s="108">
        <v>42</v>
      </c>
      <c r="L50" s="109" t="s">
        <v>64</v>
      </c>
      <c r="M50" s="69">
        <f t="shared" si="0"/>
        <v>4.2000000000000006E-3</v>
      </c>
      <c r="N50" s="108">
        <v>34</v>
      </c>
      <c r="O50" s="109" t="s">
        <v>64</v>
      </c>
      <c r="P50" s="69">
        <f t="shared" si="1"/>
        <v>3.4000000000000002E-3</v>
      </c>
    </row>
    <row r="51" spans="2:16">
      <c r="B51" s="108">
        <v>14</v>
      </c>
      <c r="C51" s="109" t="s">
        <v>63</v>
      </c>
      <c r="D51" s="93">
        <f t="shared" si="4"/>
        <v>1.6279069767441859E-4</v>
      </c>
      <c r="E51" s="110">
        <v>0.75139999999999996</v>
      </c>
      <c r="F51" s="111">
        <v>6.367</v>
      </c>
      <c r="G51" s="107">
        <f t="shared" si="2"/>
        <v>7.1184000000000003</v>
      </c>
      <c r="H51" s="108">
        <v>198</v>
      </c>
      <c r="I51" s="109" t="s">
        <v>64</v>
      </c>
      <c r="J51" s="69">
        <f t="shared" si="3"/>
        <v>1.9800000000000002E-2</v>
      </c>
      <c r="K51" s="108">
        <v>44</v>
      </c>
      <c r="L51" s="109" t="s">
        <v>64</v>
      </c>
      <c r="M51" s="69">
        <f t="shared" si="0"/>
        <v>4.3999999999999994E-3</v>
      </c>
      <c r="N51" s="108">
        <v>35</v>
      </c>
      <c r="O51" s="109" t="s">
        <v>64</v>
      </c>
      <c r="P51" s="69">
        <f t="shared" si="1"/>
        <v>3.5000000000000005E-3</v>
      </c>
    </row>
    <row r="52" spans="2:16">
      <c r="B52" s="108">
        <v>15</v>
      </c>
      <c r="C52" s="109" t="s">
        <v>63</v>
      </c>
      <c r="D52" s="93">
        <f t="shared" si="4"/>
        <v>1.7441860465116279E-4</v>
      </c>
      <c r="E52" s="110">
        <v>0.77780000000000005</v>
      </c>
      <c r="F52" s="111">
        <v>6.4610000000000003</v>
      </c>
      <c r="G52" s="107">
        <f t="shared" si="2"/>
        <v>7.2388000000000003</v>
      </c>
      <c r="H52" s="108">
        <v>207</v>
      </c>
      <c r="I52" s="109" t="s">
        <v>64</v>
      </c>
      <c r="J52" s="69">
        <f t="shared" si="3"/>
        <v>2.07E-2</v>
      </c>
      <c r="K52" s="108">
        <v>45</v>
      </c>
      <c r="L52" s="109" t="s">
        <v>64</v>
      </c>
      <c r="M52" s="69">
        <f t="shared" si="0"/>
        <v>4.4999999999999997E-3</v>
      </c>
      <c r="N52" s="108">
        <v>37</v>
      </c>
      <c r="O52" s="109" t="s">
        <v>64</v>
      </c>
      <c r="P52" s="69">
        <f t="shared" si="1"/>
        <v>3.6999999999999997E-3</v>
      </c>
    </row>
    <row r="53" spans="2:16">
      <c r="B53" s="108">
        <v>16</v>
      </c>
      <c r="C53" s="109" t="s">
        <v>63</v>
      </c>
      <c r="D53" s="93">
        <f t="shared" si="4"/>
        <v>1.8604651162790699E-4</v>
      </c>
      <c r="E53" s="110">
        <v>0.80330000000000001</v>
      </c>
      <c r="F53" s="111">
        <v>6.5469999999999997</v>
      </c>
      <c r="G53" s="107">
        <f t="shared" si="2"/>
        <v>7.3502999999999998</v>
      </c>
      <c r="H53" s="108">
        <v>216</v>
      </c>
      <c r="I53" s="109" t="s">
        <v>64</v>
      </c>
      <c r="J53" s="69">
        <f t="shared" si="3"/>
        <v>2.1600000000000001E-2</v>
      </c>
      <c r="K53" s="108">
        <v>47</v>
      </c>
      <c r="L53" s="109" t="s">
        <v>64</v>
      </c>
      <c r="M53" s="69">
        <f t="shared" si="0"/>
        <v>4.7000000000000002E-3</v>
      </c>
      <c r="N53" s="108">
        <v>38</v>
      </c>
      <c r="O53" s="109" t="s">
        <v>64</v>
      </c>
      <c r="P53" s="69">
        <f t="shared" si="1"/>
        <v>3.8E-3</v>
      </c>
    </row>
    <row r="54" spans="2:16">
      <c r="B54" s="108">
        <v>17</v>
      </c>
      <c r="C54" s="109" t="s">
        <v>63</v>
      </c>
      <c r="D54" s="93">
        <f t="shared" si="4"/>
        <v>1.9767441860465116E-4</v>
      </c>
      <c r="E54" s="110">
        <v>0.82799999999999996</v>
      </c>
      <c r="F54" s="111">
        <v>6.6260000000000003</v>
      </c>
      <c r="G54" s="107">
        <f t="shared" si="2"/>
        <v>7.4540000000000006</v>
      </c>
      <c r="H54" s="108">
        <v>224</v>
      </c>
      <c r="I54" s="109" t="s">
        <v>64</v>
      </c>
      <c r="J54" s="69">
        <f t="shared" si="3"/>
        <v>2.24E-2</v>
      </c>
      <c r="K54" s="108">
        <v>49</v>
      </c>
      <c r="L54" s="109" t="s">
        <v>64</v>
      </c>
      <c r="M54" s="69">
        <f t="shared" si="0"/>
        <v>4.8999999999999998E-3</v>
      </c>
      <c r="N54" s="108">
        <v>39</v>
      </c>
      <c r="O54" s="109" t="s">
        <v>64</v>
      </c>
      <c r="P54" s="69">
        <f t="shared" si="1"/>
        <v>3.8999999999999998E-3</v>
      </c>
    </row>
    <row r="55" spans="2:16">
      <c r="B55" s="108">
        <v>18</v>
      </c>
      <c r="C55" s="109" t="s">
        <v>63</v>
      </c>
      <c r="D55" s="93">
        <f t="shared" si="4"/>
        <v>2.0930232558139534E-4</v>
      </c>
      <c r="E55" s="110">
        <v>0.85209999999999997</v>
      </c>
      <c r="F55" s="111">
        <v>6.6989999999999998</v>
      </c>
      <c r="G55" s="107">
        <f t="shared" si="2"/>
        <v>7.5510999999999999</v>
      </c>
      <c r="H55" s="108">
        <v>233</v>
      </c>
      <c r="I55" s="109" t="s">
        <v>64</v>
      </c>
      <c r="J55" s="69">
        <f t="shared" si="3"/>
        <v>2.3300000000000001E-2</v>
      </c>
      <c r="K55" s="108">
        <v>50</v>
      </c>
      <c r="L55" s="109" t="s">
        <v>64</v>
      </c>
      <c r="M55" s="69">
        <f t="shared" si="0"/>
        <v>5.0000000000000001E-3</v>
      </c>
      <c r="N55" s="108">
        <v>41</v>
      </c>
      <c r="O55" s="109" t="s">
        <v>64</v>
      </c>
      <c r="P55" s="69">
        <f t="shared" si="1"/>
        <v>4.1000000000000003E-3</v>
      </c>
    </row>
    <row r="56" spans="2:16">
      <c r="B56" s="108">
        <v>20</v>
      </c>
      <c r="C56" s="109" t="s">
        <v>63</v>
      </c>
      <c r="D56" s="93">
        <f t="shared" si="4"/>
        <v>2.3255813953488373E-4</v>
      </c>
      <c r="E56" s="110">
        <v>0.89810000000000001</v>
      </c>
      <c r="F56" s="111">
        <v>6.8280000000000003</v>
      </c>
      <c r="G56" s="107">
        <f t="shared" si="2"/>
        <v>7.7261000000000006</v>
      </c>
      <c r="H56" s="108">
        <v>250</v>
      </c>
      <c r="I56" s="109" t="s">
        <v>64</v>
      </c>
      <c r="J56" s="69">
        <f t="shared" si="3"/>
        <v>2.5000000000000001E-2</v>
      </c>
      <c r="K56" s="108">
        <v>53</v>
      </c>
      <c r="L56" s="109" t="s">
        <v>64</v>
      </c>
      <c r="M56" s="69">
        <f t="shared" si="0"/>
        <v>5.3E-3</v>
      </c>
      <c r="N56" s="108">
        <v>43</v>
      </c>
      <c r="O56" s="109" t="s">
        <v>64</v>
      </c>
      <c r="P56" s="69">
        <f t="shared" si="1"/>
        <v>4.3E-3</v>
      </c>
    </row>
    <row r="57" spans="2:16">
      <c r="B57" s="108">
        <v>22.5</v>
      </c>
      <c r="C57" s="109" t="s">
        <v>63</v>
      </c>
      <c r="D57" s="93">
        <f t="shared" si="4"/>
        <v>2.6162790697674415E-4</v>
      </c>
      <c r="E57" s="110">
        <v>0.9526</v>
      </c>
      <c r="F57" s="111">
        <v>6.9649999999999999</v>
      </c>
      <c r="G57" s="107">
        <f t="shared" si="2"/>
        <v>7.9176000000000002</v>
      </c>
      <c r="H57" s="108">
        <v>270</v>
      </c>
      <c r="I57" s="109" t="s">
        <v>64</v>
      </c>
      <c r="J57" s="69">
        <f t="shared" si="3"/>
        <v>2.7000000000000003E-2</v>
      </c>
      <c r="K57" s="108">
        <v>57</v>
      </c>
      <c r="L57" s="109" t="s">
        <v>64</v>
      </c>
      <c r="M57" s="69">
        <f t="shared" si="0"/>
        <v>5.7000000000000002E-3</v>
      </c>
      <c r="N57" s="108">
        <v>47</v>
      </c>
      <c r="O57" s="109" t="s">
        <v>64</v>
      </c>
      <c r="P57" s="69">
        <f t="shared" si="1"/>
        <v>4.7000000000000002E-3</v>
      </c>
    </row>
    <row r="58" spans="2:16">
      <c r="B58" s="108">
        <v>25</v>
      </c>
      <c r="C58" s="109" t="s">
        <v>63</v>
      </c>
      <c r="D58" s="93">
        <f t="shared" si="4"/>
        <v>2.9069767441860465E-4</v>
      </c>
      <c r="E58" s="110">
        <v>1.004</v>
      </c>
      <c r="F58" s="111">
        <v>7.08</v>
      </c>
      <c r="G58" s="107">
        <f t="shared" si="2"/>
        <v>8.0839999999999996</v>
      </c>
      <c r="H58" s="108">
        <v>291</v>
      </c>
      <c r="I58" s="109" t="s">
        <v>64</v>
      </c>
      <c r="J58" s="69">
        <f t="shared" si="3"/>
        <v>2.9099999999999997E-2</v>
      </c>
      <c r="K58" s="108">
        <v>60</v>
      </c>
      <c r="L58" s="109" t="s">
        <v>64</v>
      </c>
      <c r="M58" s="69">
        <f t="shared" si="0"/>
        <v>6.0000000000000001E-3</v>
      </c>
      <c r="N58" s="108">
        <v>50</v>
      </c>
      <c r="O58" s="109" t="s">
        <v>64</v>
      </c>
      <c r="P58" s="69">
        <f t="shared" si="1"/>
        <v>5.0000000000000001E-3</v>
      </c>
    </row>
    <row r="59" spans="2:16">
      <c r="B59" s="108">
        <v>27.5</v>
      </c>
      <c r="C59" s="109" t="s">
        <v>63</v>
      </c>
      <c r="D59" s="93">
        <f t="shared" si="4"/>
        <v>3.1976744186046514E-4</v>
      </c>
      <c r="E59" s="110">
        <v>1.0529999999999999</v>
      </c>
      <c r="F59" s="111">
        <v>7.1769999999999996</v>
      </c>
      <c r="G59" s="107">
        <f t="shared" si="2"/>
        <v>8.23</v>
      </c>
      <c r="H59" s="108">
        <v>310</v>
      </c>
      <c r="I59" s="109" t="s">
        <v>64</v>
      </c>
      <c r="J59" s="69">
        <f t="shared" si="3"/>
        <v>3.1E-2</v>
      </c>
      <c r="K59" s="108">
        <v>64</v>
      </c>
      <c r="L59" s="109" t="s">
        <v>64</v>
      </c>
      <c r="M59" s="69">
        <f t="shared" si="0"/>
        <v>6.4000000000000003E-3</v>
      </c>
      <c r="N59" s="108">
        <v>53</v>
      </c>
      <c r="O59" s="109" t="s">
        <v>64</v>
      </c>
      <c r="P59" s="69">
        <f t="shared" si="1"/>
        <v>5.3E-3</v>
      </c>
    </row>
    <row r="60" spans="2:16">
      <c r="B60" s="108">
        <v>30</v>
      </c>
      <c r="C60" s="109" t="s">
        <v>63</v>
      </c>
      <c r="D60" s="93">
        <f t="shared" si="4"/>
        <v>3.4883720930232559E-4</v>
      </c>
      <c r="E60" s="110">
        <v>1.1000000000000001</v>
      </c>
      <c r="F60" s="111">
        <v>7.2590000000000003</v>
      </c>
      <c r="G60" s="107">
        <f t="shared" si="2"/>
        <v>8.359</v>
      </c>
      <c r="H60" s="108">
        <v>330</v>
      </c>
      <c r="I60" s="109" t="s">
        <v>64</v>
      </c>
      <c r="J60" s="69">
        <f t="shared" si="3"/>
        <v>3.3000000000000002E-2</v>
      </c>
      <c r="K60" s="108">
        <v>67</v>
      </c>
      <c r="L60" s="109" t="s">
        <v>64</v>
      </c>
      <c r="M60" s="69">
        <f t="shared" si="0"/>
        <v>6.7000000000000002E-3</v>
      </c>
      <c r="N60" s="108">
        <v>56</v>
      </c>
      <c r="O60" s="109" t="s">
        <v>64</v>
      </c>
      <c r="P60" s="69">
        <f t="shared" si="1"/>
        <v>5.5999999999999999E-3</v>
      </c>
    </row>
    <row r="61" spans="2:16">
      <c r="B61" s="108">
        <v>32.5</v>
      </c>
      <c r="C61" s="109" t="s">
        <v>63</v>
      </c>
      <c r="D61" s="93">
        <f t="shared" si="4"/>
        <v>3.7790697674418608E-4</v>
      </c>
      <c r="E61" s="110">
        <v>1.145</v>
      </c>
      <c r="F61" s="111">
        <v>7.3289999999999997</v>
      </c>
      <c r="G61" s="107">
        <f t="shared" si="2"/>
        <v>8.4740000000000002</v>
      </c>
      <c r="H61" s="108">
        <v>349</v>
      </c>
      <c r="I61" s="109" t="s">
        <v>64</v>
      </c>
      <c r="J61" s="69">
        <f t="shared" si="3"/>
        <v>3.49E-2</v>
      </c>
      <c r="K61" s="108">
        <v>70</v>
      </c>
      <c r="L61" s="109" t="s">
        <v>64</v>
      </c>
      <c r="M61" s="69">
        <f t="shared" si="0"/>
        <v>7.000000000000001E-3</v>
      </c>
      <c r="N61" s="108">
        <v>59</v>
      </c>
      <c r="O61" s="109" t="s">
        <v>64</v>
      </c>
      <c r="P61" s="69">
        <f t="shared" si="1"/>
        <v>5.8999999999999999E-3</v>
      </c>
    </row>
    <row r="62" spans="2:16">
      <c r="B62" s="108">
        <v>35</v>
      </c>
      <c r="C62" s="109" t="s">
        <v>63</v>
      </c>
      <c r="D62" s="93">
        <f t="shared" si="4"/>
        <v>4.0697674418604653E-4</v>
      </c>
      <c r="E62" s="110">
        <v>1.1879999999999999</v>
      </c>
      <c r="F62" s="111">
        <v>7.3890000000000002</v>
      </c>
      <c r="G62" s="107">
        <f t="shared" si="2"/>
        <v>8.577</v>
      </c>
      <c r="H62" s="108">
        <v>368</v>
      </c>
      <c r="I62" s="109" t="s">
        <v>64</v>
      </c>
      <c r="J62" s="69">
        <f t="shared" si="3"/>
        <v>3.6799999999999999E-2</v>
      </c>
      <c r="K62" s="108">
        <v>73</v>
      </c>
      <c r="L62" s="109" t="s">
        <v>64</v>
      </c>
      <c r="M62" s="69">
        <f t="shared" si="0"/>
        <v>7.2999999999999992E-3</v>
      </c>
      <c r="N62" s="108">
        <v>62</v>
      </c>
      <c r="O62" s="109" t="s">
        <v>64</v>
      </c>
      <c r="P62" s="69">
        <f t="shared" si="1"/>
        <v>6.1999999999999998E-3</v>
      </c>
    </row>
    <row r="63" spans="2:16">
      <c r="B63" s="108">
        <v>37.5</v>
      </c>
      <c r="C63" s="109" t="s">
        <v>63</v>
      </c>
      <c r="D63" s="93">
        <f t="shared" si="4"/>
        <v>4.3604651162790697E-4</v>
      </c>
      <c r="E63" s="110">
        <v>1.23</v>
      </c>
      <c r="F63" s="111">
        <v>7.44</v>
      </c>
      <c r="G63" s="107">
        <f t="shared" si="2"/>
        <v>8.67</v>
      </c>
      <c r="H63" s="108">
        <v>387</v>
      </c>
      <c r="I63" s="109" t="s">
        <v>64</v>
      </c>
      <c r="J63" s="69">
        <f t="shared" si="3"/>
        <v>3.8699999999999998E-2</v>
      </c>
      <c r="K63" s="108">
        <v>76</v>
      </c>
      <c r="L63" s="109" t="s">
        <v>64</v>
      </c>
      <c r="M63" s="69">
        <f t="shared" si="0"/>
        <v>7.6E-3</v>
      </c>
      <c r="N63" s="108">
        <v>64</v>
      </c>
      <c r="O63" s="109" t="s">
        <v>64</v>
      </c>
      <c r="P63" s="69">
        <f t="shared" si="1"/>
        <v>6.4000000000000003E-3</v>
      </c>
    </row>
    <row r="64" spans="2:16">
      <c r="B64" s="108">
        <v>40</v>
      </c>
      <c r="C64" s="109" t="s">
        <v>63</v>
      </c>
      <c r="D64" s="93">
        <f t="shared" si="4"/>
        <v>4.6511627906976747E-4</v>
      </c>
      <c r="E64" s="110">
        <v>1.27</v>
      </c>
      <c r="F64" s="111">
        <v>7.4829999999999997</v>
      </c>
      <c r="G64" s="107">
        <f t="shared" si="2"/>
        <v>8.7530000000000001</v>
      </c>
      <c r="H64" s="108">
        <v>406</v>
      </c>
      <c r="I64" s="109" t="s">
        <v>64</v>
      </c>
      <c r="J64" s="69">
        <f t="shared" si="3"/>
        <v>4.0600000000000004E-2</v>
      </c>
      <c r="K64" s="108">
        <v>80</v>
      </c>
      <c r="L64" s="109" t="s">
        <v>64</v>
      </c>
      <c r="M64" s="69">
        <f t="shared" si="0"/>
        <v>8.0000000000000002E-3</v>
      </c>
      <c r="N64" s="108">
        <v>67</v>
      </c>
      <c r="O64" s="109" t="s">
        <v>64</v>
      </c>
      <c r="P64" s="69">
        <f t="shared" si="1"/>
        <v>6.7000000000000002E-3</v>
      </c>
    </row>
    <row r="65" spans="2:16">
      <c r="B65" s="108">
        <v>45</v>
      </c>
      <c r="C65" s="109" t="s">
        <v>63</v>
      </c>
      <c r="D65" s="93">
        <f t="shared" si="4"/>
        <v>5.232558139534883E-4</v>
      </c>
      <c r="E65" s="110">
        <v>1.347</v>
      </c>
      <c r="F65" s="111">
        <v>7.5519999999999996</v>
      </c>
      <c r="G65" s="107">
        <f t="shared" si="2"/>
        <v>8.8989999999999991</v>
      </c>
      <c r="H65" s="108">
        <v>443</v>
      </c>
      <c r="I65" s="109" t="s">
        <v>64</v>
      </c>
      <c r="J65" s="69">
        <f t="shared" si="3"/>
        <v>4.4299999999999999E-2</v>
      </c>
      <c r="K65" s="108">
        <v>86</v>
      </c>
      <c r="L65" s="109" t="s">
        <v>64</v>
      </c>
      <c r="M65" s="69">
        <f t="shared" si="0"/>
        <v>8.6E-3</v>
      </c>
      <c r="N65" s="108">
        <v>72</v>
      </c>
      <c r="O65" s="109" t="s">
        <v>64</v>
      </c>
      <c r="P65" s="69">
        <f t="shared" si="1"/>
        <v>7.1999999999999998E-3</v>
      </c>
    </row>
    <row r="66" spans="2:16">
      <c r="B66" s="108">
        <v>50</v>
      </c>
      <c r="C66" s="109" t="s">
        <v>63</v>
      </c>
      <c r="D66" s="93">
        <f t="shared" si="4"/>
        <v>5.8139534883720929E-4</v>
      </c>
      <c r="E66" s="110">
        <v>1.42</v>
      </c>
      <c r="F66" s="111">
        <v>7.601</v>
      </c>
      <c r="G66" s="107">
        <f t="shared" si="2"/>
        <v>9.0210000000000008</v>
      </c>
      <c r="H66" s="108">
        <v>479</v>
      </c>
      <c r="I66" s="109" t="s">
        <v>64</v>
      </c>
      <c r="J66" s="69">
        <f t="shared" si="3"/>
        <v>4.7899999999999998E-2</v>
      </c>
      <c r="K66" s="108">
        <v>91</v>
      </c>
      <c r="L66" s="109" t="s">
        <v>64</v>
      </c>
      <c r="M66" s="69">
        <f t="shared" si="0"/>
        <v>9.1000000000000004E-3</v>
      </c>
      <c r="N66" s="108">
        <v>78</v>
      </c>
      <c r="O66" s="109" t="s">
        <v>64</v>
      </c>
      <c r="P66" s="69">
        <f t="shared" si="1"/>
        <v>7.7999999999999996E-3</v>
      </c>
    </row>
    <row r="67" spans="2:16">
      <c r="B67" s="108">
        <v>55</v>
      </c>
      <c r="C67" s="109" t="s">
        <v>63</v>
      </c>
      <c r="D67" s="93">
        <f t="shared" si="4"/>
        <v>6.3953488372093029E-4</v>
      </c>
      <c r="E67" s="110">
        <v>1.4890000000000001</v>
      </c>
      <c r="F67" s="111">
        <v>7.6349999999999998</v>
      </c>
      <c r="G67" s="107">
        <f t="shared" si="2"/>
        <v>9.1240000000000006</v>
      </c>
      <c r="H67" s="108">
        <v>516</v>
      </c>
      <c r="I67" s="109" t="s">
        <v>64</v>
      </c>
      <c r="J67" s="69">
        <f t="shared" si="3"/>
        <v>5.16E-2</v>
      </c>
      <c r="K67" s="108">
        <v>97</v>
      </c>
      <c r="L67" s="109" t="s">
        <v>64</v>
      </c>
      <c r="M67" s="69">
        <f t="shared" si="0"/>
        <v>9.7000000000000003E-3</v>
      </c>
      <c r="N67" s="108">
        <v>83</v>
      </c>
      <c r="O67" s="109" t="s">
        <v>64</v>
      </c>
      <c r="P67" s="69">
        <f t="shared" si="1"/>
        <v>8.3000000000000001E-3</v>
      </c>
    </row>
    <row r="68" spans="2:16">
      <c r="B68" s="108">
        <v>60</v>
      </c>
      <c r="C68" s="109" t="s">
        <v>63</v>
      </c>
      <c r="D68" s="93">
        <f t="shared" si="4"/>
        <v>6.9767441860465117E-4</v>
      </c>
      <c r="E68" s="110">
        <v>1.556</v>
      </c>
      <c r="F68" s="111">
        <v>7.6559999999999997</v>
      </c>
      <c r="G68" s="107">
        <f t="shared" si="2"/>
        <v>9.2119999999999997</v>
      </c>
      <c r="H68" s="108">
        <v>551</v>
      </c>
      <c r="I68" s="109" t="s">
        <v>64</v>
      </c>
      <c r="J68" s="69">
        <f t="shared" si="3"/>
        <v>5.5100000000000003E-2</v>
      </c>
      <c r="K68" s="108">
        <v>103</v>
      </c>
      <c r="L68" s="109" t="s">
        <v>64</v>
      </c>
      <c r="M68" s="69">
        <f t="shared" si="0"/>
        <v>1.03E-2</v>
      </c>
      <c r="N68" s="108">
        <v>88</v>
      </c>
      <c r="O68" s="109" t="s">
        <v>64</v>
      </c>
      <c r="P68" s="69">
        <f t="shared" si="1"/>
        <v>8.7999999999999988E-3</v>
      </c>
    </row>
    <row r="69" spans="2:16">
      <c r="B69" s="108">
        <v>65</v>
      </c>
      <c r="C69" s="109" t="s">
        <v>63</v>
      </c>
      <c r="D69" s="93">
        <f t="shared" si="4"/>
        <v>7.5581395348837217E-4</v>
      </c>
      <c r="E69" s="110">
        <v>1.619</v>
      </c>
      <c r="F69" s="111">
        <v>7.6680000000000001</v>
      </c>
      <c r="G69" s="107">
        <f t="shared" si="2"/>
        <v>9.2870000000000008</v>
      </c>
      <c r="H69" s="108">
        <v>587</v>
      </c>
      <c r="I69" s="109" t="s">
        <v>64</v>
      </c>
      <c r="J69" s="69">
        <f t="shared" si="3"/>
        <v>5.8699999999999995E-2</v>
      </c>
      <c r="K69" s="108">
        <v>108</v>
      </c>
      <c r="L69" s="109" t="s">
        <v>64</v>
      </c>
      <c r="M69" s="69">
        <f t="shared" si="0"/>
        <v>1.0800000000000001E-2</v>
      </c>
      <c r="N69" s="108">
        <v>93</v>
      </c>
      <c r="O69" s="109" t="s">
        <v>64</v>
      </c>
      <c r="P69" s="69">
        <f t="shared" si="1"/>
        <v>9.2999999999999992E-3</v>
      </c>
    </row>
    <row r="70" spans="2:16">
      <c r="B70" s="108">
        <v>70</v>
      </c>
      <c r="C70" s="109" t="s">
        <v>63</v>
      </c>
      <c r="D70" s="93">
        <f t="shared" si="4"/>
        <v>8.1395348837209306E-4</v>
      </c>
      <c r="E70" s="110">
        <v>1.68</v>
      </c>
      <c r="F70" s="111">
        <v>7.6710000000000003</v>
      </c>
      <c r="G70" s="107">
        <f t="shared" si="2"/>
        <v>9.3510000000000009</v>
      </c>
      <c r="H70" s="108">
        <v>622</v>
      </c>
      <c r="I70" s="109" t="s">
        <v>64</v>
      </c>
      <c r="J70" s="69">
        <f t="shared" si="3"/>
        <v>6.2199999999999998E-2</v>
      </c>
      <c r="K70" s="108">
        <v>114</v>
      </c>
      <c r="L70" s="109" t="s">
        <v>64</v>
      </c>
      <c r="M70" s="69">
        <f t="shared" si="0"/>
        <v>1.14E-2</v>
      </c>
      <c r="N70" s="108">
        <v>97</v>
      </c>
      <c r="O70" s="109" t="s">
        <v>64</v>
      </c>
      <c r="P70" s="69">
        <f t="shared" si="1"/>
        <v>9.7000000000000003E-3</v>
      </c>
    </row>
    <row r="71" spans="2:16">
      <c r="B71" s="108">
        <v>80</v>
      </c>
      <c r="C71" s="109" t="s">
        <v>63</v>
      </c>
      <c r="D71" s="93">
        <f t="shared" si="4"/>
        <v>9.3023255813953494E-4</v>
      </c>
      <c r="E71" s="110">
        <v>1.796</v>
      </c>
      <c r="F71" s="111">
        <v>7.66</v>
      </c>
      <c r="G71" s="107">
        <f t="shared" si="2"/>
        <v>9.4559999999999995</v>
      </c>
      <c r="H71" s="108">
        <v>692</v>
      </c>
      <c r="I71" s="109" t="s">
        <v>64</v>
      </c>
      <c r="J71" s="69">
        <f t="shared" si="3"/>
        <v>6.9199999999999998E-2</v>
      </c>
      <c r="K71" s="108">
        <v>125</v>
      </c>
      <c r="L71" s="109" t="s">
        <v>64</v>
      </c>
      <c r="M71" s="69">
        <f t="shared" si="0"/>
        <v>1.2500000000000001E-2</v>
      </c>
      <c r="N71" s="108">
        <v>107</v>
      </c>
      <c r="O71" s="109" t="s">
        <v>64</v>
      </c>
      <c r="P71" s="69">
        <f t="shared" si="1"/>
        <v>1.0699999999999999E-2</v>
      </c>
    </row>
    <row r="72" spans="2:16">
      <c r="B72" s="108">
        <v>90</v>
      </c>
      <c r="C72" s="109" t="s">
        <v>63</v>
      </c>
      <c r="D72" s="93">
        <f t="shared" si="4"/>
        <v>1.0465116279069766E-3</v>
      </c>
      <c r="E72" s="110">
        <v>1.905</v>
      </c>
      <c r="F72" s="111">
        <v>7.63</v>
      </c>
      <c r="G72" s="107">
        <f t="shared" si="2"/>
        <v>9.5350000000000001</v>
      </c>
      <c r="H72" s="108">
        <v>762</v>
      </c>
      <c r="I72" s="109" t="s">
        <v>64</v>
      </c>
      <c r="J72" s="69">
        <f t="shared" si="3"/>
        <v>7.6200000000000004E-2</v>
      </c>
      <c r="K72" s="108">
        <v>135</v>
      </c>
      <c r="L72" s="109" t="s">
        <v>64</v>
      </c>
      <c r="M72" s="69">
        <f t="shared" si="0"/>
        <v>1.3500000000000002E-2</v>
      </c>
      <c r="N72" s="108">
        <v>116</v>
      </c>
      <c r="O72" s="109" t="s">
        <v>64</v>
      </c>
      <c r="P72" s="69">
        <f t="shared" si="1"/>
        <v>1.1600000000000001E-2</v>
      </c>
    </row>
    <row r="73" spans="2:16">
      <c r="B73" s="108">
        <v>100</v>
      </c>
      <c r="C73" s="109" t="s">
        <v>63</v>
      </c>
      <c r="D73" s="93">
        <f t="shared" si="4"/>
        <v>1.1627906976744186E-3</v>
      </c>
      <c r="E73" s="110">
        <v>2.008</v>
      </c>
      <c r="F73" s="111">
        <v>7.5880000000000001</v>
      </c>
      <c r="G73" s="107">
        <f t="shared" si="2"/>
        <v>9.5960000000000001</v>
      </c>
      <c r="H73" s="108">
        <v>831</v>
      </c>
      <c r="I73" s="109" t="s">
        <v>64</v>
      </c>
      <c r="J73" s="69">
        <f t="shared" si="3"/>
        <v>8.3099999999999993E-2</v>
      </c>
      <c r="K73" s="108">
        <v>145</v>
      </c>
      <c r="L73" s="109" t="s">
        <v>64</v>
      </c>
      <c r="M73" s="69">
        <f t="shared" si="0"/>
        <v>1.4499999999999999E-2</v>
      </c>
      <c r="N73" s="108">
        <v>125</v>
      </c>
      <c r="O73" s="109" t="s">
        <v>64</v>
      </c>
      <c r="P73" s="69">
        <f t="shared" si="1"/>
        <v>1.2500000000000001E-2</v>
      </c>
    </row>
    <row r="74" spans="2:16">
      <c r="B74" s="108">
        <v>110</v>
      </c>
      <c r="C74" s="109" t="s">
        <v>63</v>
      </c>
      <c r="D74" s="93">
        <f t="shared" si="4"/>
        <v>1.2790697674418606E-3</v>
      </c>
      <c r="E74" s="110">
        <v>2.1059999999999999</v>
      </c>
      <c r="F74" s="111">
        <v>7.5369999999999999</v>
      </c>
      <c r="G74" s="107">
        <f t="shared" si="2"/>
        <v>9.6430000000000007</v>
      </c>
      <c r="H74" s="108">
        <v>900</v>
      </c>
      <c r="I74" s="109" t="s">
        <v>64</v>
      </c>
      <c r="J74" s="69">
        <f t="shared" si="3"/>
        <v>0.09</v>
      </c>
      <c r="K74" s="108">
        <v>155</v>
      </c>
      <c r="L74" s="109" t="s">
        <v>64</v>
      </c>
      <c r="M74" s="69">
        <f t="shared" si="0"/>
        <v>1.55E-2</v>
      </c>
      <c r="N74" s="108">
        <v>134</v>
      </c>
      <c r="O74" s="109" t="s">
        <v>64</v>
      </c>
      <c r="P74" s="69">
        <f t="shared" si="1"/>
        <v>1.34E-2</v>
      </c>
    </row>
    <row r="75" spans="2:16">
      <c r="B75" s="108">
        <v>120</v>
      </c>
      <c r="C75" s="109" t="s">
        <v>63</v>
      </c>
      <c r="D75" s="93">
        <f t="shared" si="4"/>
        <v>1.3953488372093023E-3</v>
      </c>
      <c r="E75" s="110">
        <v>2.2000000000000002</v>
      </c>
      <c r="F75" s="111">
        <v>7.48</v>
      </c>
      <c r="G75" s="107">
        <f t="shared" si="2"/>
        <v>9.68</v>
      </c>
      <c r="H75" s="108">
        <v>968</v>
      </c>
      <c r="I75" s="109" t="s">
        <v>64</v>
      </c>
      <c r="J75" s="69">
        <f t="shared" si="3"/>
        <v>9.6799999999999997E-2</v>
      </c>
      <c r="K75" s="108">
        <v>165</v>
      </c>
      <c r="L75" s="109" t="s">
        <v>64</v>
      </c>
      <c r="M75" s="69">
        <f t="shared" si="0"/>
        <v>1.6500000000000001E-2</v>
      </c>
      <c r="N75" s="108">
        <v>143</v>
      </c>
      <c r="O75" s="109" t="s">
        <v>64</v>
      </c>
      <c r="P75" s="69">
        <f t="shared" si="1"/>
        <v>1.4299999999999998E-2</v>
      </c>
    </row>
    <row r="76" spans="2:16">
      <c r="B76" s="108">
        <v>130</v>
      </c>
      <c r="C76" s="109" t="s">
        <v>63</v>
      </c>
      <c r="D76" s="93">
        <f t="shared" si="4"/>
        <v>1.5116279069767443E-3</v>
      </c>
      <c r="E76" s="110">
        <v>2.29</v>
      </c>
      <c r="F76" s="111">
        <v>7.4189999999999996</v>
      </c>
      <c r="G76" s="107">
        <f t="shared" si="2"/>
        <v>9.7089999999999996</v>
      </c>
      <c r="H76" s="108">
        <v>1037</v>
      </c>
      <c r="I76" s="109" t="s">
        <v>64</v>
      </c>
      <c r="J76" s="69">
        <f t="shared" si="3"/>
        <v>0.10369999999999999</v>
      </c>
      <c r="K76" s="108">
        <v>175</v>
      </c>
      <c r="L76" s="109" t="s">
        <v>64</v>
      </c>
      <c r="M76" s="69">
        <f t="shared" si="0"/>
        <v>1.7499999999999998E-2</v>
      </c>
      <c r="N76" s="108">
        <v>152</v>
      </c>
      <c r="O76" s="109" t="s">
        <v>64</v>
      </c>
      <c r="P76" s="69">
        <f t="shared" si="1"/>
        <v>1.52E-2</v>
      </c>
    </row>
    <row r="77" spans="2:16">
      <c r="B77" s="108">
        <v>140</v>
      </c>
      <c r="C77" s="109" t="s">
        <v>63</v>
      </c>
      <c r="D77" s="93">
        <f t="shared" si="4"/>
        <v>1.6279069767441861E-3</v>
      </c>
      <c r="E77" s="110">
        <v>2.3759999999999999</v>
      </c>
      <c r="F77" s="111">
        <v>7.3540000000000001</v>
      </c>
      <c r="G77" s="107">
        <f t="shared" si="2"/>
        <v>9.73</v>
      </c>
      <c r="H77" s="108">
        <v>1105</v>
      </c>
      <c r="I77" s="109" t="s">
        <v>64</v>
      </c>
      <c r="J77" s="69">
        <f t="shared" si="3"/>
        <v>0.1105</v>
      </c>
      <c r="K77" s="108">
        <v>184</v>
      </c>
      <c r="L77" s="109" t="s">
        <v>64</v>
      </c>
      <c r="M77" s="69">
        <f t="shared" si="0"/>
        <v>1.84E-2</v>
      </c>
      <c r="N77" s="108">
        <v>160</v>
      </c>
      <c r="O77" s="109" t="s">
        <v>64</v>
      </c>
      <c r="P77" s="69">
        <f t="shared" si="1"/>
        <v>1.6E-2</v>
      </c>
    </row>
    <row r="78" spans="2:16">
      <c r="B78" s="108">
        <v>150</v>
      </c>
      <c r="C78" s="109" t="s">
        <v>63</v>
      </c>
      <c r="D78" s="93">
        <f t="shared" si="4"/>
        <v>1.7441860465116279E-3</v>
      </c>
      <c r="E78" s="110">
        <v>2.46</v>
      </c>
      <c r="F78" s="111">
        <v>7.2880000000000003</v>
      </c>
      <c r="G78" s="107">
        <f t="shared" si="2"/>
        <v>9.7480000000000011</v>
      </c>
      <c r="H78" s="108">
        <v>1173</v>
      </c>
      <c r="I78" s="109" t="s">
        <v>64</v>
      </c>
      <c r="J78" s="69">
        <f t="shared" si="3"/>
        <v>0.1173</v>
      </c>
      <c r="K78" s="108">
        <v>194</v>
      </c>
      <c r="L78" s="109" t="s">
        <v>64</v>
      </c>
      <c r="M78" s="69">
        <f t="shared" si="0"/>
        <v>1.9400000000000001E-2</v>
      </c>
      <c r="N78" s="108">
        <v>169</v>
      </c>
      <c r="O78" s="109" t="s">
        <v>64</v>
      </c>
      <c r="P78" s="69">
        <f t="shared" si="1"/>
        <v>1.6900000000000002E-2</v>
      </c>
    </row>
    <row r="79" spans="2:16">
      <c r="B79" s="108">
        <v>160</v>
      </c>
      <c r="C79" s="109" t="s">
        <v>63</v>
      </c>
      <c r="D79" s="93">
        <f t="shared" si="4"/>
        <v>1.8604651162790699E-3</v>
      </c>
      <c r="E79" s="110">
        <v>2.5409999999999999</v>
      </c>
      <c r="F79" s="111">
        <v>7.22</v>
      </c>
      <c r="G79" s="107">
        <f t="shared" si="2"/>
        <v>9.7609999999999992</v>
      </c>
      <c r="H79" s="108">
        <v>1242</v>
      </c>
      <c r="I79" s="109" t="s">
        <v>64</v>
      </c>
      <c r="J79" s="69">
        <f t="shared" si="3"/>
        <v>0.1242</v>
      </c>
      <c r="K79" s="108">
        <v>203</v>
      </c>
      <c r="L79" s="109" t="s">
        <v>64</v>
      </c>
      <c r="M79" s="69">
        <f t="shared" si="0"/>
        <v>2.0300000000000002E-2</v>
      </c>
      <c r="N79" s="108">
        <v>177</v>
      </c>
      <c r="O79" s="109" t="s">
        <v>64</v>
      </c>
      <c r="P79" s="69">
        <f t="shared" si="1"/>
        <v>1.77E-2</v>
      </c>
    </row>
    <row r="80" spans="2:16">
      <c r="B80" s="108">
        <v>170</v>
      </c>
      <c r="C80" s="109" t="s">
        <v>63</v>
      </c>
      <c r="D80" s="93">
        <f t="shared" si="4"/>
        <v>1.9767441860465119E-3</v>
      </c>
      <c r="E80" s="110">
        <v>2.6190000000000002</v>
      </c>
      <c r="F80" s="111">
        <v>7.1509999999999998</v>
      </c>
      <c r="G80" s="107">
        <f t="shared" si="2"/>
        <v>9.77</v>
      </c>
      <c r="H80" s="108">
        <v>1310</v>
      </c>
      <c r="I80" s="109" t="s">
        <v>64</v>
      </c>
      <c r="J80" s="69">
        <f t="shared" si="3"/>
        <v>0.13100000000000001</v>
      </c>
      <c r="K80" s="108">
        <v>212</v>
      </c>
      <c r="L80" s="109" t="s">
        <v>64</v>
      </c>
      <c r="M80" s="69">
        <f t="shared" si="0"/>
        <v>2.12E-2</v>
      </c>
      <c r="N80" s="108">
        <v>185</v>
      </c>
      <c r="O80" s="109" t="s">
        <v>64</v>
      </c>
      <c r="P80" s="69">
        <f t="shared" si="1"/>
        <v>1.8499999999999999E-2</v>
      </c>
    </row>
    <row r="81" spans="2:16">
      <c r="B81" s="108">
        <v>180</v>
      </c>
      <c r="C81" s="109" t="s">
        <v>63</v>
      </c>
      <c r="D81" s="93">
        <f t="shared" si="4"/>
        <v>2.0930232558139532E-3</v>
      </c>
      <c r="E81" s="110">
        <v>2.4119999999999999</v>
      </c>
      <c r="F81" s="111">
        <v>7.0830000000000002</v>
      </c>
      <c r="G81" s="107">
        <f t="shared" si="2"/>
        <v>9.495000000000001</v>
      </c>
      <c r="H81" s="108">
        <v>1379</v>
      </c>
      <c r="I81" s="109" t="s">
        <v>64</v>
      </c>
      <c r="J81" s="69">
        <f t="shared" si="3"/>
        <v>0.13789999999999999</v>
      </c>
      <c r="K81" s="108">
        <v>221</v>
      </c>
      <c r="L81" s="109" t="s">
        <v>64</v>
      </c>
      <c r="M81" s="69">
        <f t="shared" si="0"/>
        <v>2.2100000000000002E-2</v>
      </c>
      <c r="N81" s="108">
        <v>194</v>
      </c>
      <c r="O81" s="109" t="s">
        <v>64</v>
      </c>
      <c r="P81" s="69">
        <f t="shared" si="1"/>
        <v>1.9400000000000001E-2</v>
      </c>
    </row>
    <row r="82" spans="2:16">
      <c r="B82" s="108">
        <v>200</v>
      </c>
      <c r="C82" s="109" t="s">
        <v>63</v>
      </c>
      <c r="D82" s="93">
        <f t="shared" si="4"/>
        <v>2.3255813953488372E-3</v>
      </c>
      <c r="E82" s="110">
        <v>2.0659999999999998</v>
      </c>
      <c r="F82" s="111">
        <v>6.9459999999999997</v>
      </c>
      <c r="G82" s="107">
        <f t="shared" si="2"/>
        <v>9.0120000000000005</v>
      </c>
      <c r="H82" s="108">
        <v>1524</v>
      </c>
      <c r="I82" s="109" t="s">
        <v>64</v>
      </c>
      <c r="J82" s="69">
        <f t="shared" si="3"/>
        <v>0.15240000000000001</v>
      </c>
      <c r="K82" s="108">
        <v>241</v>
      </c>
      <c r="L82" s="109" t="s">
        <v>64</v>
      </c>
      <c r="M82" s="69">
        <f t="shared" si="0"/>
        <v>2.41E-2</v>
      </c>
      <c r="N82" s="108">
        <v>211</v>
      </c>
      <c r="O82" s="109" t="s">
        <v>64</v>
      </c>
      <c r="P82" s="69">
        <f t="shared" si="1"/>
        <v>2.1100000000000001E-2</v>
      </c>
    </row>
    <row r="83" spans="2:16">
      <c r="B83" s="108">
        <v>225</v>
      </c>
      <c r="C83" s="109" t="s">
        <v>63</v>
      </c>
      <c r="D83" s="93">
        <f t="shared" si="4"/>
        <v>2.6162790697674418E-3</v>
      </c>
      <c r="E83" s="110">
        <v>1.8939999999999999</v>
      </c>
      <c r="F83" s="111">
        <v>6.7779999999999996</v>
      </c>
      <c r="G83" s="107">
        <f t="shared" si="2"/>
        <v>8.6719999999999988</v>
      </c>
      <c r="H83" s="108">
        <v>1714</v>
      </c>
      <c r="I83" s="109" t="s">
        <v>64</v>
      </c>
      <c r="J83" s="69">
        <f t="shared" si="3"/>
        <v>0.1714</v>
      </c>
      <c r="K83" s="108">
        <v>266</v>
      </c>
      <c r="L83" s="109" t="s">
        <v>64</v>
      </c>
      <c r="M83" s="69">
        <f t="shared" si="0"/>
        <v>2.6600000000000002E-2</v>
      </c>
      <c r="N83" s="108">
        <v>232</v>
      </c>
      <c r="O83" s="109" t="s">
        <v>64</v>
      </c>
      <c r="P83" s="69">
        <f t="shared" si="1"/>
        <v>2.3200000000000002E-2</v>
      </c>
    </row>
    <row r="84" spans="2:16">
      <c r="B84" s="108">
        <v>250</v>
      </c>
      <c r="C84" s="109" t="s">
        <v>63</v>
      </c>
      <c r="D84" s="93">
        <f t="shared" si="4"/>
        <v>2.9069767441860465E-3</v>
      </c>
      <c r="E84" s="110">
        <v>1.8779999999999999</v>
      </c>
      <c r="F84" s="111">
        <v>6.6159999999999997</v>
      </c>
      <c r="G84" s="107">
        <f t="shared" si="2"/>
        <v>8.4939999999999998</v>
      </c>
      <c r="H84" s="108">
        <v>1909</v>
      </c>
      <c r="I84" s="109" t="s">
        <v>64</v>
      </c>
      <c r="J84" s="69">
        <f t="shared" si="3"/>
        <v>0.19090000000000001</v>
      </c>
      <c r="K84" s="108">
        <v>292</v>
      </c>
      <c r="L84" s="109" t="s">
        <v>64</v>
      </c>
      <c r="M84" s="69">
        <f t="shared" ref="M84:M147" si="5">K84/1000/10</f>
        <v>2.9199999999999997E-2</v>
      </c>
      <c r="N84" s="108">
        <v>254</v>
      </c>
      <c r="O84" s="109" t="s">
        <v>64</v>
      </c>
      <c r="P84" s="69">
        <f t="shared" ref="P84:P147" si="6">N84/1000/10</f>
        <v>2.5399999999999999E-2</v>
      </c>
    </row>
    <row r="85" spans="2:16">
      <c r="B85" s="108">
        <v>275</v>
      </c>
      <c r="C85" s="109" t="s">
        <v>63</v>
      </c>
      <c r="D85" s="93">
        <f t="shared" si="4"/>
        <v>3.1976744186046516E-3</v>
      </c>
      <c r="E85" s="110">
        <v>1.9410000000000001</v>
      </c>
      <c r="F85" s="111">
        <v>6.46</v>
      </c>
      <c r="G85" s="107">
        <f t="shared" ref="G85:G148" si="7">E85+F85</f>
        <v>8.4009999999999998</v>
      </c>
      <c r="H85" s="108">
        <v>2108</v>
      </c>
      <c r="I85" s="109" t="s">
        <v>64</v>
      </c>
      <c r="J85" s="69">
        <f t="shared" ref="J85:J101" si="8">H85/1000/10</f>
        <v>0.21080000000000002</v>
      </c>
      <c r="K85" s="108">
        <v>318</v>
      </c>
      <c r="L85" s="109" t="s">
        <v>64</v>
      </c>
      <c r="M85" s="69">
        <f t="shared" si="5"/>
        <v>3.1800000000000002E-2</v>
      </c>
      <c r="N85" s="108">
        <v>277</v>
      </c>
      <c r="O85" s="109" t="s">
        <v>64</v>
      </c>
      <c r="P85" s="69">
        <f t="shared" si="6"/>
        <v>2.7700000000000002E-2</v>
      </c>
    </row>
    <row r="86" spans="2:16">
      <c r="B86" s="108">
        <v>300</v>
      </c>
      <c r="C86" s="109" t="s">
        <v>63</v>
      </c>
      <c r="D86" s="93">
        <f t="shared" ref="D86:D98" si="9">B86/1000/$C$5</f>
        <v>3.4883720930232558E-3</v>
      </c>
      <c r="E86" s="110">
        <v>2.0449999999999999</v>
      </c>
      <c r="F86" s="111">
        <v>6.3109999999999999</v>
      </c>
      <c r="G86" s="107">
        <f t="shared" si="7"/>
        <v>8.3559999999999999</v>
      </c>
      <c r="H86" s="108">
        <v>2308</v>
      </c>
      <c r="I86" s="109" t="s">
        <v>64</v>
      </c>
      <c r="J86" s="69">
        <f t="shared" si="8"/>
        <v>0.23079999999999998</v>
      </c>
      <c r="K86" s="108">
        <v>344</v>
      </c>
      <c r="L86" s="109" t="s">
        <v>64</v>
      </c>
      <c r="M86" s="69">
        <f t="shared" si="5"/>
        <v>3.44E-2</v>
      </c>
      <c r="N86" s="108">
        <v>299</v>
      </c>
      <c r="O86" s="109" t="s">
        <v>64</v>
      </c>
      <c r="P86" s="69">
        <f t="shared" si="6"/>
        <v>2.9899999999999999E-2</v>
      </c>
    </row>
    <row r="87" spans="2:16">
      <c r="B87" s="108">
        <v>325</v>
      </c>
      <c r="C87" s="109" t="s">
        <v>63</v>
      </c>
      <c r="D87" s="93">
        <f t="shared" si="9"/>
        <v>3.7790697674418604E-3</v>
      </c>
      <c r="E87" s="110">
        <v>2.1680000000000001</v>
      </c>
      <c r="F87" s="111">
        <v>6.1680000000000001</v>
      </c>
      <c r="G87" s="107">
        <f t="shared" si="7"/>
        <v>8.3360000000000003</v>
      </c>
      <c r="H87" s="108">
        <v>2510</v>
      </c>
      <c r="I87" s="109" t="s">
        <v>64</v>
      </c>
      <c r="J87" s="69">
        <f t="shared" si="8"/>
        <v>0.251</v>
      </c>
      <c r="K87" s="108">
        <v>369</v>
      </c>
      <c r="L87" s="109" t="s">
        <v>64</v>
      </c>
      <c r="M87" s="69">
        <f t="shared" si="5"/>
        <v>3.6900000000000002E-2</v>
      </c>
      <c r="N87" s="108">
        <v>322</v>
      </c>
      <c r="O87" s="109" t="s">
        <v>64</v>
      </c>
      <c r="P87" s="69">
        <f t="shared" si="6"/>
        <v>3.2199999999999999E-2</v>
      </c>
    </row>
    <row r="88" spans="2:16">
      <c r="B88" s="108">
        <v>350</v>
      </c>
      <c r="C88" s="109" t="s">
        <v>63</v>
      </c>
      <c r="D88" s="93">
        <f t="shared" si="9"/>
        <v>4.0697674418604651E-3</v>
      </c>
      <c r="E88" s="110">
        <v>2.2959999999999998</v>
      </c>
      <c r="F88" s="111">
        <v>6.032</v>
      </c>
      <c r="G88" s="107">
        <f t="shared" si="7"/>
        <v>8.3279999999999994</v>
      </c>
      <c r="H88" s="108">
        <v>2712</v>
      </c>
      <c r="I88" s="109" t="s">
        <v>64</v>
      </c>
      <c r="J88" s="69">
        <f t="shared" si="8"/>
        <v>0.2712</v>
      </c>
      <c r="K88" s="108">
        <v>394</v>
      </c>
      <c r="L88" s="109" t="s">
        <v>64</v>
      </c>
      <c r="M88" s="69">
        <f t="shared" si="5"/>
        <v>3.9400000000000004E-2</v>
      </c>
      <c r="N88" s="108">
        <v>345</v>
      </c>
      <c r="O88" s="109" t="s">
        <v>64</v>
      </c>
      <c r="P88" s="69">
        <f t="shared" si="6"/>
        <v>3.4499999999999996E-2</v>
      </c>
    </row>
    <row r="89" spans="2:16">
      <c r="B89" s="108">
        <v>375</v>
      </c>
      <c r="C89" s="109" t="s">
        <v>63</v>
      </c>
      <c r="D89" s="93">
        <f t="shared" si="9"/>
        <v>4.3604651162790697E-3</v>
      </c>
      <c r="E89" s="110">
        <v>2.4239999999999999</v>
      </c>
      <c r="F89" s="111">
        <v>5.9029999999999996</v>
      </c>
      <c r="G89" s="107">
        <f t="shared" si="7"/>
        <v>8.327</v>
      </c>
      <c r="H89" s="108">
        <v>2914</v>
      </c>
      <c r="I89" s="109" t="s">
        <v>64</v>
      </c>
      <c r="J89" s="69">
        <f t="shared" si="8"/>
        <v>0.29139999999999999</v>
      </c>
      <c r="K89" s="108">
        <v>418</v>
      </c>
      <c r="L89" s="109" t="s">
        <v>64</v>
      </c>
      <c r="M89" s="69">
        <f t="shared" si="5"/>
        <v>4.1799999999999997E-2</v>
      </c>
      <c r="N89" s="108">
        <v>368</v>
      </c>
      <c r="O89" s="109" t="s">
        <v>64</v>
      </c>
      <c r="P89" s="69">
        <f t="shared" si="6"/>
        <v>3.6799999999999999E-2</v>
      </c>
    </row>
    <row r="90" spans="2:16">
      <c r="B90" s="108">
        <v>400</v>
      </c>
      <c r="C90" s="109" t="s">
        <v>63</v>
      </c>
      <c r="D90" s="93">
        <f t="shared" si="9"/>
        <v>4.6511627906976744E-3</v>
      </c>
      <c r="E90" s="110">
        <v>2.5470000000000002</v>
      </c>
      <c r="F90" s="111">
        <v>5.7789999999999999</v>
      </c>
      <c r="G90" s="107">
        <f t="shared" si="7"/>
        <v>8.3260000000000005</v>
      </c>
      <c r="H90" s="108">
        <v>3117</v>
      </c>
      <c r="I90" s="109" t="s">
        <v>64</v>
      </c>
      <c r="J90" s="69">
        <f t="shared" si="8"/>
        <v>0.31169999999999998</v>
      </c>
      <c r="K90" s="108">
        <v>442</v>
      </c>
      <c r="L90" s="109" t="s">
        <v>64</v>
      </c>
      <c r="M90" s="69">
        <f t="shared" si="5"/>
        <v>4.4200000000000003E-2</v>
      </c>
      <c r="N90" s="108">
        <v>390</v>
      </c>
      <c r="O90" s="109" t="s">
        <v>64</v>
      </c>
      <c r="P90" s="69">
        <f t="shared" si="6"/>
        <v>3.9E-2</v>
      </c>
    </row>
    <row r="91" spans="2:16">
      <c r="B91" s="108">
        <v>450</v>
      </c>
      <c r="C91" s="109" t="s">
        <v>63</v>
      </c>
      <c r="D91" s="93">
        <f t="shared" si="9"/>
        <v>5.2325581395348836E-3</v>
      </c>
      <c r="E91" s="110">
        <v>2.774</v>
      </c>
      <c r="F91" s="111">
        <v>5.548</v>
      </c>
      <c r="G91" s="107">
        <f t="shared" si="7"/>
        <v>8.3219999999999992</v>
      </c>
      <c r="H91" s="108">
        <v>3522</v>
      </c>
      <c r="I91" s="109" t="s">
        <v>64</v>
      </c>
      <c r="J91" s="69">
        <f t="shared" si="8"/>
        <v>0.35219999999999996</v>
      </c>
      <c r="K91" s="108">
        <v>490</v>
      </c>
      <c r="L91" s="109" t="s">
        <v>64</v>
      </c>
      <c r="M91" s="69">
        <f t="shared" si="5"/>
        <v>4.9000000000000002E-2</v>
      </c>
      <c r="N91" s="108">
        <v>435</v>
      </c>
      <c r="O91" s="109" t="s">
        <v>64</v>
      </c>
      <c r="P91" s="69">
        <f t="shared" si="6"/>
        <v>4.3499999999999997E-2</v>
      </c>
    </row>
    <row r="92" spans="2:16">
      <c r="B92" s="108">
        <v>500</v>
      </c>
      <c r="C92" s="109" t="s">
        <v>63</v>
      </c>
      <c r="D92" s="93">
        <f t="shared" si="9"/>
        <v>5.8139534883720929E-3</v>
      </c>
      <c r="E92" s="110">
        <v>2.9729999999999999</v>
      </c>
      <c r="F92" s="111">
        <v>5.3380000000000001</v>
      </c>
      <c r="G92" s="107">
        <f t="shared" si="7"/>
        <v>8.3109999999999999</v>
      </c>
      <c r="H92" s="108">
        <v>3929</v>
      </c>
      <c r="I92" s="109" t="s">
        <v>64</v>
      </c>
      <c r="J92" s="69">
        <f t="shared" si="8"/>
        <v>0.39289999999999997</v>
      </c>
      <c r="K92" s="108">
        <v>536</v>
      </c>
      <c r="L92" s="109" t="s">
        <v>64</v>
      </c>
      <c r="M92" s="69">
        <f t="shared" si="5"/>
        <v>5.3600000000000002E-2</v>
      </c>
      <c r="N92" s="108">
        <v>480</v>
      </c>
      <c r="O92" s="109" t="s">
        <v>64</v>
      </c>
      <c r="P92" s="69">
        <f t="shared" si="6"/>
        <v>4.8000000000000001E-2</v>
      </c>
    </row>
    <row r="93" spans="2:16">
      <c r="B93" s="108">
        <v>550</v>
      </c>
      <c r="C93" s="109" t="s">
        <v>63</v>
      </c>
      <c r="D93" s="93">
        <f t="shared" si="9"/>
        <v>6.3953488372093031E-3</v>
      </c>
      <c r="E93" s="110">
        <v>3.145</v>
      </c>
      <c r="F93" s="111">
        <v>5.1449999999999996</v>
      </c>
      <c r="G93" s="107">
        <f t="shared" si="7"/>
        <v>8.2899999999999991</v>
      </c>
      <c r="H93" s="108">
        <v>4337</v>
      </c>
      <c r="I93" s="109" t="s">
        <v>64</v>
      </c>
      <c r="J93" s="69">
        <f t="shared" si="8"/>
        <v>0.43369999999999997</v>
      </c>
      <c r="K93" s="108">
        <v>581</v>
      </c>
      <c r="L93" s="109" t="s">
        <v>64</v>
      </c>
      <c r="M93" s="69">
        <f t="shared" si="5"/>
        <v>5.8099999999999999E-2</v>
      </c>
      <c r="N93" s="108">
        <v>524</v>
      </c>
      <c r="O93" s="109" t="s">
        <v>64</v>
      </c>
      <c r="P93" s="69">
        <f t="shared" si="6"/>
        <v>5.2400000000000002E-2</v>
      </c>
    </row>
    <row r="94" spans="2:16">
      <c r="B94" s="108">
        <v>600</v>
      </c>
      <c r="C94" s="109" t="s">
        <v>63</v>
      </c>
      <c r="D94" s="93">
        <f t="shared" si="9"/>
        <v>6.9767441860465115E-3</v>
      </c>
      <c r="E94" s="110">
        <v>3.2949999999999999</v>
      </c>
      <c r="F94" s="111">
        <v>4.9669999999999996</v>
      </c>
      <c r="G94" s="107">
        <f t="shared" si="7"/>
        <v>8.2620000000000005</v>
      </c>
      <c r="H94" s="108">
        <v>4747</v>
      </c>
      <c r="I94" s="109" t="s">
        <v>64</v>
      </c>
      <c r="J94" s="69">
        <f t="shared" si="8"/>
        <v>0.47470000000000001</v>
      </c>
      <c r="K94" s="108">
        <v>624</v>
      </c>
      <c r="L94" s="109" t="s">
        <v>64</v>
      </c>
      <c r="M94" s="69">
        <f t="shared" si="5"/>
        <v>6.2399999999999997E-2</v>
      </c>
      <c r="N94" s="108">
        <v>568</v>
      </c>
      <c r="O94" s="109" t="s">
        <v>64</v>
      </c>
      <c r="P94" s="69">
        <f t="shared" si="6"/>
        <v>5.6799999999999996E-2</v>
      </c>
    </row>
    <row r="95" spans="2:16">
      <c r="B95" s="108">
        <v>650</v>
      </c>
      <c r="C95" s="109" t="s">
        <v>63</v>
      </c>
      <c r="D95" s="93">
        <f t="shared" si="9"/>
        <v>7.5581395348837208E-3</v>
      </c>
      <c r="E95" s="110">
        <v>3.4279999999999999</v>
      </c>
      <c r="F95" s="111">
        <v>4.8040000000000003</v>
      </c>
      <c r="G95" s="107">
        <f t="shared" si="7"/>
        <v>8.2319999999999993</v>
      </c>
      <c r="H95" s="108">
        <v>5158</v>
      </c>
      <c r="I95" s="109" t="s">
        <v>64</v>
      </c>
      <c r="J95" s="69">
        <f t="shared" si="8"/>
        <v>0.51580000000000004</v>
      </c>
      <c r="K95" s="108">
        <v>666</v>
      </c>
      <c r="L95" s="109" t="s">
        <v>64</v>
      </c>
      <c r="M95" s="69">
        <f t="shared" si="5"/>
        <v>6.6600000000000006E-2</v>
      </c>
      <c r="N95" s="108">
        <v>611</v>
      </c>
      <c r="O95" s="109" t="s">
        <v>64</v>
      </c>
      <c r="P95" s="69">
        <f t="shared" si="6"/>
        <v>6.1100000000000002E-2</v>
      </c>
    </row>
    <row r="96" spans="2:16">
      <c r="B96" s="108">
        <v>700</v>
      </c>
      <c r="C96" s="109" t="s">
        <v>63</v>
      </c>
      <c r="D96" s="93">
        <f t="shared" si="9"/>
        <v>8.1395348837209301E-3</v>
      </c>
      <c r="E96" s="110">
        <v>3.548</v>
      </c>
      <c r="F96" s="111">
        <v>4.6529999999999996</v>
      </c>
      <c r="G96" s="107">
        <f t="shared" si="7"/>
        <v>8.2010000000000005</v>
      </c>
      <c r="H96" s="108">
        <v>5572</v>
      </c>
      <c r="I96" s="109" t="s">
        <v>64</v>
      </c>
      <c r="J96" s="69">
        <f t="shared" si="8"/>
        <v>0.55720000000000003</v>
      </c>
      <c r="K96" s="108">
        <v>707</v>
      </c>
      <c r="L96" s="109" t="s">
        <v>64</v>
      </c>
      <c r="M96" s="69">
        <f t="shared" si="5"/>
        <v>7.0699999999999999E-2</v>
      </c>
      <c r="N96" s="108">
        <v>654</v>
      </c>
      <c r="O96" s="109" t="s">
        <v>64</v>
      </c>
      <c r="P96" s="69">
        <f t="shared" si="6"/>
        <v>6.54E-2</v>
      </c>
    </row>
    <row r="97" spans="2:16">
      <c r="B97" s="108">
        <v>800</v>
      </c>
      <c r="C97" s="109" t="s">
        <v>63</v>
      </c>
      <c r="D97" s="93">
        <f t="shared" si="9"/>
        <v>9.3023255813953487E-3</v>
      </c>
      <c r="E97" s="110">
        <v>3.758</v>
      </c>
      <c r="F97" s="111">
        <v>4.3810000000000002</v>
      </c>
      <c r="G97" s="107">
        <f t="shared" si="7"/>
        <v>8.1389999999999993</v>
      </c>
      <c r="H97" s="108">
        <v>6405</v>
      </c>
      <c r="I97" s="109" t="s">
        <v>64</v>
      </c>
      <c r="J97" s="69">
        <f t="shared" si="8"/>
        <v>0.64050000000000007</v>
      </c>
      <c r="K97" s="108">
        <v>790</v>
      </c>
      <c r="L97" s="109" t="s">
        <v>64</v>
      </c>
      <c r="M97" s="69">
        <f t="shared" si="5"/>
        <v>7.9000000000000001E-2</v>
      </c>
      <c r="N97" s="108">
        <v>739</v>
      </c>
      <c r="O97" s="109" t="s">
        <v>64</v>
      </c>
      <c r="P97" s="69">
        <f t="shared" si="6"/>
        <v>7.3899999999999993E-2</v>
      </c>
    </row>
    <row r="98" spans="2:16">
      <c r="B98" s="108">
        <v>900</v>
      </c>
      <c r="C98" s="109" t="s">
        <v>63</v>
      </c>
      <c r="D98" s="93">
        <f t="shared" si="9"/>
        <v>1.0465116279069767E-2</v>
      </c>
      <c r="E98" s="110">
        <v>3.9449999999999998</v>
      </c>
      <c r="F98" s="111">
        <v>4.1449999999999996</v>
      </c>
      <c r="G98" s="107">
        <f t="shared" si="7"/>
        <v>8.09</v>
      </c>
      <c r="H98" s="108">
        <v>7246</v>
      </c>
      <c r="I98" s="109" t="s">
        <v>64</v>
      </c>
      <c r="J98" s="69">
        <f t="shared" si="8"/>
        <v>0.72460000000000002</v>
      </c>
      <c r="K98" s="108">
        <v>870</v>
      </c>
      <c r="L98" s="109" t="s">
        <v>64</v>
      </c>
      <c r="M98" s="69">
        <f t="shared" si="5"/>
        <v>8.6999999999999994E-2</v>
      </c>
      <c r="N98" s="108">
        <v>823</v>
      </c>
      <c r="O98" s="109" t="s">
        <v>64</v>
      </c>
      <c r="P98" s="69">
        <f t="shared" si="6"/>
        <v>8.2299999999999998E-2</v>
      </c>
    </row>
    <row r="99" spans="2:16">
      <c r="B99" s="108">
        <v>1</v>
      </c>
      <c r="C99" s="112" t="s">
        <v>65</v>
      </c>
      <c r="D99" s="69">
        <f t="shared" ref="D99:D162" si="10">B99/$C$5</f>
        <v>1.1627906976744186E-2</v>
      </c>
      <c r="E99" s="110">
        <v>4.1189999999999998</v>
      </c>
      <c r="F99" s="111">
        <v>3.9359999999999999</v>
      </c>
      <c r="G99" s="107">
        <f t="shared" si="7"/>
        <v>8.0549999999999997</v>
      </c>
      <c r="H99" s="108">
        <v>8091</v>
      </c>
      <c r="I99" s="109" t="s">
        <v>64</v>
      </c>
      <c r="J99" s="69">
        <f t="shared" si="8"/>
        <v>0.80909999999999993</v>
      </c>
      <c r="K99" s="108">
        <v>946</v>
      </c>
      <c r="L99" s="109" t="s">
        <v>64</v>
      </c>
      <c r="M99" s="69">
        <f t="shared" si="5"/>
        <v>9.459999999999999E-2</v>
      </c>
      <c r="N99" s="108">
        <v>905</v>
      </c>
      <c r="O99" s="109" t="s">
        <v>64</v>
      </c>
      <c r="P99" s="69">
        <f t="shared" si="6"/>
        <v>9.0499999999999997E-2</v>
      </c>
    </row>
    <row r="100" spans="2:16">
      <c r="B100" s="108">
        <v>1.1000000000000001</v>
      </c>
      <c r="C100" s="109" t="s">
        <v>65</v>
      </c>
      <c r="D100" s="69">
        <f t="shared" si="10"/>
        <v>1.2790697674418606E-2</v>
      </c>
      <c r="E100" s="110">
        <v>4.2880000000000003</v>
      </c>
      <c r="F100" s="111">
        <v>3.7509999999999999</v>
      </c>
      <c r="G100" s="107">
        <f t="shared" si="7"/>
        <v>8.0389999999999997</v>
      </c>
      <c r="H100" s="108">
        <v>8941</v>
      </c>
      <c r="I100" s="109" t="s">
        <v>64</v>
      </c>
      <c r="J100" s="69">
        <f t="shared" si="8"/>
        <v>0.89410000000000012</v>
      </c>
      <c r="K100" s="108">
        <v>1018</v>
      </c>
      <c r="L100" s="109" t="s">
        <v>64</v>
      </c>
      <c r="M100" s="69">
        <f t="shared" si="5"/>
        <v>0.1018</v>
      </c>
      <c r="N100" s="108">
        <v>986</v>
      </c>
      <c r="O100" s="109" t="s">
        <v>64</v>
      </c>
      <c r="P100" s="69">
        <f t="shared" si="6"/>
        <v>9.8599999999999993E-2</v>
      </c>
    </row>
    <row r="101" spans="2:16">
      <c r="B101" s="108">
        <v>1.2</v>
      </c>
      <c r="C101" s="109" t="s">
        <v>65</v>
      </c>
      <c r="D101" s="69">
        <f t="shared" si="10"/>
        <v>1.3953488372093023E-2</v>
      </c>
      <c r="E101" s="110">
        <v>4.4550000000000001</v>
      </c>
      <c r="F101" s="111">
        <v>3.5859999999999999</v>
      </c>
      <c r="G101" s="107">
        <f t="shared" si="7"/>
        <v>8.0410000000000004</v>
      </c>
      <c r="H101" s="108">
        <v>9793</v>
      </c>
      <c r="I101" s="109" t="s">
        <v>64</v>
      </c>
      <c r="J101" s="69">
        <f t="shared" si="8"/>
        <v>0.97929999999999995</v>
      </c>
      <c r="K101" s="108">
        <v>1088</v>
      </c>
      <c r="L101" s="109" t="s">
        <v>64</v>
      </c>
      <c r="M101" s="69">
        <f t="shared" si="5"/>
        <v>0.10880000000000001</v>
      </c>
      <c r="N101" s="108">
        <v>1066</v>
      </c>
      <c r="O101" s="109" t="s">
        <v>64</v>
      </c>
      <c r="P101" s="69">
        <f t="shared" si="6"/>
        <v>0.1066</v>
      </c>
    </row>
    <row r="102" spans="2:16">
      <c r="B102" s="108">
        <v>1.3</v>
      </c>
      <c r="C102" s="109" t="s">
        <v>65</v>
      </c>
      <c r="D102" s="69">
        <f t="shared" si="10"/>
        <v>1.5116279069767442E-2</v>
      </c>
      <c r="E102" s="110">
        <v>4.6239999999999997</v>
      </c>
      <c r="F102" s="111">
        <v>3.4369999999999998</v>
      </c>
      <c r="G102" s="107">
        <f t="shared" si="7"/>
        <v>8.0609999999999999</v>
      </c>
      <c r="H102" s="108">
        <v>1.06</v>
      </c>
      <c r="I102" s="112" t="s">
        <v>66</v>
      </c>
      <c r="J102" s="71">
        <f t="shared" ref="J102:J165" si="11">H102</f>
        <v>1.06</v>
      </c>
      <c r="K102" s="108">
        <v>1156</v>
      </c>
      <c r="L102" s="109" t="s">
        <v>64</v>
      </c>
      <c r="M102" s="69">
        <f t="shared" si="5"/>
        <v>0.11559999999999999</v>
      </c>
      <c r="N102" s="108">
        <v>1144</v>
      </c>
      <c r="O102" s="109" t="s">
        <v>64</v>
      </c>
      <c r="P102" s="69">
        <f t="shared" si="6"/>
        <v>0.11439999999999999</v>
      </c>
    </row>
    <row r="103" spans="2:16">
      <c r="B103" s="108">
        <v>1.4</v>
      </c>
      <c r="C103" s="109" t="s">
        <v>65</v>
      </c>
      <c r="D103" s="69">
        <f t="shared" si="10"/>
        <v>1.627906976744186E-2</v>
      </c>
      <c r="E103" s="110">
        <v>4.7949999999999999</v>
      </c>
      <c r="F103" s="111">
        <v>3.3010000000000002</v>
      </c>
      <c r="G103" s="107">
        <f t="shared" si="7"/>
        <v>8.0960000000000001</v>
      </c>
      <c r="H103" s="108">
        <v>1.1499999999999999</v>
      </c>
      <c r="I103" s="109" t="s">
        <v>66</v>
      </c>
      <c r="J103" s="71">
        <f t="shared" si="11"/>
        <v>1.1499999999999999</v>
      </c>
      <c r="K103" s="108">
        <v>1220</v>
      </c>
      <c r="L103" s="109" t="s">
        <v>64</v>
      </c>
      <c r="M103" s="69">
        <f t="shared" si="5"/>
        <v>0.122</v>
      </c>
      <c r="N103" s="108">
        <v>1221</v>
      </c>
      <c r="O103" s="109" t="s">
        <v>64</v>
      </c>
      <c r="P103" s="69">
        <f t="shared" si="6"/>
        <v>0.12210000000000001</v>
      </c>
    </row>
    <row r="104" spans="2:16">
      <c r="B104" s="108">
        <v>1.5</v>
      </c>
      <c r="C104" s="109" t="s">
        <v>65</v>
      </c>
      <c r="D104" s="69">
        <f t="shared" si="10"/>
        <v>1.7441860465116279E-2</v>
      </c>
      <c r="E104" s="110">
        <v>4.97</v>
      </c>
      <c r="F104" s="111">
        <v>3.1779999999999999</v>
      </c>
      <c r="G104" s="107">
        <f t="shared" si="7"/>
        <v>8.1479999999999997</v>
      </c>
      <c r="H104" s="108">
        <v>1.23</v>
      </c>
      <c r="I104" s="109" t="s">
        <v>66</v>
      </c>
      <c r="J104" s="71">
        <f t="shared" si="11"/>
        <v>1.23</v>
      </c>
      <c r="K104" s="108">
        <v>1282</v>
      </c>
      <c r="L104" s="109" t="s">
        <v>64</v>
      </c>
      <c r="M104" s="69">
        <f t="shared" si="5"/>
        <v>0.12820000000000001</v>
      </c>
      <c r="N104" s="108">
        <v>1296</v>
      </c>
      <c r="O104" s="109" t="s">
        <v>64</v>
      </c>
      <c r="P104" s="69">
        <f t="shared" si="6"/>
        <v>0.12959999999999999</v>
      </c>
    </row>
    <row r="105" spans="2:16">
      <c r="B105" s="108">
        <v>1.6</v>
      </c>
      <c r="C105" s="109" t="s">
        <v>65</v>
      </c>
      <c r="D105" s="69">
        <f t="shared" si="10"/>
        <v>1.8604651162790697E-2</v>
      </c>
      <c r="E105" s="110">
        <v>5.1470000000000002</v>
      </c>
      <c r="F105" s="111">
        <v>3.0649999999999999</v>
      </c>
      <c r="G105" s="107">
        <f t="shared" si="7"/>
        <v>8.2119999999999997</v>
      </c>
      <c r="H105" s="108">
        <v>1.32</v>
      </c>
      <c r="I105" s="109" t="s">
        <v>66</v>
      </c>
      <c r="J105" s="71">
        <f t="shared" si="11"/>
        <v>1.32</v>
      </c>
      <c r="K105" s="108">
        <v>1341</v>
      </c>
      <c r="L105" s="109" t="s">
        <v>64</v>
      </c>
      <c r="M105" s="69">
        <f t="shared" si="5"/>
        <v>0.1341</v>
      </c>
      <c r="N105" s="108">
        <v>1370</v>
      </c>
      <c r="O105" s="109" t="s">
        <v>64</v>
      </c>
      <c r="P105" s="69">
        <f t="shared" si="6"/>
        <v>0.13700000000000001</v>
      </c>
    </row>
    <row r="106" spans="2:16">
      <c r="B106" s="108">
        <v>1.7</v>
      </c>
      <c r="C106" s="109" t="s">
        <v>65</v>
      </c>
      <c r="D106" s="69">
        <f t="shared" si="10"/>
        <v>1.9767441860465116E-2</v>
      </c>
      <c r="E106" s="110">
        <v>5.3280000000000003</v>
      </c>
      <c r="F106" s="111">
        <v>2.96</v>
      </c>
      <c r="G106" s="107">
        <f t="shared" si="7"/>
        <v>8.2880000000000003</v>
      </c>
      <c r="H106" s="108">
        <v>1.4</v>
      </c>
      <c r="I106" s="109" t="s">
        <v>66</v>
      </c>
      <c r="J106" s="71">
        <f t="shared" si="11"/>
        <v>1.4</v>
      </c>
      <c r="K106" s="108">
        <v>1398</v>
      </c>
      <c r="L106" s="109" t="s">
        <v>64</v>
      </c>
      <c r="M106" s="69">
        <f t="shared" si="5"/>
        <v>0.13979999999999998</v>
      </c>
      <c r="N106" s="108">
        <v>1441</v>
      </c>
      <c r="O106" s="109" t="s">
        <v>64</v>
      </c>
      <c r="P106" s="69">
        <f t="shared" si="6"/>
        <v>0.14410000000000001</v>
      </c>
    </row>
    <row r="107" spans="2:16">
      <c r="B107" s="108">
        <v>1.8</v>
      </c>
      <c r="C107" s="109" t="s">
        <v>65</v>
      </c>
      <c r="D107" s="69">
        <f t="shared" si="10"/>
        <v>2.0930232558139535E-2</v>
      </c>
      <c r="E107" s="110">
        <v>5.51</v>
      </c>
      <c r="F107" s="111">
        <v>2.8639999999999999</v>
      </c>
      <c r="G107" s="107">
        <f t="shared" si="7"/>
        <v>8.3739999999999988</v>
      </c>
      <c r="H107" s="108">
        <v>1.48</v>
      </c>
      <c r="I107" s="109" t="s">
        <v>66</v>
      </c>
      <c r="J107" s="71">
        <f t="shared" si="11"/>
        <v>1.48</v>
      </c>
      <c r="K107" s="108">
        <v>1453</v>
      </c>
      <c r="L107" s="109" t="s">
        <v>64</v>
      </c>
      <c r="M107" s="69">
        <f t="shared" si="5"/>
        <v>0.14530000000000001</v>
      </c>
      <c r="N107" s="108">
        <v>1511</v>
      </c>
      <c r="O107" s="109" t="s">
        <v>64</v>
      </c>
      <c r="P107" s="69">
        <f t="shared" si="6"/>
        <v>0.15109999999999998</v>
      </c>
    </row>
    <row r="108" spans="2:16">
      <c r="B108" s="108">
        <v>2</v>
      </c>
      <c r="C108" s="109" t="s">
        <v>65</v>
      </c>
      <c r="D108" s="69">
        <f t="shared" si="10"/>
        <v>2.3255813953488372E-2</v>
      </c>
      <c r="E108" s="110">
        <v>5.8789999999999996</v>
      </c>
      <c r="F108" s="111">
        <v>2.6920000000000002</v>
      </c>
      <c r="G108" s="107">
        <f t="shared" si="7"/>
        <v>8.5709999999999997</v>
      </c>
      <c r="H108" s="108">
        <v>1.65</v>
      </c>
      <c r="I108" s="109" t="s">
        <v>66</v>
      </c>
      <c r="J108" s="71">
        <f t="shared" si="11"/>
        <v>1.65</v>
      </c>
      <c r="K108" s="108">
        <v>1563</v>
      </c>
      <c r="L108" s="109" t="s">
        <v>64</v>
      </c>
      <c r="M108" s="69">
        <f t="shared" si="5"/>
        <v>0.15629999999999999</v>
      </c>
      <c r="N108" s="108">
        <v>1646</v>
      </c>
      <c r="O108" s="109" t="s">
        <v>64</v>
      </c>
      <c r="P108" s="69">
        <f t="shared" si="6"/>
        <v>0.1646</v>
      </c>
    </row>
    <row r="109" spans="2:16">
      <c r="B109" s="108">
        <v>2.25</v>
      </c>
      <c r="C109" s="109" t="s">
        <v>65</v>
      </c>
      <c r="D109" s="69">
        <f t="shared" si="10"/>
        <v>2.616279069767442E-2</v>
      </c>
      <c r="E109" s="110">
        <v>6.3419999999999996</v>
      </c>
      <c r="F109" s="111">
        <v>2.508</v>
      </c>
      <c r="G109" s="107">
        <f t="shared" si="7"/>
        <v>8.85</v>
      </c>
      <c r="H109" s="108">
        <v>1.84</v>
      </c>
      <c r="I109" s="109" t="s">
        <v>66</v>
      </c>
      <c r="J109" s="71">
        <f t="shared" si="11"/>
        <v>1.84</v>
      </c>
      <c r="K109" s="108">
        <v>1691</v>
      </c>
      <c r="L109" s="109" t="s">
        <v>64</v>
      </c>
      <c r="M109" s="69">
        <f t="shared" si="5"/>
        <v>0.1691</v>
      </c>
      <c r="N109" s="108">
        <v>1804</v>
      </c>
      <c r="O109" s="109" t="s">
        <v>64</v>
      </c>
      <c r="P109" s="69">
        <f t="shared" si="6"/>
        <v>0.1804</v>
      </c>
    </row>
    <row r="110" spans="2:16">
      <c r="B110" s="108">
        <v>2.5</v>
      </c>
      <c r="C110" s="109" t="s">
        <v>65</v>
      </c>
      <c r="D110" s="69">
        <f t="shared" si="10"/>
        <v>2.9069767441860465E-2</v>
      </c>
      <c r="E110" s="110">
        <v>6.8010000000000002</v>
      </c>
      <c r="F110" s="111">
        <v>2.351</v>
      </c>
      <c r="G110" s="107">
        <f t="shared" si="7"/>
        <v>9.152000000000001</v>
      </c>
      <c r="H110" s="108">
        <v>2.04</v>
      </c>
      <c r="I110" s="109" t="s">
        <v>66</v>
      </c>
      <c r="J110" s="71">
        <f t="shared" si="11"/>
        <v>2.04</v>
      </c>
      <c r="K110" s="108">
        <v>1806</v>
      </c>
      <c r="L110" s="109" t="s">
        <v>64</v>
      </c>
      <c r="M110" s="69">
        <f t="shared" si="5"/>
        <v>0.18060000000000001</v>
      </c>
      <c r="N110" s="108">
        <v>1952</v>
      </c>
      <c r="O110" s="109" t="s">
        <v>64</v>
      </c>
      <c r="P110" s="69">
        <f t="shared" si="6"/>
        <v>0.19519999999999998</v>
      </c>
    </row>
    <row r="111" spans="2:16">
      <c r="B111" s="108">
        <v>2.75</v>
      </c>
      <c r="C111" s="109" t="s">
        <v>65</v>
      </c>
      <c r="D111" s="69">
        <f t="shared" si="10"/>
        <v>3.1976744186046513E-2</v>
      </c>
      <c r="E111" s="110">
        <v>7.2510000000000003</v>
      </c>
      <c r="F111" s="111">
        <v>2.2149999999999999</v>
      </c>
      <c r="G111" s="107">
        <f t="shared" si="7"/>
        <v>9.4660000000000011</v>
      </c>
      <c r="H111" s="108">
        <v>2.2200000000000002</v>
      </c>
      <c r="I111" s="109" t="s">
        <v>66</v>
      </c>
      <c r="J111" s="71">
        <f t="shared" si="11"/>
        <v>2.2200000000000002</v>
      </c>
      <c r="K111" s="108">
        <v>1909</v>
      </c>
      <c r="L111" s="109" t="s">
        <v>64</v>
      </c>
      <c r="M111" s="69">
        <f t="shared" si="5"/>
        <v>0.19090000000000001</v>
      </c>
      <c r="N111" s="108">
        <v>2089</v>
      </c>
      <c r="O111" s="109" t="s">
        <v>64</v>
      </c>
      <c r="P111" s="69">
        <f t="shared" si="6"/>
        <v>0.2089</v>
      </c>
    </row>
    <row r="112" spans="2:16">
      <c r="B112" s="108">
        <v>3</v>
      </c>
      <c r="C112" s="109" t="s">
        <v>65</v>
      </c>
      <c r="D112" s="69">
        <f t="shared" si="10"/>
        <v>3.4883720930232558E-2</v>
      </c>
      <c r="E112" s="110">
        <v>7.69</v>
      </c>
      <c r="F112" s="111">
        <v>2.0960000000000001</v>
      </c>
      <c r="G112" s="107">
        <f t="shared" si="7"/>
        <v>9.7860000000000014</v>
      </c>
      <c r="H112" s="108">
        <v>2.4</v>
      </c>
      <c r="I112" s="109" t="s">
        <v>66</v>
      </c>
      <c r="J112" s="71">
        <f t="shared" si="11"/>
        <v>2.4</v>
      </c>
      <c r="K112" s="108">
        <v>2002</v>
      </c>
      <c r="L112" s="109" t="s">
        <v>64</v>
      </c>
      <c r="M112" s="69">
        <f t="shared" si="5"/>
        <v>0.20019999999999999</v>
      </c>
      <c r="N112" s="108">
        <v>2217</v>
      </c>
      <c r="O112" s="109" t="s">
        <v>64</v>
      </c>
      <c r="P112" s="69">
        <f t="shared" si="6"/>
        <v>0.22170000000000001</v>
      </c>
    </row>
    <row r="113" spans="1:16">
      <c r="B113" s="108">
        <v>3.25</v>
      </c>
      <c r="C113" s="109" t="s">
        <v>65</v>
      </c>
      <c r="D113" s="69">
        <f t="shared" si="10"/>
        <v>3.7790697674418602E-2</v>
      </c>
      <c r="E113" s="110">
        <v>8.1180000000000003</v>
      </c>
      <c r="F113" s="111">
        <v>1.99</v>
      </c>
      <c r="G113" s="107">
        <f t="shared" si="7"/>
        <v>10.108000000000001</v>
      </c>
      <c r="H113" s="108">
        <v>2.58</v>
      </c>
      <c r="I113" s="109" t="s">
        <v>66</v>
      </c>
      <c r="J113" s="71">
        <f t="shared" si="11"/>
        <v>2.58</v>
      </c>
      <c r="K113" s="108">
        <v>2087</v>
      </c>
      <c r="L113" s="109" t="s">
        <v>64</v>
      </c>
      <c r="M113" s="69">
        <f t="shared" si="5"/>
        <v>0.20870000000000002</v>
      </c>
      <c r="N113" s="108">
        <v>2337</v>
      </c>
      <c r="O113" s="109" t="s">
        <v>64</v>
      </c>
      <c r="P113" s="69">
        <f t="shared" si="6"/>
        <v>0.23370000000000002</v>
      </c>
    </row>
    <row r="114" spans="1:16">
      <c r="B114" s="108">
        <v>3.5</v>
      </c>
      <c r="C114" s="109" t="s">
        <v>65</v>
      </c>
      <c r="D114" s="69">
        <f t="shared" si="10"/>
        <v>4.0697674418604654E-2</v>
      </c>
      <c r="E114" s="110">
        <v>8.5350000000000001</v>
      </c>
      <c r="F114" s="111">
        <v>1.8959999999999999</v>
      </c>
      <c r="G114" s="107">
        <f t="shared" si="7"/>
        <v>10.431000000000001</v>
      </c>
      <c r="H114" s="108">
        <v>2.75</v>
      </c>
      <c r="I114" s="109" t="s">
        <v>66</v>
      </c>
      <c r="J114" s="71">
        <f t="shared" si="11"/>
        <v>2.75</v>
      </c>
      <c r="K114" s="108">
        <v>2164</v>
      </c>
      <c r="L114" s="109" t="s">
        <v>64</v>
      </c>
      <c r="M114" s="69">
        <f t="shared" si="5"/>
        <v>0.21640000000000001</v>
      </c>
      <c r="N114" s="108">
        <v>2450</v>
      </c>
      <c r="O114" s="109" t="s">
        <v>64</v>
      </c>
      <c r="P114" s="69">
        <f t="shared" si="6"/>
        <v>0.24500000000000002</v>
      </c>
    </row>
    <row r="115" spans="1:16">
      <c r="B115" s="108">
        <v>3.75</v>
      </c>
      <c r="C115" s="109" t="s">
        <v>65</v>
      </c>
      <c r="D115" s="69">
        <f t="shared" si="10"/>
        <v>4.3604651162790699E-2</v>
      </c>
      <c r="E115" s="110">
        <v>8.9410000000000007</v>
      </c>
      <c r="F115" s="111">
        <v>1.8120000000000001</v>
      </c>
      <c r="G115" s="107">
        <f t="shared" si="7"/>
        <v>10.753</v>
      </c>
      <c r="H115" s="108">
        <v>2.91</v>
      </c>
      <c r="I115" s="109" t="s">
        <v>66</v>
      </c>
      <c r="J115" s="71">
        <f t="shared" si="11"/>
        <v>2.91</v>
      </c>
      <c r="K115" s="108">
        <v>2234</v>
      </c>
      <c r="L115" s="109" t="s">
        <v>64</v>
      </c>
      <c r="M115" s="69">
        <f t="shared" si="5"/>
        <v>0.22339999999999999</v>
      </c>
      <c r="N115" s="108">
        <v>2555</v>
      </c>
      <c r="O115" s="109" t="s">
        <v>64</v>
      </c>
      <c r="P115" s="69">
        <f t="shared" si="6"/>
        <v>0.2555</v>
      </c>
    </row>
    <row r="116" spans="1:16">
      <c r="B116" s="108">
        <v>4</v>
      </c>
      <c r="C116" s="109" t="s">
        <v>65</v>
      </c>
      <c r="D116" s="69">
        <f t="shared" si="10"/>
        <v>4.6511627906976744E-2</v>
      </c>
      <c r="E116" s="110">
        <v>9.3369999999999997</v>
      </c>
      <c r="F116" s="111">
        <v>1.736</v>
      </c>
      <c r="G116" s="107">
        <f t="shared" si="7"/>
        <v>11.073</v>
      </c>
      <c r="H116" s="108">
        <v>3.07</v>
      </c>
      <c r="I116" s="109" t="s">
        <v>66</v>
      </c>
      <c r="J116" s="71">
        <f t="shared" si="11"/>
        <v>3.07</v>
      </c>
      <c r="K116" s="108">
        <v>2299</v>
      </c>
      <c r="L116" s="109" t="s">
        <v>64</v>
      </c>
      <c r="M116" s="69">
        <f t="shared" si="5"/>
        <v>0.22989999999999999</v>
      </c>
      <c r="N116" s="108">
        <v>2654</v>
      </c>
      <c r="O116" s="109" t="s">
        <v>64</v>
      </c>
      <c r="P116" s="69">
        <f t="shared" si="6"/>
        <v>0.26539999999999997</v>
      </c>
    </row>
    <row r="117" spans="1:16">
      <c r="B117" s="108">
        <v>4.5</v>
      </c>
      <c r="C117" s="109" t="s">
        <v>65</v>
      </c>
      <c r="D117" s="69">
        <f t="shared" si="10"/>
        <v>5.232558139534884E-2</v>
      </c>
      <c r="E117" s="110">
        <v>10.1</v>
      </c>
      <c r="F117" s="111">
        <v>1.603</v>
      </c>
      <c r="G117" s="107">
        <f t="shared" si="7"/>
        <v>11.702999999999999</v>
      </c>
      <c r="H117" s="108">
        <v>3.37</v>
      </c>
      <c r="I117" s="109" t="s">
        <v>66</v>
      </c>
      <c r="J117" s="71">
        <f t="shared" si="11"/>
        <v>3.37</v>
      </c>
      <c r="K117" s="108">
        <v>2434</v>
      </c>
      <c r="L117" s="109" t="s">
        <v>64</v>
      </c>
      <c r="M117" s="69">
        <f t="shared" si="5"/>
        <v>0.24340000000000001</v>
      </c>
      <c r="N117" s="108">
        <v>2834</v>
      </c>
      <c r="O117" s="109" t="s">
        <v>64</v>
      </c>
      <c r="P117" s="69">
        <f t="shared" si="6"/>
        <v>0.28339999999999999</v>
      </c>
    </row>
    <row r="118" spans="1:16">
      <c r="B118" s="108">
        <v>5</v>
      </c>
      <c r="C118" s="109" t="s">
        <v>65</v>
      </c>
      <c r="D118" s="69">
        <f t="shared" si="10"/>
        <v>5.8139534883720929E-2</v>
      </c>
      <c r="E118" s="110">
        <v>10.84</v>
      </c>
      <c r="F118" s="111">
        <v>1.492</v>
      </c>
      <c r="G118" s="107">
        <f t="shared" si="7"/>
        <v>12.332000000000001</v>
      </c>
      <c r="H118" s="108">
        <v>3.66</v>
      </c>
      <c r="I118" s="109" t="s">
        <v>66</v>
      </c>
      <c r="J118" s="71">
        <f t="shared" si="11"/>
        <v>3.66</v>
      </c>
      <c r="K118" s="108">
        <v>2549</v>
      </c>
      <c r="L118" s="109" t="s">
        <v>64</v>
      </c>
      <c r="M118" s="69">
        <f t="shared" si="5"/>
        <v>0.25490000000000002</v>
      </c>
      <c r="N118" s="108">
        <v>2996</v>
      </c>
      <c r="O118" s="109" t="s">
        <v>64</v>
      </c>
      <c r="P118" s="69">
        <f t="shared" si="6"/>
        <v>0.29959999999999998</v>
      </c>
    </row>
    <row r="119" spans="1:16">
      <c r="B119" s="108">
        <v>5.5</v>
      </c>
      <c r="C119" s="109" t="s">
        <v>65</v>
      </c>
      <c r="D119" s="69">
        <f t="shared" si="10"/>
        <v>6.3953488372093026E-2</v>
      </c>
      <c r="E119" s="110">
        <v>11.56</v>
      </c>
      <c r="F119" s="111">
        <v>1.397</v>
      </c>
      <c r="G119" s="107">
        <f t="shared" si="7"/>
        <v>12.957000000000001</v>
      </c>
      <c r="H119" s="108">
        <v>3.94</v>
      </c>
      <c r="I119" s="109" t="s">
        <v>66</v>
      </c>
      <c r="J119" s="71">
        <f t="shared" si="11"/>
        <v>3.94</v>
      </c>
      <c r="K119" s="108">
        <v>2649</v>
      </c>
      <c r="L119" s="109" t="s">
        <v>64</v>
      </c>
      <c r="M119" s="69">
        <f t="shared" si="5"/>
        <v>0.26490000000000002</v>
      </c>
      <c r="N119" s="108">
        <v>3140</v>
      </c>
      <c r="O119" s="109" t="s">
        <v>64</v>
      </c>
      <c r="P119" s="69">
        <f t="shared" si="6"/>
        <v>0.314</v>
      </c>
    </row>
    <row r="120" spans="1:16">
      <c r="B120" s="108">
        <v>6</v>
      </c>
      <c r="C120" s="109" t="s">
        <v>65</v>
      </c>
      <c r="D120" s="69">
        <f t="shared" si="10"/>
        <v>6.9767441860465115E-2</v>
      </c>
      <c r="E120" s="110">
        <v>12.26</v>
      </c>
      <c r="F120" s="111">
        <v>1.3140000000000001</v>
      </c>
      <c r="G120" s="107">
        <f t="shared" si="7"/>
        <v>13.574</v>
      </c>
      <c r="H120" s="108">
        <v>4.2</v>
      </c>
      <c r="I120" s="109" t="s">
        <v>66</v>
      </c>
      <c r="J120" s="71">
        <f t="shared" si="11"/>
        <v>4.2</v>
      </c>
      <c r="K120" s="108">
        <v>2737</v>
      </c>
      <c r="L120" s="109" t="s">
        <v>64</v>
      </c>
      <c r="M120" s="69">
        <f t="shared" si="5"/>
        <v>0.2737</v>
      </c>
      <c r="N120" s="108">
        <v>3271</v>
      </c>
      <c r="O120" s="109" t="s">
        <v>64</v>
      </c>
      <c r="P120" s="69">
        <f t="shared" si="6"/>
        <v>0.3271</v>
      </c>
    </row>
    <row r="121" spans="1:16">
      <c r="B121" s="108">
        <v>6.5</v>
      </c>
      <c r="C121" s="109" t="s">
        <v>65</v>
      </c>
      <c r="D121" s="69">
        <f t="shared" si="10"/>
        <v>7.5581395348837205E-2</v>
      </c>
      <c r="E121" s="110">
        <v>12.95</v>
      </c>
      <c r="F121" s="111">
        <v>1.242</v>
      </c>
      <c r="G121" s="107">
        <f t="shared" si="7"/>
        <v>14.192</v>
      </c>
      <c r="H121" s="108">
        <v>4.45</v>
      </c>
      <c r="I121" s="109" t="s">
        <v>66</v>
      </c>
      <c r="J121" s="71">
        <f t="shared" si="11"/>
        <v>4.45</v>
      </c>
      <c r="K121" s="108">
        <v>2814</v>
      </c>
      <c r="L121" s="109" t="s">
        <v>64</v>
      </c>
      <c r="M121" s="69">
        <f t="shared" si="5"/>
        <v>0.28139999999999998</v>
      </c>
      <c r="N121" s="108">
        <v>3390</v>
      </c>
      <c r="O121" s="109" t="s">
        <v>64</v>
      </c>
      <c r="P121" s="69">
        <f t="shared" si="6"/>
        <v>0.33900000000000002</v>
      </c>
    </row>
    <row r="122" spans="1:16">
      <c r="B122" s="108">
        <v>7</v>
      </c>
      <c r="C122" s="109" t="s">
        <v>65</v>
      </c>
      <c r="D122" s="69">
        <f t="shared" si="10"/>
        <v>8.1395348837209308E-2</v>
      </c>
      <c r="E122" s="110">
        <v>13.64</v>
      </c>
      <c r="F122" s="111">
        <v>1.1779999999999999</v>
      </c>
      <c r="G122" s="107">
        <f t="shared" si="7"/>
        <v>14.818000000000001</v>
      </c>
      <c r="H122" s="108">
        <v>4.6900000000000004</v>
      </c>
      <c r="I122" s="109" t="s">
        <v>66</v>
      </c>
      <c r="J122" s="71">
        <f t="shared" si="11"/>
        <v>4.6900000000000004</v>
      </c>
      <c r="K122" s="108">
        <v>2884</v>
      </c>
      <c r="L122" s="109" t="s">
        <v>64</v>
      </c>
      <c r="M122" s="69">
        <f t="shared" si="5"/>
        <v>0.28839999999999999</v>
      </c>
      <c r="N122" s="108">
        <v>3498</v>
      </c>
      <c r="O122" s="109" t="s">
        <v>64</v>
      </c>
      <c r="P122" s="69">
        <f t="shared" si="6"/>
        <v>0.3498</v>
      </c>
    </row>
    <row r="123" spans="1:16">
      <c r="B123" s="108">
        <v>8</v>
      </c>
      <c r="C123" s="109" t="s">
        <v>65</v>
      </c>
      <c r="D123" s="69">
        <f t="shared" si="10"/>
        <v>9.3023255813953487E-2</v>
      </c>
      <c r="E123" s="110">
        <v>14.99</v>
      </c>
      <c r="F123" s="111">
        <v>1.07</v>
      </c>
      <c r="G123" s="107">
        <f t="shared" si="7"/>
        <v>16.059999999999999</v>
      </c>
      <c r="H123" s="108">
        <v>5.15</v>
      </c>
      <c r="I123" s="109" t="s">
        <v>66</v>
      </c>
      <c r="J123" s="71">
        <f t="shared" si="11"/>
        <v>5.15</v>
      </c>
      <c r="K123" s="108">
        <v>3035</v>
      </c>
      <c r="L123" s="109" t="s">
        <v>64</v>
      </c>
      <c r="M123" s="69">
        <f t="shared" si="5"/>
        <v>0.30349999999999999</v>
      </c>
      <c r="N123" s="108">
        <v>3689</v>
      </c>
      <c r="O123" s="109" t="s">
        <v>64</v>
      </c>
      <c r="P123" s="69">
        <f t="shared" si="6"/>
        <v>0.36890000000000001</v>
      </c>
    </row>
    <row r="124" spans="1:16">
      <c r="B124" s="108">
        <v>9</v>
      </c>
      <c r="C124" s="109" t="s">
        <v>65</v>
      </c>
      <c r="D124" s="69">
        <f t="shared" si="10"/>
        <v>0.10465116279069768</v>
      </c>
      <c r="E124" s="110">
        <v>16.34</v>
      </c>
      <c r="F124" s="111">
        <v>0.98240000000000005</v>
      </c>
      <c r="G124" s="107">
        <f t="shared" si="7"/>
        <v>17.322399999999998</v>
      </c>
      <c r="H124" s="108">
        <v>5.57</v>
      </c>
      <c r="I124" s="109" t="s">
        <v>66</v>
      </c>
      <c r="J124" s="71">
        <f t="shared" si="11"/>
        <v>5.57</v>
      </c>
      <c r="K124" s="108">
        <v>3159</v>
      </c>
      <c r="L124" s="109" t="s">
        <v>64</v>
      </c>
      <c r="M124" s="69">
        <f t="shared" si="5"/>
        <v>0.31589999999999996</v>
      </c>
      <c r="N124" s="108">
        <v>3850</v>
      </c>
      <c r="O124" s="109" t="s">
        <v>64</v>
      </c>
      <c r="P124" s="69">
        <f t="shared" si="6"/>
        <v>0.38500000000000001</v>
      </c>
    </row>
    <row r="125" spans="1:16">
      <c r="B125" s="72">
        <v>10</v>
      </c>
      <c r="C125" s="73" t="s">
        <v>65</v>
      </c>
      <c r="D125" s="69">
        <f t="shared" si="10"/>
        <v>0.11627906976744186</v>
      </c>
      <c r="E125" s="110">
        <v>17.670000000000002</v>
      </c>
      <c r="F125" s="111">
        <v>0.90920000000000001</v>
      </c>
      <c r="G125" s="107">
        <f t="shared" si="7"/>
        <v>18.5792</v>
      </c>
      <c r="H125" s="108">
        <v>5.96</v>
      </c>
      <c r="I125" s="109" t="s">
        <v>66</v>
      </c>
      <c r="J125" s="71">
        <f t="shared" si="11"/>
        <v>5.96</v>
      </c>
      <c r="K125" s="108">
        <v>3262</v>
      </c>
      <c r="L125" s="109" t="s">
        <v>64</v>
      </c>
      <c r="M125" s="69">
        <f t="shared" si="5"/>
        <v>0.32619999999999999</v>
      </c>
      <c r="N125" s="108">
        <v>3989</v>
      </c>
      <c r="O125" s="109" t="s">
        <v>64</v>
      </c>
      <c r="P125" s="69">
        <f t="shared" si="6"/>
        <v>0.39889999999999998</v>
      </c>
    </row>
    <row r="126" spans="1:16">
      <c r="B126" s="72">
        <v>11</v>
      </c>
      <c r="C126" s="73" t="s">
        <v>65</v>
      </c>
      <c r="D126" s="69">
        <f t="shared" si="10"/>
        <v>0.12790697674418605</v>
      </c>
      <c r="E126" s="110">
        <v>18.989999999999998</v>
      </c>
      <c r="F126" s="111">
        <v>0.84709999999999996</v>
      </c>
      <c r="G126" s="107">
        <f t="shared" si="7"/>
        <v>19.8371</v>
      </c>
      <c r="H126" s="72">
        <v>6.32</v>
      </c>
      <c r="I126" s="73" t="s">
        <v>66</v>
      </c>
      <c r="J126" s="71">
        <f t="shared" si="11"/>
        <v>6.32</v>
      </c>
      <c r="K126" s="72">
        <v>3348</v>
      </c>
      <c r="L126" s="73" t="s">
        <v>64</v>
      </c>
      <c r="M126" s="69">
        <f t="shared" si="5"/>
        <v>0.33479999999999999</v>
      </c>
      <c r="N126" s="72">
        <v>4110</v>
      </c>
      <c r="O126" s="73" t="s">
        <v>64</v>
      </c>
      <c r="P126" s="69">
        <f t="shared" si="6"/>
        <v>0.41100000000000003</v>
      </c>
    </row>
    <row r="127" spans="1:16">
      <c r="B127" s="72">
        <v>12</v>
      </c>
      <c r="C127" s="73" t="s">
        <v>65</v>
      </c>
      <c r="D127" s="69">
        <f t="shared" si="10"/>
        <v>0.13953488372093023</v>
      </c>
      <c r="E127" s="110">
        <v>20.3</v>
      </c>
      <c r="F127" s="111">
        <v>0.79379999999999995</v>
      </c>
      <c r="G127" s="107">
        <f t="shared" si="7"/>
        <v>21.093800000000002</v>
      </c>
      <c r="H127" s="72">
        <v>6.66</v>
      </c>
      <c r="I127" s="73" t="s">
        <v>66</v>
      </c>
      <c r="J127" s="71">
        <f t="shared" si="11"/>
        <v>6.66</v>
      </c>
      <c r="K127" s="72">
        <v>3422</v>
      </c>
      <c r="L127" s="73" t="s">
        <v>64</v>
      </c>
      <c r="M127" s="69">
        <f t="shared" si="5"/>
        <v>0.3422</v>
      </c>
      <c r="N127" s="72">
        <v>4216</v>
      </c>
      <c r="O127" s="73" t="s">
        <v>64</v>
      </c>
      <c r="P127" s="69">
        <f t="shared" si="6"/>
        <v>0.42160000000000003</v>
      </c>
    </row>
    <row r="128" spans="1:16">
      <c r="A128" s="113"/>
      <c r="B128" s="108">
        <v>13</v>
      </c>
      <c r="C128" s="109" t="s">
        <v>65</v>
      </c>
      <c r="D128" s="69">
        <f t="shared" si="10"/>
        <v>0.15116279069767441</v>
      </c>
      <c r="E128" s="110">
        <v>21.59</v>
      </c>
      <c r="F128" s="111">
        <v>0.74739999999999995</v>
      </c>
      <c r="G128" s="107">
        <f t="shared" si="7"/>
        <v>22.337399999999999</v>
      </c>
      <c r="H128" s="108">
        <v>6.99</v>
      </c>
      <c r="I128" s="109" t="s">
        <v>66</v>
      </c>
      <c r="J128" s="71">
        <f t="shared" si="11"/>
        <v>6.99</v>
      </c>
      <c r="K128" s="72">
        <v>3486</v>
      </c>
      <c r="L128" s="73" t="s">
        <v>64</v>
      </c>
      <c r="M128" s="69">
        <f t="shared" si="5"/>
        <v>0.34860000000000002</v>
      </c>
      <c r="N128" s="72">
        <v>4309</v>
      </c>
      <c r="O128" s="73" t="s">
        <v>64</v>
      </c>
      <c r="P128" s="69">
        <f t="shared" si="6"/>
        <v>0.43090000000000001</v>
      </c>
    </row>
    <row r="129" spans="1:16">
      <c r="A129" s="113"/>
      <c r="B129" s="108">
        <v>14</v>
      </c>
      <c r="C129" s="109" t="s">
        <v>65</v>
      </c>
      <c r="D129" s="69">
        <f t="shared" si="10"/>
        <v>0.16279069767441862</v>
      </c>
      <c r="E129" s="110">
        <v>22.86</v>
      </c>
      <c r="F129" s="111">
        <v>0.70660000000000001</v>
      </c>
      <c r="G129" s="107">
        <f t="shared" si="7"/>
        <v>23.566600000000001</v>
      </c>
      <c r="H129" s="108">
        <v>7.29</v>
      </c>
      <c r="I129" s="109" t="s">
        <v>66</v>
      </c>
      <c r="J129" s="71">
        <f t="shared" si="11"/>
        <v>7.29</v>
      </c>
      <c r="K129" s="72">
        <v>3542</v>
      </c>
      <c r="L129" s="73" t="s">
        <v>64</v>
      </c>
      <c r="M129" s="69">
        <f t="shared" si="5"/>
        <v>0.35419999999999996</v>
      </c>
      <c r="N129" s="72">
        <v>4392</v>
      </c>
      <c r="O129" s="73" t="s">
        <v>64</v>
      </c>
      <c r="P129" s="69">
        <f t="shared" si="6"/>
        <v>0.43920000000000003</v>
      </c>
    </row>
    <row r="130" spans="1:16">
      <c r="A130" s="113"/>
      <c r="B130" s="108">
        <v>15</v>
      </c>
      <c r="C130" s="109" t="s">
        <v>65</v>
      </c>
      <c r="D130" s="69">
        <f t="shared" si="10"/>
        <v>0.1744186046511628</v>
      </c>
      <c r="E130" s="110">
        <v>24.1</v>
      </c>
      <c r="F130" s="111">
        <v>0.67049999999999998</v>
      </c>
      <c r="G130" s="107">
        <f t="shared" si="7"/>
        <v>24.770500000000002</v>
      </c>
      <c r="H130" s="108">
        <v>7.58</v>
      </c>
      <c r="I130" s="109" t="s">
        <v>66</v>
      </c>
      <c r="J130" s="71">
        <f t="shared" si="11"/>
        <v>7.58</v>
      </c>
      <c r="K130" s="72">
        <v>3591</v>
      </c>
      <c r="L130" s="73" t="s">
        <v>64</v>
      </c>
      <c r="M130" s="69">
        <f t="shared" si="5"/>
        <v>0.35910000000000003</v>
      </c>
      <c r="N130" s="72">
        <v>4467</v>
      </c>
      <c r="O130" s="73" t="s">
        <v>64</v>
      </c>
      <c r="P130" s="69">
        <f t="shared" si="6"/>
        <v>0.44669999999999999</v>
      </c>
    </row>
    <row r="131" spans="1:16">
      <c r="A131" s="113"/>
      <c r="B131" s="108">
        <v>16</v>
      </c>
      <c r="C131" s="109" t="s">
        <v>65</v>
      </c>
      <c r="D131" s="69">
        <f t="shared" si="10"/>
        <v>0.18604651162790697</v>
      </c>
      <c r="E131" s="110">
        <v>25.3</v>
      </c>
      <c r="F131" s="111">
        <v>0.63819999999999999</v>
      </c>
      <c r="G131" s="107">
        <f t="shared" si="7"/>
        <v>25.938200000000002</v>
      </c>
      <c r="H131" s="108">
        <v>7.86</v>
      </c>
      <c r="I131" s="109" t="s">
        <v>66</v>
      </c>
      <c r="J131" s="71">
        <f t="shared" si="11"/>
        <v>7.86</v>
      </c>
      <c r="K131" s="72">
        <v>3635</v>
      </c>
      <c r="L131" s="73" t="s">
        <v>64</v>
      </c>
      <c r="M131" s="69">
        <f t="shared" si="5"/>
        <v>0.36349999999999999</v>
      </c>
      <c r="N131" s="72">
        <v>4534</v>
      </c>
      <c r="O131" s="73" t="s">
        <v>64</v>
      </c>
      <c r="P131" s="69">
        <f t="shared" si="6"/>
        <v>0.45339999999999997</v>
      </c>
    </row>
    <row r="132" spans="1:16">
      <c r="A132" s="113"/>
      <c r="B132" s="108">
        <v>17</v>
      </c>
      <c r="C132" s="109" t="s">
        <v>65</v>
      </c>
      <c r="D132" s="69">
        <f t="shared" si="10"/>
        <v>0.19767441860465115</v>
      </c>
      <c r="E132" s="110">
        <v>26.47</v>
      </c>
      <c r="F132" s="111">
        <v>0.60919999999999996</v>
      </c>
      <c r="G132" s="107">
        <f t="shared" si="7"/>
        <v>27.0792</v>
      </c>
      <c r="H132" s="108">
        <v>8.1199999999999992</v>
      </c>
      <c r="I132" s="109" t="s">
        <v>66</v>
      </c>
      <c r="J132" s="71">
        <f t="shared" si="11"/>
        <v>8.1199999999999992</v>
      </c>
      <c r="K132" s="72">
        <v>3675</v>
      </c>
      <c r="L132" s="73" t="s">
        <v>64</v>
      </c>
      <c r="M132" s="69">
        <f t="shared" si="5"/>
        <v>0.36749999999999999</v>
      </c>
      <c r="N132" s="72">
        <v>4595</v>
      </c>
      <c r="O132" s="73" t="s">
        <v>64</v>
      </c>
      <c r="P132" s="69">
        <f t="shared" si="6"/>
        <v>0.45949999999999996</v>
      </c>
    </row>
    <row r="133" spans="1:16">
      <c r="A133" s="113"/>
      <c r="B133" s="108">
        <v>18</v>
      </c>
      <c r="C133" s="109" t="s">
        <v>65</v>
      </c>
      <c r="D133" s="69">
        <f t="shared" si="10"/>
        <v>0.20930232558139536</v>
      </c>
      <c r="E133" s="110">
        <v>27.61</v>
      </c>
      <c r="F133" s="111">
        <v>0.58289999999999997</v>
      </c>
      <c r="G133" s="107">
        <f t="shared" si="7"/>
        <v>28.192899999999998</v>
      </c>
      <c r="H133" s="108">
        <v>8.3800000000000008</v>
      </c>
      <c r="I133" s="109" t="s">
        <v>66</v>
      </c>
      <c r="J133" s="71">
        <f t="shared" si="11"/>
        <v>8.3800000000000008</v>
      </c>
      <c r="K133" s="72">
        <v>3711</v>
      </c>
      <c r="L133" s="73" t="s">
        <v>64</v>
      </c>
      <c r="M133" s="69">
        <f t="shared" si="5"/>
        <v>0.37109999999999999</v>
      </c>
      <c r="N133" s="72">
        <v>4650</v>
      </c>
      <c r="O133" s="73" t="s">
        <v>64</v>
      </c>
      <c r="P133" s="69">
        <f t="shared" si="6"/>
        <v>0.46500000000000002</v>
      </c>
    </row>
    <row r="134" spans="1:16">
      <c r="A134" s="113"/>
      <c r="B134" s="108">
        <v>20</v>
      </c>
      <c r="C134" s="109" t="s">
        <v>65</v>
      </c>
      <c r="D134" s="69">
        <f t="shared" si="10"/>
        <v>0.23255813953488372</v>
      </c>
      <c r="E134" s="110">
        <v>29.76</v>
      </c>
      <c r="F134" s="111">
        <v>0.5373</v>
      </c>
      <c r="G134" s="107">
        <f t="shared" si="7"/>
        <v>30.2973</v>
      </c>
      <c r="H134" s="108">
        <v>8.86</v>
      </c>
      <c r="I134" s="109" t="s">
        <v>66</v>
      </c>
      <c r="J134" s="71">
        <f t="shared" si="11"/>
        <v>8.86</v>
      </c>
      <c r="K134" s="72">
        <v>3803</v>
      </c>
      <c r="L134" s="73" t="s">
        <v>64</v>
      </c>
      <c r="M134" s="69">
        <f t="shared" si="5"/>
        <v>0.38029999999999997</v>
      </c>
      <c r="N134" s="72">
        <v>4748</v>
      </c>
      <c r="O134" s="73" t="s">
        <v>64</v>
      </c>
      <c r="P134" s="69">
        <f t="shared" si="6"/>
        <v>0.4748</v>
      </c>
    </row>
    <row r="135" spans="1:16">
      <c r="A135" s="113"/>
      <c r="B135" s="108">
        <v>22.5</v>
      </c>
      <c r="C135" s="109" t="s">
        <v>65</v>
      </c>
      <c r="D135" s="69">
        <f t="shared" si="10"/>
        <v>0.26162790697674421</v>
      </c>
      <c r="E135" s="110">
        <v>32.24</v>
      </c>
      <c r="F135" s="111">
        <v>0.49009999999999998</v>
      </c>
      <c r="G135" s="107">
        <f t="shared" si="7"/>
        <v>32.7301</v>
      </c>
      <c r="H135" s="108">
        <v>9.41</v>
      </c>
      <c r="I135" s="109" t="s">
        <v>66</v>
      </c>
      <c r="J135" s="71">
        <f t="shared" si="11"/>
        <v>9.41</v>
      </c>
      <c r="K135" s="72">
        <v>3915</v>
      </c>
      <c r="L135" s="73" t="s">
        <v>64</v>
      </c>
      <c r="M135" s="69">
        <f t="shared" si="5"/>
        <v>0.39150000000000001</v>
      </c>
      <c r="N135" s="72">
        <v>4851</v>
      </c>
      <c r="O135" s="73" t="s">
        <v>64</v>
      </c>
      <c r="P135" s="69">
        <f t="shared" si="6"/>
        <v>0.48509999999999998</v>
      </c>
    </row>
    <row r="136" spans="1:16">
      <c r="A136" s="113"/>
      <c r="B136" s="108">
        <v>25</v>
      </c>
      <c r="C136" s="109" t="s">
        <v>65</v>
      </c>
      <c r="D136" s="69">
        <f t="shared" si="10"/>
        <v>0.29069767441860467</v>
      </c>
      <c r="E136" s="110">
        <v>34.5</v>
      </c>
      <c r="F136" s="111">
        <v>0.45119999999999999</v>
      </c>
      <c r="G136" s="107">
        <f t="shared" si="7"/>
        <v>34.9512</v>
      </c>
      <c r="H136" s="108">
        <v>9.93</v>
      </c>
      <c r="I136" s="109" t="s">
        <v>66</v>
      </c>
      <c r="J136" s="71">
        <f t="shared" si="11"/>
        <v>9.93</v>
      </c>
      <c r="K136" s="72">
        <v>4008</v>
      </c>
      <c r="L136" s="73" t="s">
        <v>64</v>
      </c>
      <c r="M136" s="69">
        <f t="shared" si="5"/>
        <v>0.40079999999999999</v>
      </c>
      <c r="N136" s="72">
        <v>4938</v>
      </c>
      <c r="O136" s="73" t="s">
        <v>64</v>
      </c>
      <c r="P136" s="69">
        <f t="shared" si="6"/>
        <v>0.49379999999999996</v>
      </c>
    </row>
    <row r="137" spans="1:16">
      <c r="A137" s="113"/>
      <c r="B137" s="108">
        <v>27.5</v>
      </c>
      <c r="C137" s="109" t="s">
        <v>65</v>
      </c>
      <c r="D137" s="69">
        <f t="shared" si="10"/>
        <v>0.31976744186046513</v>
      </c>
      <c r="E137" s="110">
        <v>36.54</v>
      </c>
      <c r="F137" s="111">
        <v>0.41849999999999998</v>
      </c>
      <c r="G137" s="107">
        <f t="shared" si="7"/>
        <v>36.958500000000001</v>
      </c>
      <c r="H137" s="108">
        <v>10.42</v>
      </c>
      <c r="I137" s="109" t="s">
        <v>66</v>
      </c>
      <c r="J137" s="71">
        <f t="shared" si="11"/>
        <v>10.42</v>
      </c>
      <c r="K137" s="72">
        <v>4089</v>
      </c>
      <c r="L137" s="73" t="s">
        <v>64</v>
      </c>
      <c r="M137" s="69">
        <f t="shared" si="5"/>
        <v>0.40890000000000004</v>
      </c>
      <c r="N137" s="72">
        <v>5012</v>
      </c>
      <c r="O137" s="73" t="s">
        <v>64</v>
      </c>
      <c r="P137" s="69">
        <f t="shared" si="6"/>
        <v>0.50119999999999998</v>
      </c>
    </row>
    <row r="138" spans="1:16">
      <c r="A138" s="113"/>
      <c r="B138" s="108">
        <v>30</v>
      </c>
      <c r="C138" s="109" t="s">
        <v>65</v>
      </c>
      <c r="D138" s="69">
        <f t="shared" si="10"/>
        <v>0.34883720930232559</v>
      </c>
      <c r="E138" s="110">
        <v>38.39</v>
      </c>
      <c r="F138" s="111">
        <v>0.3906</v>
      </c>
      <c r="G138" s="107">
        <f t="shared" si="7"/>
        <v>38.7806</v>
      </c>
      <c r="H138" s="108">
        <v>10.89</v>
      </c>
      <c r="I138" s="109" t="s">
        <v>66</v>
      </c>
      <c r="J138" s="71">
        <f t="shared" si="11"/>
        <v>10.89</v>
      </c>
      <c r="K138" s="72">
        <v>4159</v>
      </c>
      <c r="L138" s="73" t="s">
        <v>64</v>
      </c>
      <c r="M138" s="69">
        <f t="shared" si="5"/>
        <v>0.41589999999999999</v>
      </c>
      <c r="N138" s="72">
        <v>5077</v>
      </c>
      <c r="O138" s="73" t="s">
        <v>64</v>
      </c>
      <c r="P138" s="69">
        <f t="shared" si="6"/>
        <v>0.50770000000000004</v>
      </c>
    </row>
    <row r="139" spans="1:16">
      <c r="A139" s="113"/>
      <c r="B139" s="108">
        <v>32.5</v>
      </c>
      <c r="C139" s="109" t="s">
        <v>65</v>
      </c>
      <c r="D139" s="69">
        <f t="shared" si="10"/>
        <v>0.37790697674418605</v>
      </c>
      <c r="E139" s="110">
        <v>40.06</v>
      </c>
      <c r="F139" s="111">
        <v>0.3664</v>
      </c>
      <c r="G139" s="107">
        <f t="shared" si="7"/>
        <v>40.426400000000001</v>
      </c>
      <c r="H139" s="108">
        <v>11.33</v>
      </c>
      <c r="I139" s="109" t="s">
        <v>66</v>
      </c>
      <c r="J139" s="71">
        <f t="shared" si="11"/>
        <v>11.33</v>
      </c>
      <c r="K139" s="72">
        <v>4221</v>
      </c>
      <c r="L139" s="73" t="s">
        <v>64</v>
      </c>
      <c r="M139" s="69">
        <f t="shared" si="5"/>
        <v>0.42210000000000003</v>
      </c>
      <c r="N139" s="72">
        <v>5135</v>
      </c>
      <c r="O139" s="73" t="s">
        <v>64</v>
      </c>
      <c r="P139" s="69">
        <f t="shared" si="6"/>
        <v>0.51349999999999996</v>
      </c>
    </row>
    <row r="140" spans="1:16">
      <c r="A140" s="113"/>
      <c r="B140" s="108">
        <v>35</v>
      </c>
      <c r="C140" s="114" t="s">
        <v>65</v>
      </c>
      <c r="D140" s="69">
        <f t="shared" si="10"/>
        <v>0.40697674418604651</v>
      </c>
      <c r="E140" s="110">
        <v>41.57</v>
      </c>
      <c r="F140" s="111">
        <v>0.3453</v>
      </c>
      <c r="G140" s="107">
        <f t="shared" si="7"/>
        <v>41.915300000000002</v>
      </c>
      <c r="H140" s="108">
        <v>11.76</v>
      </c>
      <c r="I140" s="109" t="s">
        <v>66</v>
      </c>
      <c r="J140" s="71">
        <f t="shared" si="11"/>
        <v>11.76</v>
      </c>
      <c r="K140" s="72">
        <v>4278</v>
      </c>
      <c r="L140" s="73" t="s">
        <v>64</v>
      </c>
      <c r="M140" s="69">
        <f t="shared" si="5"/>
        <v>0.42779999999999996</v>
      </c>
      <c r="N140" s="72">
        <v>5186</v>
      </c>
      <c r="O140" s="73" t="s">
        <v>64</v>
      </c>
      <c r="P140" s="69">
        <f t="shared" si="6"/>
        <v>0.51859999999999995</v>
      </c>
    </row>
    <row r="141" spans="1:16">
      <c r="B141" s="108">
        <v>37.5</v>
      </c>
      <c r="C141" s="73" t="s">
        <v>65</v>
      </c>
      <c r="D141" s="69">
        <f t="shared" si="10"/>
        <v>0.43604651162790697</v>
      </c>
      <c r="E141" s="110">
        <v>42.92</v>
      </c>
      <c r="F141" s="111">
        <v>0.32669999999999999</v>
      </c>
      <c r="G141" s="107">
        <f t="shared" si="7"/>
        <v>43.246700000000004</v>
      </c>
      <c r="H141" s="72">
        <v>12.17</v>
      </c>
      <c r="I141" s="73" t="s">
        <v>66</v>
      </c>
      <c r="J141" s="71">
        <f t="shared" si="11"/>
        <v>12.17</v>
      </c>
      <c r="K141" s="72">
        <v>4330</v>
      </c>
      <c r="L141" s="73" t="s">
        <v>64</v>
      </c>
      <c r="M141" s="69">
        <f t="shared" si="5"/>
        <v>0.433</v>
      </c>
      <c r="N141" s="72">
        <v>5233</v>
      </c>
      <c r="O141" s="73" t="s">
        <v>64</v>
      </c>
      <c r="P141" s="69">
        <f t="shared" si="6"/>
        <v>0.52329999999999999</v>
      </c>
    </row>
    <row r="142" spans="1:16">
      <c r="B142" s="108">
        <v>40</v>
      </c>
      <c r="C142" s="73" t="s">
        <v>65</v>
      </c>
      <c r="D142" s="69">
        <f t="shared" si="10"/>
        <v>0.46511627906976744</v>
      </c>
      <c r="E142" s="110">
        <v>44.15</v>
      </c>
      <c r="F142" s="111">
        <v>0.31019999999999998</v>
      </c>
      <c r="G142" s="107">
        <f t="shared" si="7"/>
        <v>44.4602</v>
      </c>
      <c r="H142" s="72">
        <v>12.57</v>
      </c>
      <c r="I142" s="73" t="s">
        <v>66</v>
      </c>
      <c r="J142" s="71">
        <f t="shared" si="11"/>
        <v>12.57</v>
      </c>
      <c r="K142" s="72">
        <v>4378</v>
      </c>
      <c r="L142" s="73" t="s">
        <v>64</v>
      </c>
      <c r="M142" s="69">
        <f t="shared" si="5"/>
        <v>0.43780000000000002</v>
      </c>
      <c r="N142" s="72">
        <v>5276</v>
      </c>
      <c r="O142" s="73" t="s">
        <v>64</v>
      </c>
      <c r="P142" s="69">
        <f t="shared" si="6"/>
        <v>0.52759999999999996</v>
      </c>
    </row>
    <row r="143" spans="1:16">
      <c r="B143" s="108">
        <v>45</v>
      </c>
      <c r="C143" s="73" t="s">
        <v>65</v>
      </c>
      <c r="D143" s="69">
        <f t="shared" si="10"/>
        <v>0.52325581395348841</v>
      </c>
      <c r="E143" s="110">
        <v>46.22</v>
      </c>
      <c r="F143" s="111">
        <v>0.28199999999999997</v>
      </c>
      <c r="G143" s="107">
        <f t="shared" si="7"/>
        <v>46.501999999999995</v>
      </c>
      <c r="H143" s="72">
        <v>13.34</v>
      </c>
      <c r="I143" s="73" t="s">
        <v>66</v>
      </c>
      <c r="J143" s="71">
        <f t="shared" si="11"/>
        <v>13.34</v>
      </c>
      <c r="K143" s="72">
        <v>4531</v>
      </c>
      <c r="L143" s="73" t="s">
        <v>64</v>
      </c>
      <c r="M143" s="69">
        <f t="shared" si="5"/>
        <v>0.45309999999999995</v>
      </c>
      <c r="N143" s="72">
        <v>5352</v>
      </c>
      <c r="O143" s="73" t="s">
        <v>64</v>
      </c>
      <c r="P143" s="69">
        <f t="shared" si="6"/>
        <v>0.53520000000000001</v>
      </c>
    </row>
    <row r="144" spans="1:16">
      <c r="B144" s="108">
        <v>50</v>
      </c>
      <c r="C144" s="73" t="s">
        <v>65</v>
      </c>
      <c r="D144" s="69">
        <f t="shared" si="10"/>
        <v>0.58139534883720934</v>
      </c>
      <c r="E144" s="110">
        <v>47.88</v>
      </c>
      <c r="F144" s="111">
        <v>0.25879999999999997</v>
      </c>
      <c r="G144" s="107">
        <f t="shared" si="7"/>
        <v>48.138800000000003</v>
      </c>
      <c r="H144" s="72">
        <v>14.09</v>
      </c>
      <c r="I144" s="73" t="s">
        <v>66</v>
      </c>
      <c r="J144" s="71">
        <f t="shared" si="11"/>
        <v>14.09</v>
      </c>
      <c r="K144" s="72">
        <v>4667</v>
      </c>
      <c r="L144" s="73" t="s">
        <v>64</v>
      </c>
      <c r="M144" s="69">
        <f t="shared" si="5"/>
        <v>0.4667</v>
      </c>
      <c r="N144" s="72">
        <v>5418</v>
      </c>
      <c r="O144" s="73" t="s">
        <v>64</v>
      </c>
      <c r="P144" s="69">
        <f t="shared" si="6"/>
        <v>0.54180000000000006</v>
      </c>
    </row>
    <row r="145" spans="2:16">
      <c r="B145" s="108">
        <v>55</v>
      </c>
      <c r="C145" s="73" t="s">
        <v>65</v>
      </c>
      <c r="D145" s="69">
        <f t="shared" si="10"/>
        <v>0.63953488372093026</v>
      </c>
      <c r="E145" s="110">
        <v>49.19</v>
      </c>
      <c r="F145" s="111">
        <v>0.23949999999999999</v>
      </c>
      <c r="G145" s="107">
        <f t="shared" si="7"/>
        <v>49.429499999999997</v>
      </c>
      <c r="H145" s="72">
        <v>14.81</v>
      </c>
      <c r="I145" s="73" t="s">
        <v>66</v>
      </c>
      <c r="J145" s="71">
        <f t="shared" si="11"/>
        <v>14.81</v>
      </c>
      <c r="K145" s="72">
        <v>4790</v>
      </c>
      <c r="L145" s="73" t="s">
        <v>64</v>
      </c>
      <c r="M145" s="69">
        <f t="shared" si="5"/>
        <v>0.47899999999999998</v>
      </c>
      <c r="N145" s="72">
        <v>5476</v>
      </c>
      <c r="O145" s="73" t="s">
        <v>64</v>
      </c>
      <c r="P145" s="69">
        <f t="shared" si="6"/>
        <v>0.54759999999999998</v>
      </c>
    </row>
    <row r="146" spans="2:16">
      <c r="B146" s="108">
        <v>60</v>
      </c>
      <c r="C146" s="73" t="s">
        <v>65</v>
      </c>
      <c r="D146" s="69">
        <f t="shared" si="10"/>
        <v>0.69767441860465118</v>
      </c>
      <c r="E146" s="110">
        <v>50.22</v>
      </c>
      <c r="F146" s="111">
        <v>0.223</v>
      </c>
      <c r="G146" s="107">
        <f t="shared" si="7"/>
        <v>50.442999999999998</v>
      </c>
      <c r="H146" s="72">
        <v>15.51</v>
      </c>
      <c r="I146" s="73" t="s">
        <v>66</v>
      </c>
      <c r="J146" s="71">
        <f t="shared" si="11"/>
        <v>15.51</v>
      </c>
      <c r="K146" s="72">
        <v>4904</v>
      </c>
      <c r="L146" s="73" t="s">
        <v>64</v>
      </c>
      <c r="M146" s="69">
        <f t="shared" si="5"/>
        <v>0.4904</v>
      </c>
      <c r="N146" s="72">
        <v>5529</v>
      </c>
      <c r="O146" s="73" t="s">
        <v>64</v>
      </c>
      <c r="P146" s="69">
        <f t="shared" si="6"/>
        <v>0.55289999999999995</v>
      </c>
    </row>
    <row r="147" spans="2:16">
      <c r="B147" s="108">
        <v>65</v>
      </c>
      <c r="C147" s="73" t="s">
        <v>65</v>
      </c>
      <c r="D147" s="69">
        <f t="shared" si="10"/>
        <v>0.7558139534883721</v>
      </c>
      <c r="E147" s="110">
        <v>51.02</v>
      </c>
      <c r="F147" s="111">
        <v>0.20880000000000001</v>
      </c>
      <c r="G147" s="107">
        <f t="shared" si="7"/>
        <v>51.2288</v>
      </c>
      <c r="H147" s="72">
        <v>16.21</v>
      </c>
      <c r="I147" s="73" t="s">
        <v>66</v>
      </c>
      <c r="J147" s="71">
        <f t="shared" si="11"/>
        <v>16.21</v>
      </c>
      <c r="K147" s="72">
        <v>5012</v>
      </c>
      <c r="L147" s="73" t="s">
        <v>64</v>
      </c>
      <c r="M147" s="69">
        <f t="shared" si="5"/>
        <v>0.50119999999999998</v>
      </c>
      <c r="N147" s="72">
        <v>5577</v>
      </c>
      <c r="O147" s="73" t="s">
        <v>64</v>
      </c>
      <c r="P147" s="69">
        <f t="shared" si="6"/>
        <v>0.55769999999999997</v>
      </c>
    </row>
    <row r="148" spans="2:16">
      <c r="B148" s="108">
        <v>70</v>
      </c>
      <c r="C148" s="73" t="s">
        <v>65</v>
      </c>
      <c r="D148" s="69">
        <f t="shared" si="10"/>
        <v>0.81395348837209303</v>
      </c>
      <c r="E148" s="110">
        <v>51.64</v>
      </c>
      <c r="F148" s="111">
        <v>0.19639999999999999</v>
      </c>
      <c r="G148" s="107">
        <f t="shared" si="7"/>
        <v>51.836399999999998</v>
      </c>
      <c r="H148" s="72">
        <v>16.89</v>
      </c>
      <c r="I148" s="73" t="s">
        <v>66</v>
      </c>
      <c r="J148" s="71">
        <f t="shared" si="11"/>
        <v>16.89</v>
      </c>
      <c r="K148" s="72">
        <v>5113</v>
      </c>
      <c r="L148" s="73" t="s">
        <v>64</v>
      </c>
      <c r="M148" s="69">
        <f t="shared" ref="M148:M160" si="12">K148/1000/10</f>
        <v>0.51130000000000009</v>
      </c>
      <c r="N148" s="72">
        <v>5622</v>
      </c>
      <c r="O148" s="73" t="s">
        <v>64</v>
      </c>
      <c r="P148" s="69">
        <f t="shared" ref="P148:P177" si="13">N148/1000/10</f>
        <v>0.56220000000000003</v>
      </c>
    </row>
    <row r="149" spans="2:16">
      <c r="B149" s="108">
        <v>80</v>
      </c>
      <c r="C149" s="73" t="s">
        <v>65</v>
      </c>
      <c r="D149" s="69">
        <f t="shared" si="10"/>
        <v>0.93023255813953487</v>
      </c>
      <c r="E149" s="110">
        <v>52.49</v>
      </c>
      <c r="F149" s="111">
        <v>0.1759</v>
      </c>
      <c r="G149" s="107">
        <f t="shared" ref="G149:G212" si="14">E149+F149</f>
        <v>52.665900000000001</v>
      </c>
      <c r="H149" s="72">
        <v>18.239999999999998</v>
      </c>
      <c r="I149" s="73" t="s">
        <v>66</v>
      </c>
      <c r="J149" s="71">
        <f t="shared" si="11"/>
        <v>18.239999999999998</v>
      </c>
      <c r="K149" s="72">
        <v>5473</v>
      </c>
      <c r="L149" s="73" t="s">
        <v>64</v>
      </c>
      <c r="M149" s="69">
        <f t="shared" si="12"/>
        <v>0.54730000000000001</v>
      </c>
      <c r="N149" s="72">
        <v>5704</v>
      </c>
      <c r="O149" s="73" t="s">
        <v>64</v>
      </c>
      <c r="P149" s="69">
        <f t="shared" si="13"/>
        <v>0.57040000000000002</v>
      </c>
    </row>
    <row r="150" spans="2:16">
      <c r="B150" s="108">
        <v>90</v>
      </c>
      <c r="C150" s="73" t="s">
        <v>65</v>
      </c>
      <c r="D150" s="69">
        <f t="shared" si="10"/>
        <v>1.0465116279069768</v>
      </c>
      <c r="E150" s="110">
        <v>52.95</v>
      </c>
      <c r="F150" s="111">
        <v>0.15939999999999999</v>
      </c>
      <c r="G150" s="107">
        <f t="shared" si="14"/>
        <v>53.109400000000001</v>
      </c>
      <c r="H150" s="72">
        <v>19.57</v>
      </c>
      <c r="I150" s="73" t="s">
        <v>66</v>
      </c>
      <c r="J150" s="71">
        <f t="shared" si="11"/>
        <v>19.57</v>
      </c>
      <c r="K150" s="72">
        <v>5801</v>
      </c>
      <c r="L150" s="73" t="s">
        <v>64</v>
      </c>
      <c r="M150" s="69">
        <f t="shared" si="12"/>
        <v>0.58010000000000006</v>
      </c>
      <c r="N150" s="72">
        <v>5777</v>
      </c>
      <c r="O150" s="73" t="s">
        <v>64</v>
      </c>
      <c r="P150" s="69">
        <f t="shared" si="13"/>
        <v>0.57769999999999999</v>
      </c>
    </row>
    <row r="151" spans="2:16">
      <c r="B151" s="108">
        <v>100</v>
      </c>
      <c r="C151" s="73" t="s">
        <v>65</v>
      </c>
      <c r="D151" s="69">
        <f t="shared" si="10"/>
        <v>1.1627906976744187</v>
      </c>
      <c r="E151" s="110">
        <v>53.18</v>
      </c>
      <c r="F151" s="111">
        <v>0.14599999999999999</v>
      </c>
      <c r="G151" s="107">
        <f t="shared" si="14"/>
        <v>53.326000000000001</v>
      </c>
      <c r="H151" s="72">
        <v>20.89</v>
      </c>
      <c r="I151" s="73" t="s">
        <v>66</v>
      </c>
      <c r="J151" s="71">
        <f t="shared" si="11"/>
        <v>20.89</v>
      </c>
      <c r="K151" s="72">
        <v>6107</v>
      </c>
      <c r="L151" s="73" t="s">
        <v>64</v>
      </c>
      <c r="M151" s="69">
        <f t="shared" si="12"/>
        <v>0.61070000000000002</v>
      </c>
      <c r="N151" s="72">
        <v>5844</v>
      </c>
      <c r="O151" s="73" t="s">
        <v>64</v>
      </c>
      <c r="P151" s="69">
        <f t="shared" si="13"/>
        <v>0.58440000000000003</v>
      </c>
    </row>
    <row r="152" spans="2:16">
      <c r="B152" s="108">
        <v>110</v>
      </c>
      <c r="C152" s="73" t="s">
        <v>65</v>
      </c>
      <c r="D152" s="69">
        <f t="shared" si="10"/>
        <v>1.2790697674418605</v>
      </c>
      <c r="E152" s="110">
        <v>53.24</v>
      </c>
      <c r="F152" s="111">
        <v>0.1348</v>
      </c>
      <c r="G152" s="107">
        <f t="shared" si="14"/>
        <v>53.3748</v>
      </c>
      <c r="H152" s="72">
        <v>22.21</v>
      </c>
      <c r="I152" s="73" t="s">
        <v>66</v>
      </c>
      <c r="J152" s="71">
        <f t="shared" si="11"/>
        <v>22.21</v>
      </c>
      <c r="K152" s="72">
        <v>6396</v>
      </c>
      <c r="L152" s="73" t="s">
        <v>64</v>
      </c>
      <c r="M152" s="69">
        <f t="shared" si="12"/>
        <v>0.63959999999999995</v>
      </c>
      <c r="N152" s="72">
        <v>5906</v>
      </c>
      <c r="O152" s="73" t="s">
        <v>64</v>
      </c>
      <c r="P152" s="69">
        <f t="shared" si="13"/>
        <v>0.59060000000000001</v>
      </c>
    </row>
    <row r="153" spans="2:16">
      <c r="B153" s="108">
        <v>120</v>
      </c>
      <c r="C153" s="73" t="s">
        <v>65</v>
      </c>
      <c r="D153" s="69">
        <f t="shared" si="10"/>
        <v>1.3953488372093024</v>
      </c>
      <c r="E153" s="110">
        <v>53.2</v>
      </c>
      <c r="F153" s="111">
        <v>0.12529999999999999</v>
      </c>
      <c r="G153" s="107">
        <f t="shared" si="14"/>
        <v>53.325300000000006</v>
      </c>
      <c r="H153" s="72">
        <v>23.53</v>
      </c>
      <c r="I153" s="73" t="s">
        <v>66</v>
      </c>
      <c r="J153" s="71">
        <f t="shared" si="11"/>
        <v>23.53</v>
      </c>
      <c r="K153" s="72">
        <v>6672</v>
      </c>
      <c r="L153" s="73" t="s">
        <v>64</v>
      </c>
      <c r="M153" s="69">
        <f t="shared" si="12"/>
        <v>0.66720000000000002</v>
      </c>
      <c r="N153" s="72">
        <v>5965</v>
      </c>
      <c r="O153" s="73" t="s">
        <v>64</v>
      </c>
      <c r="P153" s="69">
        <f t="shared" si="13"/>
        <v>0.59650000000000003</v>
      </c>
    </row>
    <row r="154" spans="2:16">
      <c r="B154" s="108">
        <v>130</v>
      </c>
      <c r="C154" s="73" t="s">
        <v>65</v>
      </c>
      <c r="D154" s="69">
        <f t="shared" si="10"/>
        <v>1.5116279069767442</v>
      </c>
      <c r="E154" s="110">
        <v>53.09</v>
      </c>
      <c r="F154" s="111">
        <v>0.1172</v>
      </c>
      <c r="G154" s="107">
        <f t="shared" si="14"/>
        <v>53.2072</v>
      </c>
      <c r="H154" s="72">
        <v>24.85</v>
      </c>
      <c r="I154" s="73" t="s">
        <v>66</v>
      </c>
      <c r="J154" s="71">
        <f t="shared" si="11"/>
        <v>24.85</v>
      </c>
      <c r="K154" s="72">
        <v>6938</v>
      </c>
      <c r="L154" s="73" t="s">
        <v>64</v>
      </c>
      <c r="M154" s="69">
        <f t="shared" si="12"/>
        <v>0.69379999999999997</v>
      </c>
      <c r="N154" s="72">
        <v>6021</v>
      </c>
      <c r="O154" s="73" t="s">
        <v>64</v>
      </c>
      <c r="P154" s="69">
        <f t="shared" si="13"/>
        <v>0.60209999999999997</v>
      </c>
    </row>
    <row r="155" spans="2:16">
      <c r="B155" s="108">
        <v>140</v>
      </c>
      <c r="C155" s="73" t="s">
        <v>65</v>
      </c>
      <c r="D155" s="69">
        <f t="shared" si="10"/>
        <v>1.6279069767441861</v>
      </c>
      <c r="E155" s="110">
        <v>52.92</v>
      </c>
      <c r="F155" s="111">
        <v>0.1101</v>
      </c>
      <c r="G155" s="107">
        <f t="shared" si="14"/>
        <v>53.030100000000004</v>
      </c>
      <c r="H155" s="72">
        <v>26.18</v>
      </c>
      <c r="I155" s="73" t="s">
        <v>66</v>
      </c>
      <c r="J155" s="71">
        <f t="shared" si="11"/>
        <v>26.18</v>
      </c>
      <c r="K155" s="72">
        <v>7195</v>
      </c>
      <c r="L155" s="73" t="s">
        <v>64</v>
      </c>
      <c r="M155" s="69">
        <f t="shared" si="12"/>
        <v>0.71950000000000003</v>
      </c>
      <c r="N155" s="72">
        <v>6074</v>
      </c>
      <c r="O155" s="73" t="s">
        <v>64</v>
      </c>
      <c r="P155" s="69">
        <f t="shared" si="13"/>
        <v>0.60739999999999994</v>
      </c>
    </row>
    <row r="156" spans="2:16">
      <c r="B156" s="108">
        <v>150</v>
      </c>
      <c r="C156" s="73" t="s">
        <v>65</v>
      </c>
      <c r="D156" s="69">
        <f t="shared" si="10"/>
        <v>1.7441860465116279</v>
      </c>
      <c r="E156" s="110">
        <v>52.72</v>
      </c>
      <c r="F156" s="111">
        <v>0.1038</v>
      </c>
      <c r="G156" s="107">
        <f t="shared" si="14"/>
        <v>52.823799999999999</v>
      </c>
      <c r="H156" s="72">
        <v>27.51</v>
      </c>
      <c r="I156" s="73" t="s">
        <v>66</v>
      </c>
      <c r="J156" s="71">
        <f t="shared" si="11"/>
        <v>27.51</v>
      </c>
      <c r="K156" s="72">
        <v>7445</v>
      </c>
      <c r="L156" s="73" t="s">
        <v>64</v>
      </c>
      <c r="M156" s="69">
        <f t="shared" si="12"/>
        <v>0.74450000000000005</v>
      </c>
      <c r="N156" s="72">
        <v>6126</v>
      </c>
      <c r="O156" s="73" t="s">
        <v>64</v>
      </c>
      <c r="P156" s="69">
        <f t="shared" si="13"/>
        <v>0.61260000000000003</v>
      </c>
    </row>
    <row r="157" spans="2:16">
      <c r="B157" s="108">
        <v>160</v>
      </c>
      <c r="C157" s="73" t="s">
        <v>65</v>
      </c>
      <c r="D157" s="69">
        <f t="shared" si="10"/>
        <v>1.8604651162790697</v>
      </c>
      <c r="E157" s="110">
        <v>52.49</v>
      </c>
      <c r="F157" s="111">
        <v>9.8290000000000002E-2</v>
      </c>
      <c r="G157" s="107">
        <f t="shared" si="14"/>
        <v>52.588290000000001</v>
      </c>
      <c r="H157" s="72">
        <v>28.84</v>
      </c>
      <c r="I157" s="73" t="s">
        <v>66</v>
      </c>
      <c r="J157" s="71">
        <f t="shared" si="11"/>
        <v>28.84</v>
      </c>
      <c r="K157" s="72">
        <v>7688</v>
      </c>
      <c r="L157" s="73" t="s">
        <v>64</v>
      </c>
      <c r="M157" s="69">
        <f t="shared" si="12"/>
        <v>0.76879999999999993</v>
      </c>
      <c r="N157" s="72">
        <v>6176</v>
      </c>
      <c r="O157" s="73" t="s">
        <v>64</v>
      </c>
      <c r="P157" s="69">
        <f t="shared" si="13"/>
        <v>0.61760000000000004</v>
      </c>
    </row>
    <row r="158" spans="2:16">
      <c r="B158" s="108">
        <v>170</v>
      </c>
      <c r="C158" s="73" t="s">
        <v>65</v>
      </c>
      <c r="D158" s="69">
        <f t="shared" si="10"/>
        <v>1.9767441860465116</v>
      </c>
      <c r="E158" s="110">
        <v>52.25</v>
      </c>
      <c r="F158" s="111">
        <v>9.3359999999999999E-2</v>
      </c>
      <c r="G158" s="107">
        <f t="shared" si="14"/>
        <v>52.343359999999997</v>
      </c>
      <c r="H158" s="72">
        <v>30.18</v>
      </c>
      <c r="I158" s="73" t="s">
        <v>66</v>
      </c>
      <c r="J158" s="71">
        <f t="shared" si="11"/>
        <v>30.18</v>
      </c>
      <c r="K158" s="72">
        <v>7926</v>
      </c>
      <c r="L158" s="73" t="s">
        <v>64</v>
      </c>
      <c r="M158" s="69">
        <f t="shared" si="12"/>
        <v>0.79259999999999997</v>
      </c>
      <c r="N158" s="72">
        <v>6225</v>
      </c>
      <c r="O158" s="73" t="s">
        <v>64</v>
      </c>
      <c r="P158" s="69">
        <f t="shared" si="13"/>
        <v>0.62249999999999994</v>
      </c>
    </row>
    <row r="159" spans="2:16">
      <c r="B159" s="108">
        <v>180</v>
      </c>
      <c r="C159" s="73" t="s">
        <v>65</v>
      </c>
      <c r="D159" s="69">
        <f t="shared" si="10"/>
        <v>2.0930232558139537</v>
      </c>
      <c r="E159" s="110">
        <v>52.34</v>
      </c>
      <c r="F159" s="111">
        <v>8.8940000000000005E-2</v>
      </c>
      <c r="G159" s="107">
        <f t="shared" si="14"/>
        <v>52.428940000000004</v>
      </c>
      <c r="H159" s="72">
        <v>31.53</v>
      </c>
      <c r="I159" s="73" t="s">
        <v>66</v>
      </c>
      <c r="J159" s="71">
        <f t="shared" si="11"/>
        <v>31.53</v>
      </c>
      <c r="K159" s="72">
        <v>8157</v>
      </c>
      <c r="L159" s="73" t="s">
        <v>64</v>
      </c>
      <c r="M159" s="69">
        <f t="shared" si="12"/>
        <v>0.81569999999999998</v>
      </c>
      <c r="N159" s="72">
        <v>6273</v>
      </c>
      <c r="O159" s="73" t="s">
        <v>64</v>
      </c>
      <c r="P159" s="69">
        <f t="shared" si="13"/>
        <v>0.62729999999999997</v>
      </c>
    </row>
    <row r="160" spans="2:16">
      <c r="B160" s="108">
        <v>200</v>
      </c>
      <c r="C160" s="73" t="s">
        <v>65</v>
      </c>
      <c r="D160" s="69">
        <f t="shared" si="10"/>
        <v>2.3255813953488373</v>
      </c>
      <c r="E160" s="110">
        <v>52.2</v>
      </c>
      <c r="F160" s="111">
        <v>8.1299999999999997E-2</v>
      </c>
      <c r="G160" s="107">
        <f t="shared" si="14"/>
        <v>52.281300000000002</v>
      </c>
      <c r="H160" s="72">
        <v>34.22</v>
      </c>
      <c r="I160" s="73" t="s">
        <v>66</v>
      </c>
      <c r="J160" s="71">
        <f t="shared" si="11"/>
        <v>34.22</v>
      </c>
      <c r="K160" s="72">
        <v>9012</v>
      </c>
      <c r="L160" s="73" t="s">
        <v>64</v>
      </c>
      <c r="M160" s="69">
        <f t="shared" si="12"/>
        <v>0.9012</v>
      </c>
      <c r="N160" s="72">
        <v>6365</v>
      </c>
      <c r="O160" s="73" t="s">
        <v>64</v>
      </c>
      <c r="P160" s="69">
        <f t="shared" si="13"/>
        <v>0.63650000000000007</v>
      </c>
    </row>
    <row r="161" spans="2:16">
      <c r="B161" s="108">
        <v>225</v>
      </c>
      <c r="C161" s="73" t="s">
        <v>65</v>
      </c>
      <c r="D161" s="69">
        <f t="shared" si="10"/>
        <v>2.6162790697674421</v>
      </c>
      <c r="E161" s="110">
        <v>51.55</v>
      </c>
      <c r="F161" s="111">
        <v>7.3520000000000002E-2</v>
      </c>
      <c r="G161" s="107">
        <f t="shared" si="14"/>
        <v>51.623519999999999</v>
      </c>
      <c r="H161" s="72">
        <v>37.61</v>
      </c>
      <c r="I161" s="73" t="s">
        <v>66</v>
      </c>
      <c r="J161" s="71">
        <f t="shared" si="11"/>
        <v>37.61</v>
      </c>
      <c r="K161" s="72">
        <v>1.02</v>
      </c>
      <c r="L161" s="115" t="s">
        <v>66</v>
      </c>
      <c r="M161" s="71">
        <f t="shared" ref="M161:M213" si="15">K161</f>
        <v>1.02</v>
      </c>
      <c r="N161" s="72">
        <v>6476</v>
      </c>
      <c r="O161" s="73" t="s">
        <v>64</v>
      </c>
      <c r="P161" s="69">
        <f t="shared" si="13"/>
        <v>0.64759999999999995</v>
      </c>
    </row>
    <row r="162" spans="2:16">
      <c r="B162" s="108">
        <v>250</v>
      </c>
      <c r="C162" s="73" t="s">
        <v>65</v>
      </c>
      <c r="D162" s="69">
        <f t="shared" si="10"/>
        <v>2.9069767441860463</v>
      </c>
      <c r="E162" s="110">
        <v>50.94</v>
      </c>
      <c r="F162" s="111">
        <v>6.7169999999999994E-2</v>
      </c>
      <c r="G162" s="107">
        <f t="shared" si="14"/>
        <v>51.007169999999995</v>
      </c>
      <c r="H162" s="72">
        <v>41.04</v>
      </c>
      <c r="I162" s="73" t="s">
        <v>66</v>
      </c>
      <c r="J162" s="71">
        <f t="shared" si="11"/>
        <v>41.04</v>
      </c>
      <c r="K162" s="72">
        <v>1.1299999999999999</v>
      </c>
      <c r="L162" s="73" t="s">
        <v>66</v>
      </c>
      <c r="M162" s="71">
        <f t="shared" si="15"/>
        <v>1.1299999999999999</v>
      </c>
      <c r="N162" s="72">
        <v>6583</v>
      </c>
      <c r="O162" s="73" t="s">
        <v>64</v>
      </c>
      <c r="P162" s="69">
        <f t="shared" si="13"/>
        <v>0.6583</v>
      </c>
    </row>
    <row r="163" spans="2:16">
      <c r="B163" s="108">
        <v>275</v>
      </c>
      <c r="C163" s="73" t="s">
        <v>65</v>
      </c>
      <c r="D163" s="69">
        <f t="shared" ref="D163:D176" si="16">B163/$C$5</f>
        <v>3.1976744186046511</v>
      </c>
      <c r="E163" s="110">
        <v>50.35</v>
      </c>
      <c r="F163" s="111">
        <v>6.1890000000000001E-2</v>
      </c>
      <c r="G163" s="107">
        <f t="shared" si="14"/>
        <v>50.41189</v>
      </c>
      <c r="H163" s="72">
        <v>44.51</v>
      </c>
      <c r="I163" s="73" t="s">
        <v>66</v>
      </c>
      <c r="J163" s="71">
        <f t="shared" si="11"/>
        <v>44.51</v>
      </c>
      <c r="K163" s="72">
        <v>1.24</v>
      </c>
      <c r="L163" s="73" t="s">
        <v>66</v>
      </c>
      <c r="M163" s="71">
        <f t="shared" si="15"/>
        <v>1.24</v>
      </c>
      <c r="N163" s="72">
        <v>6688</v>
      </c>
      <c r="O163" s="73" t="s">
        <v>64</v>
      </c>
      <c r="P163" s="69">
        <f t="shared" si="13"/>
        <v>0.66879999999999995</v>
      </c>
    </row>
    <row r="164" spans="2:16">
      <c r="B164" s="108">
        <v>300</v>
      </c>
      <c r="C164" s="73" t="s">
        <v>65</v>
      </c>
      <c r="D164" s="69">
        <f t="shared" si="16"/>
        <v>3.4883720930232558</v>
      </c>
      <c r="E164" s="110">
        <v>49.76</v>
      </c>
      <c r="F164" s="111">
        <v>5.7430000000000002E-2</v>
      </c>
      <c r="G164" s="107">
        <f t="shared" si="14"/>
        <v>49.817429999999995</v>
      </c>
      <c r="H164" s="72">
        <v>48.02</v>
      </c>
      <c r="I164" s="73" t="s">
        <v>66</v>
      </c>
      <c r="J164" s="71">
        <f t="shared" si="11"/>
        <v>48.02</v>
      </c>
      <c r="K164" s="72">
        <v>1.33</v>
      </c>
      <c r="L164" s="73" t="s">
        <v>66</v>
      </c>
      <c r="M164" s="71">
        <f t="shared" si="15"/>
        <v>1.33</v>
      </c>
      <c r="N164" s="72">
        <v>6791</v>
      </c>
      <c r="O164" s="73" t="s">
        <v>64</v>
      </c>
      <c r="P164" s="69">
        <f t="shared" si="13"/>
        <v>0.67910000000000004</v>
      </c>
    </row>
    <row r="165" spans="2:16">
      <c r="B165" s="108">
        <v>325</v>
      </c>
      <c r="C165" s="73" t="s">
        <v>65</v>
      </c>
      <c r="D165" s="69">
        <f t="shared" si="16"/>
        <v>3.7790697674418605</v>
      </c>
      <c r="E165" s="110">
        <v>49.17</v>
      </c>
      <c r="F165" s="111">
        <v>5.3600000000000002E-2</v>
      </c>
      <c r="G165" s="107">
        <f t="shared" si="14"/>
        <v>49.223600000000005</v>
      </c>
      <c r="H165" s="72">
        <v>51.58</v>
      </c>
      <c r="I165" s="73" t="s">
        <v>66</v>
      </c>
      <c r="J165" s="71">
        <f t="shared" si="11"/>
        <v>51.58</v>
      </c>
      <c r="K165" s="72">
        <v>1.42</v>
      </c>
      <c r="L165" s="73" t="s">
        <v>66</v>
      </c>
      <c r="M165" s="71">
        <f t="shared" si="15"/>
        <v>1.42</v>
      </c>
      <c r="N165" s="72">
        <v>6893</v>
      </c>
      <c r="O165" s="73" t="s">
        <v>64</v>
      </c>
      <c r="P165" s="69">
        <f t="shared" si="13"/>
        <v>0.68930000000000002</v>
      </c>
    </row>
    <row r="166" spans="2:16">
      <c r="B166" s="108">
        <v>350</v>
      </c>
      <c r="C166" s="73" t="s">
        <v>65</v>
      </c>
      <c r="D166" s="69">
        <f t="shared" si="16"/>
        <v>4.0697674418604652</v>
      </c>
      <c r="E166" s="110">
        <v>48.59</v>
      </c>
      <c r="F166" s="111">
        <v>5.0270000000000002E-2</v>
      </c>
      <c r="G166" s="107">
        <f t="shared" si="14"/>
        <v>48.640270000000001</v>
      </c>
      <c r="H166" s="72">
        <v>55.18</v>
      </c>
      <c r="I166" s="73" t="s">
        <v>66</v>
      </c>
      <c r="J166" s="71">
        <f t="shared" ref="J166:J192" si="17">H166</f>
        <v>55.18</v>
      </c>
      <c r="K166" s="72">
        <v>1.51</v>
      </c>
      <c r="L166" s="73" t="s">
        <v>66</v>
      </c>
      <c r="M166" s="71">
        <f t="shared" si="15"/>
        <v>1.51</v>
      </c>
      <c r="N166" s="72">
        <v>6995</v>
      </c>
      <c r="O166" s="73" t="s">
        <v>64</v>
      </c>
      <c r="P166" s="69">
        <f t="shared" si="13"/>
        <v>0.69950000000000001</v>
      </c>
    </row>
    <row r="167" spans="2:16">
      <c r="B167" s="108">
        <v>375</v>
      </c>
      <c r="C167" s="73" t="s">
        <v>65</v>
      </c>
      <c r="D167" s="69">
        <f t="shared" si="16"/>
        <v>4.3604651162790695</v>
      </c>
      <c r="E167" s="110">
        <v>48.01</v>
      </c>
      <c r="F167" s="111">
        <v>4.7359999999999999E-2</v>
      </c>
      <c r="G167" s="107">
        <f t="shared" si="14"/>
        <v>48.057359999999996</v>
      </c>
      <c r="H167" s="72">
        <v>58.82</v>
      </c>
      <c r="I167" s="73" t="s">
        <v>66</v>
      </c>
      <c r="J167" s="71">
        <f t="shared" si="17"/>
        <v>58.82</v>
      </c>
      <c r="K167" s="72">
        <v>1.6</v>
      </c>
      <c r="L167" s="73" t="s">
        <v>66</v>
      </c>
      <c r="M167" s="71">
        <f t="shared" si="15"/>
        <v>1.6</v>
      </c>
      <c r="N167" s="72">
        <v>7096</v>
      </c>
      <c r="O167" s="73" t="s">
        <v>64</v>
      </c>
      <c r="P167" s="69">
        <f t="shared" si="13"/>
        <v>0.70960000000000001</v>
      </c>
    </row>
    <row r="168" spans="2:16">
      <c r="B168" s="108">
        <v>400</v>
      </c>
      <c r="C168" s="73" t="s">
        <v>65</v>
      </c>
      <c r="D168" s="69">
        <f t="shared" si="16"/>
        <v>4.6511627906976747</v>
      </c>
      <c r="E168" s="110">
        <v>47.43</v>
      </c>
      <c r="F168" s="111">
        <v>4.478E-2</v>
      </c>
      <c r="G168" s="107">
        <f t="shared" si="14"/>
        <v>47.474780000000003</v>
      </c>
      <c r="H168" s="72">
        <v>62.5</v>
      </c>
      <c r="I168" s="73" t="s">
        <v>66</v>
      </c>
      <c r="J168" s="71">
        <f t="shared" si="17"/>
        <v>62.5</v>
      </c>
      <c r="K168" s="72">
        <v>1.68</v>
      </c>
      <c r="L168" s="73" t="s">
        <v>66</v>
      </c>
      <c r="M168" s="71">
        <f t="shared" si="15"/>
        <v>1.68</v>
      </c>
      <c r="N168" s="72">
        <v>7196</v>
      </c>
      <c r="O168" s="73" t="s">
        <v>64</v>
      </c>
      <c r="P168" s="69">
        <f t="shared" si="13"/>
        <v>0.71960000000000002</v>
      </c>
    </row>
    <row r="169" spans="2:16">
      <c r="B169" s="108">
        <v>450</v>
      </c>
      <c r="C169" s="73" t="s">
        <v>65</v>
      </c>
      <c r="D169" s="69">
        <f t="shared" si="16"/>
        <v>5.2325581395348841</v>
      </c>
      <c r="E169" s="110">
        <v>46.28</v>
      </c>
      <c r="F169" s="111">
        <v>4.0430000000000001E-2</v>
      </c>
      <c r="G169" s="107">
        <f t="shared" si="14"/>
        <v>46.320430000000002</v>
      </c>
      <c r="H169" s="72">
        <v>70.010000000000005</v>
      </c>
      <c r="I169" s="73" t="s">
        <v>66</v>
      </c>
      <c r="J169" s="71">
        <f t="shared" si="17"/>
        <v>70.010000000000005</v>
      </c>
      <c r="K169" s="72">
        <v>1.99</v>
      </c>
      <c r="L169" s="73" t="s">
        <v>66</v>
      </c>
      <c r="M169" s="71">
        <f t="shared" si="15"/>
        <v>1.99</v>
      </c>
      <c r="N169" s="72">
        <v>7398</v>
      </c>
      <c r="O169" s="73" t="s">
        <v>64</v>
      </c>
      <c r="P169" s="69">
        <f t="shared" si="13"/>
        <v>0.73980000000000001</v>
      </c>
    </row>
    <row r="170" spans="2:16">
      <c r="B170" s="108">
        <v>500</v>
      </c>
      <c r="C170" s="73" t="s">
        <v>65</v>
      </c>
      <c r="D170" s="69">
        <f t="shared" si="16"/>
        <v>5.8139534883720927</v>
      </c>
      <c r="E170" s="110">
        <v>45.14</v>
      </c>
      <c r="F170" s="111">
        <v>3.6889999999999999E-2</v>
      </c>
      <c r="G170" s="107">
        <f t="shared" si="14"/>
        <v>45.17689</v>
      </c>
      <c r="H170" s="72">
        <v>77.709999999999994</v>
      </c>
      <c r="I170" s="73" t="s">
        <v>66</v>
      </c>
      <c r="J170" s="71">
        <f t="shared" si="17"/>
        <v>77.709999999999994</v>
      </c>
      <c r="K170" s="72">
        <v>2.27</v>
      </c>
      <c r="L170" s="73" t="s">
        <v>66</v>
      </c>
      <c r="M170" s="71">
        <f t="shared" si="15"/>
        <v>2.27</v>
      </c>
      <c r="N170" s="72">
        <v>7601</v>
      </c>
      <c r="O170" s="73" t="s">
        <v>64</v>
      </c>
      <c r="P170" s="69">
        <f t="shared" si="13"/>
        <v>0.7601</v>
      </c>
    </row>
    <row r="171" spans="2:16">
      <c r="B171" s="108">
        <v>550</v>
      </c>
      <c r="C171" s="73" t="s">
        <v>65</v>
      </c>
      <c r="D171" s="69">
        <f t="shared" si="16"/>
        <v>6.3953488372093021</v>
      </c>
      <c r="E171" s="110">
        <v>44.02</v>
      </c>
      <c r="F171" s="111">
        <v>3.3950000000000001E-2</v>
      </c>
      <c r="G171" s="107">
        <f t="shared" si="14"/>
        <v>44.05395</v>
      </c>
      <c r="H171" s="72">
        <v>85.61</v>
      </c>
      <c r="I171" s="73" t="s">
        <v>66</v>
      </c>
      <c r="J171" s="71">
        <f t="shared" si="17"/>
        <v>85.61</v>
      </c>
      <c r="K171" s="72">
        <v>2.5299999999999998</v>
      </c>
      <c r="L171" s="73" t="s">
        <v>66</v>
      </c>
      <c r="M171" s="71">
        <f t="shared" si="15"/>
        <v>2.5299999999999998</v>
      </c>
      <c r="N171" s="72">
        <v>7806</v>
      </c>
      <c r="O171" s="73" t="s">
        <v>64</v>
      </c>
      <c r="P171" s="69">
        <f t="shared" si="13"/>
        <v>0.78059999999999996</v>
      </c>
    </row>
    <row r="172" spans="2:16">
      <c r="B172" s="108">
        <v>600</v>
      </c>
      <c r="C172" s="73" t="s">
        <v>65</v>
      </c>
      <c r="D172" s="69">
        <f t="shared" si="16"/>
        <v>6.9767441860465116</v>
      </c>
      <c r="E172" s="110">
        <v>42.92</v>
      </c>
      <c r="F172" s="111">
        <v>3.1460000000000002E-2</v>
      </c>
      <c r="G172" s="107">
        <f t="shared" si="14"/>
        <v>42.951460000000004</v>
      </c>
      <c r="H172" s="72">
        <v>93.7</v>
      </c>
      <c r="I172" s="73" t="s">
        <v>66</v>
      </c>
      <c r="J172" s="71">
        <f t="shared" si="17"/>
        <v>93.7</v>
      </c>
      <c r="K172" s="72">
        <v>2.78</v>
      </c>
      <c r="L172" s="73" t="s">
        <v>66</v>
      </c>
      <c r="M172" s="71">
        <f t="shared" si="15"/>
        <v>2.78</v>
      </c>
      <c r="N172" s="72">
        <v>8015</v>
      </c>
      <c r="O172" s="73" t="s">
        <v>64</v>
      </c>
      <c r="P172" s="69">
        <f t="shared" si="13"/>
        <v>0.8015000000000001</v>
      </c>
    </row>
    <row r="173" spans="2:16">
      <c r="B173" s="108">
        <v>650</v>
      </c>
      <c r="C173" s="73" t="s">
        <v>65</v>
      </c>
      <c r="D173" s="69">
        <f t="shared" si="16"/>
        <v>7.558139534883721</v>
      </c>
      <c r="E173" s="110">
        <v>41.85</v>
      </c>
      <c r="F173" s="111">
        <v>2.9340000000000001E-2</v>
      </c>
      <c r="G173" s="107">
        <f t="shared" si="14"/>
        <v>41.879339999999999</v>
      </c>
      <c r="H173" s="72">
        <v>102.01</v>
      </c>
      <c r="I173" s="73" t="s">
        <v>66</v>
      </c>
      <c r="J173" s="71">
        <f t="shared" si="17"/>
        <v>102.01</v>
      </c>
      <c r="K173" s="72">
        <v>3.02</v>
      </c>
      <c r="L173" s="73" t="s">
        <v>66</v>
      </c>
      <c r="M173" s="71">
        <f t="shared" si="15"/>
        <v>3.02</v>
      </c>
      <c r="N173" s="72">
        <v>8227</v>
      </c>
      <c r="O173" s="73" t="s">
        <v>119</v>
      </c>
      <c r="P173" s="69">
        <f t="shared" si="13"/>
        <v>0.82269999999999999</v>
      </c>
    </row>
    <row r="174" spans="2:16">
      <c r="B174" s="108">
        <v>700</v>
      </c>
      <c r="C174" s="73" t="s">
        <v>65</v>
      </c>
      <c r="D174" s="69">
        <f t="shared" si="16"/>
        <v>8.1395348837209305</v>
      </c>
      <c r="E174" s="110">
        <v>40.79</v>
      </c>
      <c r="F174" s="111">
        <v>2.7490000000000001E-2</v>
      </c>
      <c r="G174" s="107">
        <f t="shared" si="14"/>
        <v>40.817489999999999</v>
      </c>
      <c r="H174" s="72">
        <v>110.52</v>
      </c>
      <c r="I174" s="73" t="s">
        <v>66</v>
      </c>
      <c r="J174" s="71">
        <f t="shared" si="17"/>
        <v>110.52</v>
      </c>
      <c r="K174" s="72">
        <v>3.25</v>
      </c>
      <c r="L174" s="73" t="s">
        <v>66</v>
      </c>
      <c r="M174" s="71">
        <f t="shared" si="15"/>
        <v>3.25</v>
      </c>
      <c r="N174" s="72">
        <v>8443</v>
      </c>
      <c r="O174" s="73" t="s">
        <v>64</v>
      </c>
      <c r="P174" s="69">
        <f t="shared" si="13"/>
        <v>0.84429999999999994</v>
      </c>
    </row>
    <row r="175" spans="2:16">
      <c r="B175" s="108">
        <v>800</v>
      </c>
      <c r="C175" s="73" t="s">
        <v>65</v>
      </c>
      <c r="D175" s="69">
        <f t="shared" si="16"/>
        <v>9.3023255813953494</v>
      </c>
      <c r="E175" s="110">
        <v>38.78</v>
      </c>
      <c r="F175" s="111">
        <v>2.445E-2</v>
      </c>
      <c r="G175" s="107">
        <f t="shared" si="14"/>
        <v>38.804450000000003</v>
      </c>
      <c r="H175" s="72">
        <v>128.22999999999999</v>
      </c>
      <c r="I175" s="73" t="s">
        <v>66</v>
      </c>
      <c r="J175" s="71">
        <f t="shared" si="17"/>
        <v>128.22999999999999</v>
      </c>
      <c r="K175" s="72">
        <v>4.0999999999999996</v>
      </c>
      <c r="L175" s="73" t="s">
        <v>66</v>
      </c>
      <c r="M175" s="71">
        <f t="shared" si="15"/>
        <v>4.0999999999999996</v>
      </c>
      <c r="N175" s="72">
        <v>8890</v>
      </c>
      <c r="O175" s="73" t="s">
        <v>64</v>
      </c>
      <c r="P175" s="69">
        <f t="shared" si="13"/>
        <v>0.88900000000000001</v>
      </c>
    </row>
    <row r="176" spans="2:16">
      <c r="B176" s="108">
        <v>900</v>
      </c>
      <c r="C176" s="73" t="s">
        <v>65</v>
      </c>
      <c r="D176" s="69">
        <f t="shared" si="16"/>
        <v>10.465116279069768</v>
      </c>
      <c r="E176" s="110">
        <v>36.880000000000003</v>
      </c>
      <c r="F176" s="111">
        <v>2.205E-2</v>
      </c>
      <c r="G176" s="107">
        <f t="shared" si="14"/>
        <v>36.902050000000003</v>
      </c>
      <c r="H176" s="72">
        <v>146.84</v>
      </c>
      <c r="I176" s="73" t="s">
        <v>66</v>
      </c>
      <c r="J176" s="71">
        <f t="shared" si="17"/>
        <v>146.84</v>
      </c>
      <c r="K176" s="72">
        <v>4.88</v>
      </c>
      <c r="L176" s="73" t="s">
        <v>66</v>
      </c>
      <c r="M176" s="71">
        <f t="shared" si="15"/>
        <v>4.88</v>
      </c>
      <c r="N176" s="72">
        <v>9359</v>
      </c>
      <c r="O176" s="73" t="s">
        <v>64</v>
      </c>
      <c r="P176" s="69">
        <f t="shared" si="13"/>
        <v>0.93589999999999995</v>
      </c>
    </row>
    <row r="177" spans="1:16">
      <c r="A177" s="4"/>
      <c r="B177" s="108">
        <v>1</v>
      </c>
      <c r="C177" s="115" t="s">
        <v>67</v>
      </c>
      <c r="D177" s="69">
        <f>B177*1000/$C$5</f>
        <v>11.627906976744185</v>
      </c>
      <c r="E177" s="110">
        <v>35.1</v>
      </c>
      <c r="F177" s="111">
        <v>2.009E-2</v>
      </c>
      <c r="G177" s="107">
        <f t="shared" si="14"/>
        <v>35.120090000000005</v>
      </c>
      <c r="H177" s="72">
        <v>166.41</v>
      </c>
      <c r="I177" s="73" t="s">
        <v>66</v>
      </c>
      <c r="J177" s="71">
        <f t="shared" si="17"/>
        <v>166.41</v>
      </c>
      <c r="K177" s="72">
        <v>5.61</v>
      </c>
      <c r="L177" s="73" t="s">
        <v>66</v>
      </c>
      <c r="M177" s="71">
        <f t="shared" si="15"/>
        <v>5.61</v>
      </c>
      <c r="N177" s="72">
        <v>9851</v>
      </c>
      <c r="O177" s="73" t="s">
        <v>64</v>
      </c>
      <c r="P177" s="69">
        <f t="shared" si="13"/>
        <v>0.98510000000000009</v>
      </c>
    </row>
    <row r="178" spans="1:16">
      <c r="B178" s="72">
        <v>1.1000000000000001</v>
      </c>
      <c r="C178" s="73" t="s">
        <v>67</v>
      </c>
      <c r="D178" s="69">
        <f t="shared" ref="D178:D228" si="18">B178*1000/$C$5</f>
        <v>12.790697674418604</v>
      </c>
      <c r="E178" s="110">
        <v>33.450000000000003</v>
      </c>
      <c r="F178" s="111">
        <v>1.847E-2</v>
      </c>
      <c r="G178" s="107">
        <f t="shared" si="14"/>
        <v>33.468470000000003</v>
      </c>
      <c r="H178" s="72">
        <v>186.96</v>
      </c>
      <c r="I178" s="73" t="s">
        <v>66</v>
      </c>
      <c r="J178" s="71">
        <f t="shared" si="17"/>
        <v>186.96</v>
      </c>
      <c r="K178" s="72">
        <v>6.32</v>
      </c>
      <c r="L178" s="73" t="s">
        <v>66</v>
      </c>
      <c r="M178" s="71">
        <f t="shared" si="15"/>
        <v>6.32</v>
      </c>
      <c r="N178" s="72">
        <v>1.04</v>
      </c>
      <c r="O178" s="115" t="s">
        <v>66</v>
      </c>
      <c r="P178" s="71">
        <f t="shared" ref="P178:P228" si="19">N178</f>
        <v>1.04</v>
      </c>
    </row>
    <row r="179" spans="1:16">
      <c r="B179" s="108">
        <v>1.2</v>
      </c>
      <c r="C179" s="109" t="s">
        <v>67</v>
      </c>
      <c r="D179" s="69">
        <f t="shared" si="18"/>
        <v>13.953488372093023</v>
      </c>
      <c r="E179" s="110">
        <v>31.92</v>
      </c>
      <c r="F179" s="111">
        <v>1.7100000000000001E-2</v>
      </c>
      <c r="G179" s="107">
        <f t="shared" si="14"/>
        <v>31.937100000000001</v>
      </c>
      <c r="H179" s="72">
        <v>208.5</v>
      </c>
      <c r="I179" s="73" t="s">
        <v>66</v>
      </c>
      <c r="J179" s="71">
        <f t="shared" si="17"/>
        <v>208.5</v>
      </c>
      <c r="K179" s="72">
        <v>7.02</v>
      </c>
      <c r="L179" s="73" t="s">
        <v>66</v>
      </c>
      <c r="M179" s="71">
        <f t="shared" si="15"/>
        <v>7.02</v>
      </c>
      <c r="N179" s="72">
        <v>1.0900000000000001</v>
      </c>
      <c r="O179" s="73" t="s">
        <v>66</v>
      </c>
      <c r="P179" s="71">
        <f t="shared" si="19"/>
        <v>1.0900000000000001</v>
      </c>
    </row>
    <row r="180" spans="1:16">
      <c r="B180" s="108">
        <v>1.3</v>
      </c>
      <c r="C180" s="109" t="s">
        <v>67</v>
      </c>
      <c r="D180" s="69">
        <f t="shared" si="18"/>
        <v>15.116279069767442</v>
      </c>
      <c r="E180" s="110">
        <v>30.5</v>
      </c>
      <c r="F180" s="111">
        <v>1.5939999999999999E-2</v>
      </c>
      <c r="G180" s="107">
        <f t="shared" si="14"/>
        <v>30.515940000000001</v>
      </c>
      <c r="H180" s="72">
        <v>231.06</v>
      </c>
      <c r="I180" s="73" t="s">
        <v>66</v>
      </c>
      <c r="J180" s="71">
        <f t="shared" si="17"/>
        <v>231.06</v>
      </c>
      <c r="K180" s="72">
        <v>7.71</v>
      </c>
      <c r="L180" s="73" t="s">
        <v>66</v>
      </c>
      <c r="M180" s="71">
        <f t="shared" si="15"/>
        <v>7.71</v>
      </c>
      <c r="N180" s="72">
        <v>1.1499999999999999</v>
      </c>
      <c r="O180" s="73" t="s">
        <v>66</v>
      </c>
      <c r="P180" s="71">
        <f t="shared" si="19"/>
        <v>1.1499999999999999</v>
      </c>
    </row>
    <row r="181" spans="1:16">
      <c r="B181" s="108">
        <v>1.4</v>
      </c>
      <c r="C181" s="109" t="s">
        <v>67</v>
      </c>
      <c r="D181" s="69">
        <f t="shared" si="18"/>
        <v>16.279069767441861</v>
      </c>
      <c r="E181" s="110">
        <v>29.19</v>
      </c>
      <c r="F181" s="111">
        <v>1.4919999999999999E-2</v>
      </c>
      <c r="G181" s="107">
        <f t="shared" si="14"/>
        <v>29.204920000000001</v>
      </c>
      <c r="H181" s="72">
        <v>254.66</v>
      </c>
      <c r="I181" s="73" t="s">
        <v>66</v>
      </c>
      <c r="J181" s="71">
        <f t="shared" si="17"/>
        <v>254.66</v>
      </c>
      <c r="K181" s="72">
        <v>8.4</v>
      </c>
      <c r="L181" s="73" t="s">
        <v>66</v>
      </c>
      <c r="M181" s="71">
        <f t="shared" si="15"/>
        <v>8.4</v>
      </c>
      <c r="N181" s="72">
        <v>1.21</v>
      </c>
      <c r="O181" s="73" t="s">
        <v>66</v>
      </c>
      <c r="P181" s="71">
        <f t="shared" si="19"/>
        <v>1.21</v>
      </c>
    </row>
    <row r="182" spans="1:16">
      <c r="B182" s="108">
        <v>1.5</v>
      </c>
      <c r="C182" s="109" t="s">
        <v>67</v>
      </c>
      <c r="D182" s="69">
        <f t="shared" si="18"/>
        <v>17.441860465116278</v>
      </c>
      <c r="E182" s="110">
        <v>27.98</v>
      </c>
      <c r="F182" s="111">
        <v>1.404E-2</v>
      </c>
      <c r="G182" s="107">
        <f t="shared" si="14"/>
        <v>27.994040000000002</v>
      </c>
      <c r="H182" s="72">
        <v>279.3</v>
      </c>
      <c r="I182" s="73" t="s">
        <v>66</v>
      </c>
      <c r="J182" s="71">
        <f t="shared" si="17"/>
        <v>279.3</v>
      </c>
      <c r="K182" s="72">
        <v>9.1</v>
      </c>
      <c r="L182" s="73" t="s">
        <v>66</v>
      </c>
      <c r="M182" s="71">
        <f t="shared" si="15"/>
        <v>9.1</v>
      </c>
      <c r="N182" s="72">
        <v>1.27</v>
      </c>
      <c r="O182" s="73" t="s">
        <v>66</v>
      </c>
      <c r="P182" s="71">
        <f t="shared" si="19"/>
        <v>1.27</v>
      </c>
    </row>
    <row r="183" spans="1:16">
      <c r="B183" s="108">
        <v>1.6</v>
      </c>
      <c r="C183" s="109" t="s">
        <v>67</v>
      </c>
      <c r="D183" s="69">
        <f t="shared" si="18"/>
        <v>18.604651162790699</v>
      </c>
      <c r="E183" s="110">
        <v>26.86</v>
      </c>
      <c r="F183" s="111">
        <v>1.3259999999999999E-2</v>
      </c>
      <c r="G183" s="107">
        <f t="shared" si="14"/>
        <v>26.873259999999998</v>
      </c>
      <c r="H183" s="72">
        <v>304.98</v>
      </c>
      <c r="I183" s="73" t="s">
        <v>66</v>
      </c>
      <c r="J183" s="71">
        <f t="shared" si="17"/>
        <v>304.98</v>
      </c>
      <c r="K183" s="72">
        <v>9.8000000000000007</v>
      </c>
      <c r="L183" s="73" t="s">
        <v>66</v>
      </c>
      <c r="M183" s="71">
        <f t="shared" si="15"/>
        <v>9.8000000000000007</v>
      </c>
      <c r="N183" s="72">
        <v>1.34</v>
      </c>
      <c r="O183" s="73" t="s">
        <v>66</v>
      </c>
      <c r="P183" s="71">
        <f t="shared" si="19"/>
        <v>1.34</v>
      </c>
    </row>
    <row r="184" spans="1:16">
      <c r="B184" s="108">
        <v>1.7</v>
      </c>
      <c r="C184" s="109" t="s">
        <v>67</v>
      </c>
      <c r="D184" s="69">
        <f t="shared" si="18"/>
        <v>19.767441860465116</v>
      </c>
      <c r="E184" s="110">
        <v>25.83</v>
      </c>
      <c r="F184" s="111">
        <v>1.256E-2</v>
      </c>
      <c r="G184" s="107">
        <f t="shared" si="14"/>
        <v>25.842559999999999</v>
      </c>
      <c r="H184" s="72">
        <v>331.71</v>
      </c>
      <c r="I184" s="73" t="s">
        <v>66</v>
      </c>
      <c r="J184" s="71">
        <f t="shared" si="17"/>
        <v>331.71</v>
      </c>
      <c r="K184" s="72">
        <v>10.5</v>
      </c>
      <c r="L184" s="73" t="s">
        <v>66</v>
      </c>
      <c r="M184" s="71">
        <f t="shared" si="15"/>
        <v>10.5</v>
      </c>
      <c r="N184" s="72">
        <v>1.4</v>
      </c>
      <c r="O184" s="73" t="s">
        <v>66</v>
      </c>
      <c r="P184" s="71">
        <f t="shared" si="19"/>
        <v>1.4</v>
      </c>
    </row>
    <row r="185" spans="1:16">
      <c r="B185" s="108">
        <v>1.8</v>
      </c>
      <c r="C185" s="109" t="s">
        <v>67</v>
      </c>
      <c r="D185" s="69">
        <f t="shared" si="18"/>
        <v>20.930232558139537</v>
      </c>
      <c r="E185" s="110">
        <v>24.88</v>
      </c>
      <c r="F185" s="111">
        <v>1.1939999999999999E-2</v>
      </c>
      <c r="G185" s="107">
        <f t="shared" si="14"/>
        <v>24.891939999999998</v>
      </c>
      <c r="H185" s="72">
        <v>359.49</v>
      </c>
      <c r="I185" s="73" t="s">
        <v>66</v>
      </c>
      <c r="J185" s="71">
        <f t="shared" si="17"/>
        <v>359.49</v>
      </c>
      <c r="K185" s="72">
        <v>11.22</v>
      </c>
      <c r="L185" s="73" t="s">
        <v>66</v>
      </c>
      <c r="M185" s="71">
        <f t="shared" si="15"/>
        <v>11.22</v>
      </c>
      <c r="N185" s="72">
        <v>1.48</v>
      </c>
      <c r="O185" s="73" t="s">
        <v>66</v>
      </c>
      <c r="P185" s="71">
        <f t="shared" si="19"/>
        <v>1.48</v>
      </c>
    </row>
    <row r="186" spans="1:16">
      <c r="B186" s="108">
        <v>2</v>
      </c>
      <c r="C186" s="109" t="s">
        <v>67</v>
      </c>
      <c r="D186" s="69">
        <f t="shared" si="18"/>
        <v>23.255813953488371</v>
      </c>
      <c r="E186" s="110">
        <v>23.21</v>
      </c>
      <c r="F186" s="111">
        <v>1.0869999999999999E-2</v>
      </c>
      <c r="G186" s="107">
        <f t="shared" si="14"/>
        <v>23.220870000000001</v>
      </c>
      <c r="H186" s="72">
        <v>418.1</v>
      </c>
      <c r="I186" s="73" t="s">
        <v>66</v>
      </c>
      <c r="J186" s="71">
        <f t="shared" si="17"/>
        <v>418.1</v>
      </c>
      <c r="K186" s="72">
        <v>13.95</v>
      </c>
      <c r="L186" s="73" t="s">
        <v>66</v>
      </c>
      <c r="M186" s="71">
        <f t="shared" si="15"/>
        <v>13.95</v>
      </c>
      <c r="N186" s="72">
        <v>1.63</v>
      </c>
      <c r="O186" s="73" t="s">
        <v>66</v>
      </c>
      <c r="P186" s="71">
        <f t="shared" si="19"/>
        <v>1.63</v>
      </c>
    </row>
    <row r="187" spans="1:16">
      <c r="B187" s="108">
        <v>2.25</v>
      </c>
      <c r="C187" s="109" t="s">
        <v>67</v>
      </c>
      <c r="D187" s="69">
        <f t="shared" si="18"/>
        <v>26.162790697674417</v>
      </c>
      <c r="E187" s="110">
        <v>21.49</v>
      </c>
      <c r="F187" s="111">
        <v>9.7850000000000003E-3</v>
      </c>
      <c r="G187" s="107">
        <f t="shared" si="14"/>
        <v>21.499784999999999</v>
      </c>
      <c r="H187" s="72">
        <v>496.93</v>
      </c>
      <c r="I187" s="73" t="s">
        <v>66</v>
      </c>
      <c r="J187" s="71">
        <f t="shared" si="17"/>
        <v>496.93</v>
      </c>
      <c r="K187" s="72">
        <v>17.86</v>
      </c>
      <c r="L187" s="73" t="s">
        <v>66</v>
      </c>
      <c r="M187" s="71">
        <f t="shared" si="15"/>
        <v>17.86</v>
      </c>
      <c r="N187" s="72">
        <v>1.83</v>
      </c>
      <c r="O187" s="73" t="s">
        <v>66</v>
      </c>
      <c r="P187" s="71">
        <f t="shared" si="19"/>
        <v>1.83</v>
      </c>
    </row>
    <row r="188" spans="1:16">
      <c r="B188" s="108">
        <v>2.5</v>
      </c>
      <c r="C188" s="109" t="s">
        <v>67</v>
      </c>
      <c r="D188" s="69">
        <f t="shared" si="18"/>
        <v>29.069767441860463</v>
      </c>
      <c r="E188" s="110">
        <v>20.12</v>
      </c>
      <c r="F188" s="111">
        <v>8.9060000000000007E-3</v>
      </c>
      <c r="G188" s="107">
        <f t="shared" si="14"/>
        <v>20.128906000000001</v>
      </c>
      <c r="H188" s="72">
        <v>581.59</v>
      </c>
      <c r="I188" s="73" t="s">
        <v>66</v>
      </c>
      <c r="J188" s="71">
        <f t="shared" si="17"/>
        <v>581.59</v>
      </c>
      <c r="K188" s="72">
        <v>21.51</v>
      </c>
      <c r="L188" s="73" t="s">
        <v>66</v>
      </c>
      <c r="M188" s="71">
        <f t="shared" si="15"/>
        <v>21.51</v>
      </c>
      <c r="N188" s="72">
        <v>2.0499999999999998</v>
      </c>
      <c r="O188" s="73" t="s">
        <v>66</v>
      </c>
      <c r="P188" s="71">
        <f t="shared" si="19"/>
        <v>2.0499999999999998</v>
      </c>
    </row>
    <row r="189" spans="1:16">
      <c r="B189" s="108">
        <v>2.75</v>
      </c>
      <c r="C189" s="109" t="s">
        <v>67</v>
      </c>
      <c r="D189" s="69">
        <f t="shared" si="18"/>
        <v>31.976744186046513</v>
      </c>
      <c r="E189" s="110">
        <v>18.920000000000002</v>
      </c>
      <c r="F189" s="111">
        <v>8.1790000000000005E-3</v>
      </c>
      <c r="G189" s="107">
        <f t="shared" si="14"/>
        <v>18.928179</v>
      </c>
      <c r="H189" s="72">
        <v>671.81</v>
      </c>
      <c r="I189" s="73" t="s">
        <v>66</v>
      </c>
      <c r="J189" s="71">
        <f t="shared" si="17"/>
        <v>671.81</v>
      </c>
      <c r="K189" s="72">
        <v>25.01</v>
      </c>
      <c r="L189" s="73" t="s">
        <v>66</v>
      </c>
      <c r="M189" s="71">
        <f t="shared" si="15"/>
        <v>25.01</v>
      </c>
      <c r="N189" s="72">
        <v>2.29</v>
      </c>
      <c r="O189" s="73" t="s">
        <v>66</v>
      </c>
      <c r="P189" s="71">
        <f t="shared" si="19"/>
        <v>2.29</v>
      </c>
    </row>
    <row r="190" spans="1:16">
      <c r="B190" s="108">
        <v>3</v>
      </c>
      <c r="C190" s="109" t="s">
        <v>67</v>
      </c>
      <c r="D190" s="69">
        <f t="shared" si="18"/>
        <v>34.883720930232556</v>
      </c>
      <c r="E190" s="110">
        <v>17.829999999999998</v>
      </c>
      <c r="F190" s="111">
        <v>7.5659999999999998E-3</v>
      </c>
      <c r="G190" s="107">
        <f t="shared" si="14"/>
        <v>17.837565999999999</v>
      </c>
      <c r="H190" s="72">
        <v>767.65</v>
      </c>
      <c r="I190" s="73" t="s">
        <v>66</v>
      </c>
      <c r="J190" s="71">
        <f t="shared" si="17"/>
        <v>767.65</v>
      </c>
      <c r="K190" s="72">
        <v>28.45</v>
      </c>
      <c r="L190" s="73" t="s">
        <v>66</v>
      </c>
      <c r="M190" s="71">
        <f t="shared" si="15"/>
        <v>28.45</v>
      </c>
      <c r="N190" s="72">
        <v>2.54</v>
      </c>
      <c r="O190" s="73" t="s">
        <v>66</v>
      </c>
      <c r="P190" s="71">
        <f t="shared" si="19"/>
        <v>2.54</v>
      </c>
    </row>
    <row r="191" spans="1:16">
      <c r="B191" s="108">
        <v>3.25</v>
      </c>
      <c r="C191" s="109" t="s">
        <v>67</v>
      </c>
      <c r="D191" s="69">
        <f t="shared" si="18"/>
        <v>37.790697674418603</v>
      </c>
      <c r="E191" s="110">
        <v>16.88</v>
      </c>
      <c r="F191" s="111">
        <v>7.0419999999999996E-3</v>
      </c>
      <c r="G191" s="107">
        <f t="shared" si="14"/>
        <v>16.887041999999997</v>
      </c>
      <c r="H191" s="72">
        <v>869.12</v>
      </c>
      <c r="I191" s="73" t="s">
        <v>66</v>
      </c>
      <c r="J191" s="71">
        <f t="shared" si="17"/>
        <v>869.12</v>
      </c>
      <c r="K191" s="72">
        <v>31.87</v>
      </c>
      <c r="L191" s="73" t="s">
        <v>66</v>
      </c>
      <c r="M191" s="71">
        <f t="shared" si="15"/>
        <v>31.87</v>
      </c>
      <c r="N191" s="72">
        <v>2.8</v>
      </c>
      <c r="O191" s="73" t="s">
        <v>66</v>
      </c>
      <c r="P191" s="71">
        <f t="shared" si="19"/>
        <v>2.8</v>
      </c>
    </row>
    <row r="192" spans="1:16">
      <c r="B192" s="108">
        <v>3.5</v>
      </c>
      <c r="C192" s="109" t="s">
        <v>67</v>
      </c>
      <c r="D192" s="69">
        <f t="shared" si="18"/>
        <v>40.697674418604649</v>
      </c>
      <c r="E192" s="110">
        <v>16.03</v>
      </c>
      <c r="F192" s="111">
        <v>6.5890000000000002E-3</v>
      </c>
      <c r="G192" s="107">
        <f t="shared" si="14"/>
        <v>16.036589000000003</v>
      </c>
      <c r="H192" s="72">
        <v>976.13</v>
      </c>
      <c r="I192" s="73" t="s">
        <v>66</v>
      </c>
      <c r="J192" s="71">
        <f t="shared" si="17"/>
        <v>976.13</v>
      </c>
      <c r="K192" s="72">
        <v>35.29</v>
      </c>
      <c r="L192" s="73" t="s">
        <v>66</v>
      </c>
      <c r="M192" s="71">
        <f t="shared" si="15"/>
        <v>35.29</v>
      </c>
      <c r="N192" s="72">
        <v>3.08</v>
      </c>
      <c r="O192" s="73" t="s">
        <v>66</v>
      </c>
      <c r="P192" s="71">
        <f t="shared" si="19"/>
        <v>3.08</v>
      </c>
    </row>
    <row r="193" spans="2:16">
      <c r="B193" s="108">
        <v>3.75</v>
      </c>
      <c r="C193" s="109" t="s">
        <v>67</v>
      </c>
      <c r="D193" s="69">
        <f t="shared" si="18"/>
        <v>43.604651162790695</v>
      </c>
      <c r="E193" s="110">
        <v>15.28</v>
      </c>
      <c r="F193" s="111">
        <v>6.1939999999999999E-3</v>
      </c>
      <c r="G193" s="107">
        <f t="shared" si="14"/>
        <v>15.286194</v>
      </c>
      <c r="H193" s="72">
        <v>1.0900000000000001</v>
      </c>
      <c r="I193" s="115" t="s">
        <v>12</v>
      </c>
      <c r="J193" s="74">
        <f t="shared" ref="J193:J228" si="20">H193*1000</f>
        <v>1090</v>
      </c>
      <c r="K193" s="72">
        <v>38.71</v>
      </c>
      <c r="L193" s="73" t="s">
        <v>66</v>
      </c>
      <c r="M193" s="71">
        <f t="shared" si="15"/>
        <v>38.71</v>
      </c>
      <c r="N193" s="72">
        <v>3.37</v>
      </c>
      <c r="O193" s="73" t="s">
        <v>66</v>
      </c>
      <c r="P193" s="71">
        <f t="shared" si="19"/>
        <v>3.37</v>
      </c>
    </row>
    <row r="194" spans="2:16">
      <c r="B194" s="108">
        <v>4</v>
      </c>
      <c r="C194" s="109" t="s">
        <v>67</v>
      </c>
      <c r="D194" s="69">
        <f t="shared" si="18"/>
        <v>46.511627906976742</v>
      </c>
      <c r="E194" s="110">
        <v>14.6</v>
      </c>
      <c r="F194" s="111">
        <v>5.8450000000000004E-3</v>
      </c>
      <c r="G194" s="107">
        <f t="shared" si="14"/>
        <v>14.605845</v>
      </c>
      <c r="H194" s="72">
        <v>1.21</v>
      </c>
      <c r="I194" s="73" t="s">
        <v>12</v>
      </c>
      <c r="J194" s="74">
        <f t="shared" si="20"/>
        <v>1210</v>
      </c>
      <c r="K194" s="72">
        <v>42.15</v>
      </c>
      <c r="L194" s="73" t="s">
        <v>66</v>
      </c>
      <c r="M194" s="71">
        <f t="shared" si="15"/>
        <v>42.15</v>
      </c>
      <c r="N194" s="72">
        <v>3.67</v>
      </c>
      <c r="O194" s="73" t="s">
        <v>66</v>
      </c>
      <c r="P194" s="71">
        <f t="shared" si="19"/>
        <v>3.67</v>
      </c>
    </row>
    <row r="195" spans="2:16">
      <c r="B195" s="108">
        <v>4.5</v>
      </c>
      <c r="C195" s="109" t="s">
        <v>67</v>
      </c>
      <c r="D195" s="69">
        <f t="shared" si="18"/>
        <v>52.325581395348834</v>
      </c>
      <c r="E195" s="110">
        <v>13.44</v>
      </c>
      <c r="F195" s="111">
        <v>5.2570000000000004E-3</v>
      </c>
      <c r="G195" s="107">
        <f t="shared" si="14"/>
        <v>13.445257</v>
      </c>
      <c r="H195" s="72">
        <v>1.46</v>
      </c>
      <c r="I195" s="73" t="s">
        <v>12</v>
      </c>
      <c r="J195" s="74">
        <f t="shared" si="20"/>
        <v>1460</v>
      </c>
      <c r="K195" s="72">
        <v>55.16</v>
      </c>
      <c r="L195" s="73" t="s">
        <v>66</v>
      </c>
      <c r="M195" s="71">
        <f t="shared" si="15"/>
        <v>55.16</v>
      </c>
      <c r="N195" s="72">
        <v>4.3099999999999996</v>
      </c>
      <c r="O195" s="73" t="s">
        <v>66</v>
      </c>
      <c r="P195" s="71">
        <f t="shared" si="19"/>
        <v>4.3099999999999996</v>
      </c>
    </row>
    <row r="196" spans="2:16">
      <c r="B196" s="108">
        <v>5</v>
      </c>
      <c r="C196" s="109" t="s">
        <v>67</v>
      </c>
      <c r="D196" s="69">
        <f t="shared" si="18"/>
        <v>58.139534883720927</v>
      </c>
      <c r="E196" s="110">
        <v>12.47</v>
      </c>
      <c r="F196" s="111">
        <v>4.7809999999999997E-3</v>
      </c>
      <c r="G196" s="107">
        <f t="shared" si="14"/>
        <v>12.474781</v>
      </c>
      <c r="H196" s="72">
        <v>1.73</v>
      </c>
      <c r="I196" s="73" t="s">
        <v>12</v>
      </c>
      <c r="J196" s="74">
        <f t="shared" si="20"/>
        <v>1730</v>
      </c>
      <c r="K196" s="72">
        <v>67.260000000000005</v>
      </c>
      <c r="L196" s="73" t="s">
        <v>66</v>
      </c>
      <c r="M196" s="71">
        <f t="shared" si="15"/>
        <v>67.260000000000005</v>
      </c>
      <c r="N196" s="72">
        <v>5</v>
      </c>
      <c r="O196" s="73" t="s">
        <v>66</v>
      </c>
      <c r="P196" s="71">
        <f t="shared" si="19"/>
        <v>5</v>
      </c>
    </row>
    <row r="197" spans="2:16">
      <c r="B197" s="108">
        <v>5.5</v>
      </c>
      <c r="C197" s="109" t="s">
        <v>67</v>
      </c>
      <c r="D197" s="69">
        <f t="shared" si="18"/>
        <v>63.953488372093027</v>
      </c>
      <c r="E197" s="110">
        <v>11.65</v>
      </c>
      <c r="F197" s="111">
        <v>4.3880000000000004E-3</v>
      </c>
      <c r="G197" s="107">
        <f t="shared" si="14"/>
        <v>11.654388000000001</v>
      </c>
      <c r="H197" s="72">
        <v>2.02</v>
      </c>
      <c r="I197" s="73" t="s">
        <v>12</v>
      </c>
      <c r="J197" s="74">
        <f t="shared" si="20"/>
        <v>2020</v>
      </c>
      <c r="K197" s="72">
        <v>78.94</v>
      </c>
      <c r="L197" s="73" t="s">
        <v>66</v>
      </c>
      <c r="M197" s="71">
        <f t="shared" si="15"/>
        <v>78.94</v>
      </c>
      <c r="N197" s="72">
        <v>5.74</v>
      </c>
      <c r="O197" s="73" t="s">
        <v>66</v>
      </c>
      <c r="P197" s="71">
        <f t="shared" si="19"/>
        <v>5.74</v>
      </c>
    </row>
    <row r="198" spans="2:16">
      <c r="B198" s="108">
        <v>6</v>
      </c>
      <c r="C198" s="109" t="s">
        <v>67</v>
      </c>
      <c r="D198" s="69">
        <f t="shared" si="18"/>
        <v>69.767441860465112</v>
      </c>
      <c r="E198" s="110">
        <v>10.96</v>
      </c>
      <c r="F198" s="111">
        <v>4.0559999999999997E-3</v>
      </c>
      <c r="G198" s="107">
        <f t="shared" si="14"/>
        <v>10.964056000000001</v>
      </c>
      <c r="H198" s="72">
        <v>2.33</v>
      </c>
      <c r="I198" s="73" t="s">
        <v>12</v>
      </c>
      <c r="J198" s="74">
        <f t="shared" si="20"/>
        <v>2330</v>
      </c>
      <c r="K198" s="72">
        <v>90.42</v>
      </c>
      <c r="L198" s="73" t="s">
        <v>66</v>
      </c>
      <c r="M198" s="71">
        <f t="shared" si="15"/>
        <v>90.42</v>
      </c>
      <c r="N198" s="72">
        <v>6.53</v>
      </c>
      <c r="O198" s="73" t="s">
        <v>66</v>
      </c>
      <c r="P198" s="71">
        <f t="shared" si="19"/>
        <v>6.53</v>
      </c>
    </row>
    <row r="199" spans="2:16">
      <c r="B199" s="108">
        <v>6.5</v>
      </c>
      <c r="C199" s="109" t="s">
        <v>67</v>
      </c>
      <c r="D199" s="69">
        <f t="shared" si="18"/>
        <v>75.581395348837205</v>
      </c>
      <c r="E199" s="110">
        <v>10.35</v>
      </c>
      <c r="F199" s="111">
        <v>3.7729999999999999E-3</v>
      </c>
      <c r="G199" s="107">
        <f t="shared" si="14"/>
        <v>10.353773</v>
      </c>
      <c r="H199" s="72">
        <v>2.66</v>
      </c>
      <c r="I199" s="73" t="s">
        <v>12</v>
      </c>
      <c r="J199" s="74">
        <f t="shared" si="20"/>
        <v>2660</v>
      </c>
      <c r="K199" s="72">
        <v>101.81</v>
      </c>
      <c r="L199" s="73" t="s">
        <v>66</v>
      </c>
      <c r="M199" s="71">
        <f t="shared" si="15"/>
        <v>101.81</v>
      </c>
      <c r="N199" s="72">
        <v>7.35</v>
      </c>
      <c r="O199" s="73" t="s">
        <v>66</v>
      </c>
      <c r="P199" s="71">
        <f t="shared" si="19"/>
        <v>7.35</v>
      </c>
    </row>
    <row r="200" spans="2:16">
      <c r="B200" s="108">
        <v>7</v>
      </c>
      <c r="C200" s="109" t="s">
        <v>67</v>
      </c>
      <c r="D200" s="69">
        <f t="shared" si="18"/>
        <v>81.395348837209298</v>
      </c>
      <c r="E200" s="110">
        <v>9.8230000000000004</v>
      </c>
      <c r="F200" s="111">
        <v>3.529E-3</v>
      </c>
      <c r="G200" s="107">
        <f t="shared" si="14"/>
        <v>9.8265290000000007</v>
      </c>
      <c r="H200" s="72">
        <v>3.01</v>
      </c>
      <c r="I200" s="73" t="s">
        <v>12</v>
      </c>
      <c r="J200" s="74">
        <f t="shared" si="20"/>
        <v>3010</v>
      </c>
      <c r="K200" s="72">
        <v>113.16</v>
      </c>
      <c r="L200" s="73" t="s">
        <v>66</v>
      </c>
      <c r="M200" s="71">
        <f t="shared" si="15"/>
        <v>113.16</v>
      </c>
      <c r="N200" s="72">
        <v>8.2200000000000006</v>
      </c>
      <c r="O200" s="73" t="s">
        <v>66</v>
      </c>
      <c r="P200" s="71">
        <f t="shared" si="19"/>
        <v>8.2200000000000006</v>
      </c>
    </row>
    <row r="201" spans="2:16">
      <c r="B201" s="108">
        <v>8</v>
      </c>
      <c r="C201" s="109" t="s">
        <v>67</v>
      </c>
      <c r="D201" s="69">
        <f t="shared" si="18"/>
        <v>93.023255813953483</v>
      </c>
      <c r="E201" s="110">
        <v>8.9429999999999996</v>
      </c>
      <c r="F201" s="111">
        <v>3.127E-3</v>
      </c>
      <c r="G201" s="107">
        <f t="shared" si="14"/>
        <v>8.9461269999999988</v>
      </c>
      <c r="H201" s="72">
        <v>3.76</v>
      </c>
      <c r="I201" s="73" t="s">
        <v>12</v>
      </c>
      <c r="J201" s="74">
        <f t="shared" si="20"/>
        <v>3760</v>
      </c>
      <c r="K201" s="72">
        <v>155.29</v>
      </c>
      <c r="L201" s="73" t="s">
        <v>66</v>
      </c>
      <c r="M201" s="71">
        <f t="shared" si="15"/>
        <v>155.29</v>
      </c>
      <c r="N201" s="72">
        <v>10.07</v>
      </c>
      <c r="O201" s="73" t="s">
        <v>66</v>
      </c>
      <c r="P201" s="71">
        <f t="shared" si="19"/>
        <v>10.07</v>
      </c>
    </row>
    <row r="202" spans="2:16">
      <c r="B202" s="108">
        <v>9</v>
      </c>
      <c r="C202" s="109" t="s">
        <v>67</v>
      </c>
      <c r="D202" s="69">
        <f t="shared" si="18"/>
        <v>104.65116279069767</v>
      </c>
      <c r="E202" s="110">
        <v>8.2370000000000001</v>
      </c>
      <c r="F202" s="111">
        <v>2.8110000000000001E-3</v>
      </c>
      <c r="G202" s="107">
        <f t="shared" si="14"/>
        <v>8.2398109999999996</v>
      </c>
      <c r="H202" s="72">
        <v>4.59</v>
      </c>
      <c r="I202" s="73" t="s">
        <v>12</v>
      </c>
      <c r="J202" s="74">
        <f t="shared" si="20"/>
        <v>4590</v>
      </c>
      <c r="K202" s="72">
        <v>193.9</v>
      </c>
      <c r="L202" s="73" t="s">
        <v>66</v>
      </c>
      <c r="M202" s="71">
        <f t="shared" si="15"/>
        <v>193.9</v>
      </c>
      <c r="N202" s="72">
        <v>12.07</v>
      </c>
      <c r="O202" s="73" t="s">
        <v>66</v>
      </c>
      <c r="P202" s="71">
        <f t="shared" si="19"/>
        <v>12.07</v>
      </c>
    </row>
    <row r="203" spans="2:16">
      <c r="B203" s="108">
        <v>10</v>
      </c>
      <c r="C203" s="109" t="s">
        <v>67</v>
      </c>
      <c r="D203" s="69">
        <f t="shared" si="18"/>
        <v>116.27906976744185</v>
      </c>
      <c r="E203" s="110">
        <v>7.6470000000000002</v>
      </c>
      <c r="F203" s="111">
        <v>2.555E-3</v>
      </c>
      <c r="G203" s="107">
        <f t="shared" si="14"/>
        <v>7.6495550000000003</v>
      </c>
      <c r="H203" s="72">
        <v>5.47</v>
      </c>
      <c r="I203" s="73" t="s">
        <v>12</v>
      </c>
      <c r="J203" s="74">
        <f t="shared" si="20"/>
        <v>5470</v>
      </c>
      <c r="K203" s="72">
        <v>231.01</v>
      </c>
      <c r="L203" s="73" t="s">
        <v>66</v>
      </c>
      <c r="M203" s="71">
        <f t="shared" si="15"/>
        <v>231.01</v>
      </c>
      <c r="N203" s="72">
        <v>14.21</v>
      </c>
      <c r="O203" s="73" t="s">
        <v>66</v>
      </c>
      <c r="P203" s="71">
        <f t="shared" si="19"/>
        <v>14.21</v>
      </c>
    </row>
    <row r="204" spans="2:16">
      <c r="B204" s="108">
        <v>11</v>
      </c>
      <c r="C204" s="109" t="s">
        <v>67</v>
      </c>
      <c r="D204" s="69">
        <f t="shared" si="18"/>
        <v>127.90697674418605</v>
      </c>
      <c r="E204" s="110">
        <v>7.1550000000000002</v>
      </c>
      <c r="F204" s="111">
        <v>2.343E-3</v>
      </c>
      <c r="G204" s="107">
        <f t="shared" si="14"/>
        <v>7.157343</v>
      </c>
      <c r="H204" s="72">
        <v>6.43</v>
      </c>
      <c r="I204" s="73" t="s">
        <v>12</v>
      </c>
      <c r="J204" s="74">
        <f t="shared" si="20"/>
        <v>6430</v>
      </c>
      <c r="K204" s="72">
        <v>267.43</v>
      </c>
      <c r="L204" s="73" t="s">
        <v>66</v>
      </c>
      <c r="M204" s="71">
        <f t="shared" si="15"/>
        <v>267.43</v>
      </c>
      <c r="N204" s="72">
        <v>16.48</v>
      </c>
      <c r="O204" s="73" t="s">
        <v>66</v>
      </c>
      <c r="P204" s="71">
        <f t="shared" si="19"/>
        <v>16.48</v>
      </c>
    </row>
    <row r="205" spans="2:16">
      <c r="B205" s="108">
        <v>12</v>
      </c>
      <c r="C205" s="109" t="s">
        <v>67</v>
      </c>
      <c r="D205" s="69">
        <f t="shared" si="18"/>
        <v>139.53488372093022</v>
      </c>
      <c r="E205" s="110">
        <v>6.7389999999999999</v>
      </c>
      <c r="F205" s="111">
        <v>2.1649999999999998E-3</v>
      </c>
      <c r="G205" s="107">
        <f t="shared" si="14"/>
        <v>6.7411649999999996</v>
      </c>
      <c r="H205" s="72">
        <v>7.44</v>
      </c>
      <c r="I205" s="73" t="s">
        <v>12</v>
      </c>
      <c r="J205" s="74">
        <f t="shared" si="20"/>
        <v>7440</v>
      </c>
      <c r="K205" s="72">
        <v>303.49</v>
      </c>
      <c r="L205" s="73" t="s">
        <v>66</v>
      </c>
      <c r="M205" s="71">
        <f t="shared" si="15"/>
        <v>303.49</v>
      </c>
      <c r="N205" s="72">
        <v>18.89</v>
      </c>
      <c r="O205" s="73" t="s">
        <v>66</v>
      </c>
      <c r="P205" s="71">
        <f t="shared" si="19"/>
        <v>18.89</v>
      </c>
    </row>
    <row r="206" spans="2:16">
      <c r="B206" s="108">
        <v>13</v>
      </c>
      <c r="C206" s="109" t="s">
        <v>67</v>
      </c>
      <c r="D206" s="69">
        <f t="shared" si="18"/>
        <v>151.16279069767441</v>
      </c>
      <c r="E206" s="110">
        <v>6.383</v>
      </c>
      <c r="F206" s="111">
        <v>2.013E-3</v>
      </c>
      <c r="G206" s="107">
        <f t="shared" si="14"/>
        <v>6.3850129999999998</v>
      </c>
      <c r="H206" s="72">
        <v>8.51</v>
      </c>
      <c r="I206" s="73" t="s">
        <v>12</v>
      </c>
      <c r="J206" s="74">
        <f t="shared" si="20"/>
        <v>8510</v>
      </c>
      <c r="K206" s="72">
        <v>339.4</v>
      </c>
      <c r="L206" s="73" t="s">
        <v>66</v>
      </c>
      <c r="M206" s="71">
        <f t="shared" si="15"/>
        <v>339.4</v>
      </c>
      <c r="N206" s="72">
        <v>21.41</v>
      </c>
      <c r="O206" s="73" t="s">
        <v>66</v>
      </c>
      <c r="P206" s="71">
        <f t="shared" si="19"/>
        <v>21.41</v>
      </c>
    </row>
    <row r="207" spans="2:16">
      <c r="B207" s="108">
        <v>14</v>
      </c>
      <c r="C207" s="109" t="s">
        <v>67</v>
      </c>
      <c r="D207" s="69">
        <f t="shared" si="18"/>
        <v>162.7906976744186</v>
      </c>
      <c r="E207" s="110">
        <v>6.0750000000000002</v>
      </c>
      <c r="F207" s="111">
        <v>1.8810000000000001E-3</v>
      </c>
      <c r="G207" s="107">
        <f t="shared" si="14"/>
        <v>6.0768810000000002</v>
      </c>
      <c r="H207" s="72">
        <v>9.64</v>
      </c>
      <c r="I207" s="73" t="s">
        <v>12</v>
      </c>
      <c r="J207" s="74">
        <f t="shared" si="20"/>
        <v>9640</v>
      </c>
      <c r="K207" s="72">
        <v>375.23</v>
      </c>
      <c r="L207" s="73" t="s">
        <v>66</v>
      </c>
      <c r="M207" s="71">
        <f t="shared" si="15"/>
        <v>375.23</v>
      </c>
      <c r="N207" s="72">
        <v>24.05</v>
      </c>
      <c r="O207" s="73" t="s">
        <v>66</v>
      </c>
      <c r="P207" s="71">
        <f t="shared" si="19"/>
        <v>24.05</v>
      </c>
    </row>
    <row r="208" spans="2:16">
      <c r="B208" s="108">
        <v>15</v>
      </c>
      <c r="C208" s="109" t="s">
        <v>67</v>
      </c>
      <c r="D208" s="69">
        <f t="shared" si="18"/>
        <v>174.41860465116278</v>
      </c>
      <c r="E208" s="110">
        <v>5.8049999999999997</v>
      </c>
      <c r="F208" s="111">
        <v>1.7669999999999999E-3</v>
      </c>
      <c r="G208" s="107">
        <f t="shared" si="14"/>
        <v>5.8067669999999998</v>
      </c>
      <c r="H208" s="72">
        <v>10.83</v>
      </c>
      <c r="I208" s="73" t="s">
        <v>12</v>
      </c>
      <c r="J208" s="74">
        <f t="shared" si="20"/>
        <v>10830</v>
      </c>
      <c r="K208" s="72">
        <v>411.03</v>
      </c>
      <c r="L208" s="73" t="s">
        <v>66</v>
      </c>
      <c r="M208" s="71">
        <f t="shared" si="15"/>
        <v>411.03</v>
      </c>
      <c r="N208" s="72">
        <v>26.79</v>
      </c>
      <c r="O208" s="73" t="s">
        <v>66</v>
      </c>
      <c r="P208" s="71">
        <f t="shared" si="19"/>
        <v>26.79</v>
      </c>
    </row>
    <row r="209" spans="2:16">
      <c r="B209" s="108">
        <v>16</v>
      </c>
      <c r="C209" s="109" t="s">
        <v>67</v>
      </c>
      <c r="D209" s="69">
        <f t="shared" si="18"/>
        <v>186.04651162790697</v>
      </c>
      <c r="E209" s="110">
        <v>5.5670000000000002</v>
      </c>
      <c r="F209" s="111">
        <v>1.6659999999999999E-3</v>
      </c>
      <c r="G209" s="107">
        <f t="shared" si="14"/>
        <v>5.5686660000000003</v>
      </c>
      <c r="H209" s="72">
        <v>12.07</v>
      </c>
      <c r="I209" s="73" t="s">
        <v>12</v>
      </c>
      <c r="J209" s="74">
        <f t="shared" si="20"/>
        <v>12070</v>
      </c>
      <c r="K209" s="72">
        <v>446.85</v>
      </c>
      <c r="L209" s="73" t="s">
        <v>66</v>
      </c>
      <c r="M209" s="71">
        <f t="shared" si="15"/>
        <v>446.85</v>
      </c>
      <c r="N209" s="72">
        <v>29.63</v>
      </c>
      <c r="O209" s="73" t="s">
        <v>66</v>
      </c>
      <c r="P209" s="71">
        <f t="shared" si="19"/>
        <v>29.63</v>
      </c>
    </row>
    <row r="210" spans="2:16">
      <c r="B210" s="108">
        <v>17</v>
      </c>
      <c r="C210" s="109" t="s">
        <v>67</v>
      </c>
      <c r="D210" s="69">
        <f t="shared" si="18"/>
        <v>197.67441860465115</v>
      </c>
      <c r="E210" s="110">
        <v>5.3550000000000004</v>
      </c>
      <c r="F210" s="111">
        <v>1.5759999999999999E-3</v>
      </c>
      <c r="G210" s="107">
        <f t="shared" si="14"/>
        <v>5.3565760000000004</v>
      </c>
      <c r="H210" s="72">
        <v>13.36</v>
      </c>
      <c r="I210" s="73" t="s">
        <v>12</v>
      </c>
      <c r="J210" s="74">
        <f t="shared" si="20"/>
        <v>13360</v>
      </c>
      <c r="K210" s="72">
        <v>482.68</v>
      </c>
      <c r="L210" s="73" t="s">
        <v>66</v>
      </c>
      <c r="M210" s="71">
        <f t="shared" si="15"/>
        <v>482.68</v>
      </c>
      <c r="N210" s="72">
        <v>32.58</v>
      </c>
      <c r="O210" s="73" t="s">
        <v>66</v>
      </c>
      <c r="P210" s="71">
        <f t="shared" si="19"/>
        <v>32.58</v>
      </c>
    </row>
    <row r="211" spans="2:16">
      <c r="B211" s="108">
        <v>18</v>
      </c>
      <c r="C211" s="109" t="s">
        <v>67</v>
      </c>
      <c r="D211" s="69">
        <f t="shared" si="18"/>
        <v>209.30232558139534</v>
      </c>
      <c r="E211" s="110">
        <v>5.1660000000000004</v>
      </c>
      <c r="F211" s="111">
        <v>1.4959999999999999E-3</v>
      </c>
      <c r="G211" s="107">
        <f t="shared" si="14"/>
        <v>5.1674960000000008</v>
      </c>
      <c r="H211" s="72">
        <v>14.7</v>
      </c>
      <c r="I211" s="73" t="s">
        <v>12</v>
      </c>
      <c r="J211" s="74">
        <f t="shared" si="20"/>
        <v>14700</v>
      </c>
      <c r="K211" s="72">
        <v>518.52</v>
      </c>
      <c r="L211" s="73" t="s">
        <v>66</v>
      </c>
      <c r="M211" s="71">
        <f t="shared" si="15"/>
        <v>518.52</v>
      </c>
      <c r="N211" s="72">
        <v>35.61</v>
      </c>
      <c r="O211" s="73" t="s">
        <v>66</v>
      </c>
      <c r="P211" s="71">
        <f t="shared" si="19"/>
        <v>35.61</v>
      </c>
    </row>
    <row r="212" spans="2:16">
      <c r="B212" s="108">
        <v>20</v>
      </c>
      <c r="C212" s="109" t="s">
        <v>67</v>
      </c>
      <c r="D212" s="69">
        <f t="shared" si="18"/>
        <v>232.55813953488371</v>
      </c>
      <c r="E212" s="110">
        <v>4.8419999999999996</v>
      </c>
      <c r="F212" s="111">
        <v>1.359E-3</v>
      </c>
      <c r="G212" s="107">
        <f t="shared" si="14"/>
        <v>4.8433589999999995</v>
      </c>
      <c r="H212" s="72">
        <v>17.510000000000002</v>
      </c>
      <c r="I212" s="73" t="s">
        <v>12</v>
      </c>
      <c r="J212" s="74">
        <f t="shared" si="20"/>
        <v>17510</v>
      </c>
      <c r="K212" s="72">
        <v>653.94000000000005</v>
      </c>
      <c r="L212" s="73" t="s">
        <v>66</v>
      </c>
      <c r="M212" s="71">
        <f t="shared" si="15"/>
        <v>653.94000000000005</v>
      </c>
      <c r="N212" s="72">
        <v>41.93</v>
      </c>
      <c r="O212" s="73" t="s">
        <v>66</v>
      </c>
      <c r="P212" s="71">
        <f t="shared" si="19"/>
        <v>41.93</v>
      </c>
    </row>
    <row r="213" spans="2:16">
      <c r="B213" s="108">
        <v>22.5</v>
      </c>
      <c r="C213" s="109" t="s">
        <v>67</v>
      </c>
      <c r="D213" s="69">
        <f t="shared" si="18"/>
        <v>261.62790697674421</v>
      </c>
      <c r="E213" s="110">
        <v>4.5149999999999997</v>
      </c>
      <c r="F213" s="111">
        <v>1.2199999999999999E-3</v>
      </c>
      <c r="G213" s="107">
        <f t="shared" ref="G213:G228" si="21">E213+F213</f>
        <v>4.5162199999999997</v>
      </c>
      <c r="H213" s="72">
        <v>21.28</v>
      </c>
      <c r="I213" s="73" t="s">
        <v>12</v>
      </c>
      <c r="J213" s="74">
        <f t="shared" si="20"/>
        <v>21280</v>
      </c>
      <c r="K213" s="72">
        <v>843.51</v>
      </c>
      <c r="L213" s="73" t="s">
        <v>66</v>
      </c>
      <c r="M213" s="71">
        <f t="shared" si="15"/>
        <v>843.51</v>
      </c>
      <c r="N213" s="72">
        <v>50.27</v>
      </c>
      <c r="O213" s="73" t="s">
        <v>66</v>
      </c>
      <c r="P213" s="71">
        <f t="shared" si="19"/>
        <v>50.27</v>
      </c>
    </row>
    <row r="214" spans="2:16">
      <c r="B214" s="108">
        <v>25</v>
      </c>
      <c r="C214" s="109" t="s">
        <v>67</v>
      </c>
      <c r="D214" s="69">
        <f t="shared" si="18"/>
        <v>290.69767441860466</v>
      </c>
      <c r="E214" s="110">
        <v>4.2519999999999998</v>
      </c>
      <c r="F214" s="111">
        <v>1.108E-3</v>
      </c>
      <c r="G214" s="107">
        <f t="shared" si="21"/>
        <v>4.2531080000000001</v>
      </c>
      <c r="H214" s="72">
        <v>25.3</v>
      </c>
      <c r="I214" s="73" t="s">
        <v>12</v>
      </c>
      <c r="J214" s="74">
        <f t="shared" si="20"/>
        <v>25300</v>
      </c>
      <c r="K214" s="72">
        <v>1.02</v>
      </c>
      <c r="L214" s="115" t="s">
        <v>12</v>
      </c>
      <c r="M214" s="71">
        <f t="shared" ref="M214:M216" si="22">K214*1000</f>
        <v>1020</v>
      </c>
      <c r="N214" s="72">
        <v>59.03</v>
      </c>
      <c r="O214" s="73" t="s">
        <v>66</v>
      </c>
      <c r="P214" s="71">
        <f t="shared" si="19"/>
        <v>59.03</v>
      </c>
    </row>
    <row r="215" spans="2:16">
      <c r="B215" s="108">
        <v>27.5</v>
      </c>
      <c r="C215" s="109" t="s">
        <v>67</v>
      </c>
      <c r="D215" s="69">
        <f t="shared" si="18"/>
        <v>319.76744186046511</v>
      </c>
      <c r="E215" s="110">
        <v>4.0359999999999996</v>
      </c>
      <c r="F215" s="111">
        <v>1.016E-3</v>
      </c>
      <c r="G215" s="107">
        <f t="shared" si="21"/>
        <v>4.0370159999999995</v>
      </c>
      <c r="H215" s="72">
        <v>29.55</v>
      </c>
      <c r="I215" s="73" t="s">
        <v>12</v>
      </c>
      <c r="J215" s="74">
        <f t="shared" si="20"/>
        <v>29550</v>
      </c>
      <c r="K215" s="72">
        <v>1.18</v>
      </c>
      <c r="L215" s="73" t="s">
        <v>12</v>
      </c>
      <c r="M215" s="71">
        <f t="shared" si="22"/>
        <v>1180</v>
      </c>
      <c r="N215" s="72">
        <v>68.150000000000006</v>
      </c>
      <c r="O215" s="73" t="s">
        <v>66</v>
      </c>
      <c r="P215" s="71">
        <f t="shared" si="19"/>
        <v>68.150000000000006</v>
      </c>
    </row>
    <row r="216" spans="2:16">
      <c r="B216" s="108">
        <v>30</v>
      </c>
      <c r="C216" s="109" t="s">
        <v>67</v>
      </c>
      <c r="D216" s="69">
        <f t="shared" si="18"/>
        <v>348.83720930232556</v>
      </c>
      <c r="E216" s="110">
        <v>3.855</v>
      </c>
      <c r="F216" s="111">
        <v>9.3800000000000003E-4</v>
      </c>
      <c r="G216" s="107">
        <f t="shared" si="21"/>
        <v>3.8559380000000001</v>
      </c>
      <c r="H216" s="72">
        <v>34.01</v>
      </c>
      <c r="I216" s="73" t="s">
        <v>12</v>
      </c>
      <c r="J216" s="74">
        <f t="shared" si="20"/>
        <v>34010</v>
      </c>
      <c r="K216" s="72">
        <v>1.34</v>
      </c>
      <c r="L216" s="73" t="s">
        <v>12</v>
      </c>
      <c r="M216" s="71">
        <f t="shared" si="22"/>
        <v>1340</v>
      </c>
      <c r="N216" s="72">
        <v>77.599999999999994</v>
      </c>
      <c r="O216" s="73" t="s">
        <v>66</v>
      </c>
      <c r="P216" s="71">
        <f t="shared" si="19"/>
        <v>77.599999999999994</v>
      </c>
    </row>
    <row r="217" spans="2:16">
      <c r="B217" s="108">
        <v>32.5</v>
      </c>
      <c r="C217" s="109" t="s">
        <v>67</v>
      </c>
      <c r="D217" s="69">
        <f t="shared" si="18"/>
        <v>377.90697674418607</v>
      </c>
      <c r="E217" s="110">
        <v>3.7029999999999998</v>
      </c>
      <c r="F217" s="111">
        <v>8.7160000000000004E-4</v>
      </c>
      <c r="G217" s="107">
        <f t="shared" si="21"/>
        <v>3.7038715999999998</v>
      </c>
      <c r="H217" s="72">
        <v>38.67</v>
      </c>
      <c r="I217" s="73" t="s">
        <v>12</v>
      </c>
      <c r="J217" s="74">
        <f t="shared" si="20"/>
        <v>38670</v>
      </c>
      <c r="K217" s="72">
        <v>1.49</v>
      </c>
      <c r="L217" s="73" t="s">
        <v>12</v>
      </c>
      <c r="M217" s="71">
        <f>K217*1000</f>
        <v>1490</v>
      </c>
      <c r="N217" s="72">
        <v>87.33</v>
      </c>
      <c r="O217" s="73" t="s">
        <v>66</v>
      </c>
      <c r="P217" s="71">
        <f t="shared" si="19"/>
        <v>87.33</v>
      </c>
    </row>
    <row r="218" spans="2:16">
      <c r="B218" s="108">
        <v>35</v>
      </c>
      <c r="C218" s="109" t="s">
        <v>67</v>
      </c>
      <c r="D218" s="69">
        <f t="shared" si="18"/>
        <v>406.97674418604652</v>
      </c>
      <c r="E218" s="110">
        <v>3.5720000000000001</v>
      </c>
      <c r="F218" s="111">
        <v>8.1439999999999995E-4</v>
      </c>
      <c r="G218" s="107">
        <f t="shared" si="21"/>
        <v>3.5728143999999999</v>
      </c>
      <c r="H218" s="72">
        <v>43.51</v>
      </c>
      <c r="I218" s="73" t="s">
        <v>12</v>
      </c>
      <c r="J218" s="74">
        <f t="shared" si="20"/>
        <v>43510</v>
      </c>
      <c r="K218" s="72">
        <v>1.64</v>
      </c>
      <c r="L218" s="73" t="s">
        <v>12</v>
      </c>
      <c r="M218" s="71">
        <f t="shared" ref="M218:M228" si="23">K218*1000</f>
        <v>1640</v>
      </c>
      <c r="N218" s="72">
        <v>97.3</v>
      </c>
      <c r="O218" s="73" t="s">
        <v>66</v>
      </c>
      <c r="P218" s="71">
        <f t="shared" si="19"/>
        <v>97.3</v>
      </c>
    </row>
    <row r="219" spans="2:16">
      <c r="B219" s="108">
        <v>37.5</v>
      </c>
      <c r="C219" s="109" t="s">
        <v>67</v>
      </c>
      <c r="D219" s="69">
        <f t="shared" si="18"/>
        <v>436.04651162790697</v>
      </c>
      <c r="E219" s="110">
        <v>3.4590000000000001</v>
      </c>
      <c r="F219" s="111">
        <v>7.6440000000000004E-4</v>
      </c>
      <c r="G219" s="107">
        <f t="shared" si="21"/>
        <v>3.4597644000000001</v>
      </c>
      <c r="H219" s="72">
        <v>48.52</v>
      </c>
      <c r="I219" s="73" t="s">
        <v>12</v>
      </c>
      <c r="J219" s="74">
        <f t="shared" si="20"/>
        <v>48520</v>
      </c>
      <c r="K219" s="72">
        <v>1.79</v>
      </c>
      <c r="L219" s="73" t="s">
        <v>12</v>
      </c>
      <c r="M219" s="71">
        <f t="shared" si="23"/>
        <v>1790</v>
      </c>
      <c r="N219" s="72">
        <v>107.48</v>
      </c>
      <c r="O219" s="73" t="s">
        <v>66</v>
      </c>
      <c r="P219" s="71">
        <f t="shared" si="19"/>
        <v>107.48</v>
      </c>
    </row>
    <row r="220" spans="2:16">
      <c r="B220" s="108">
        <v>40</v>
      </c>
      <c r="C220" s="109" t="s">
        <v>67</v>
      </c>
      <c r="D220" s="69">
        <f t="shared" si="18"/>
        <v>465.11627906976742</v>
      </c>
      <c r="E220" s="110">
        <v>3.36</v>
      </c>
      <c r="F220" s="111">
        <v>7.2039999999999995E-4</v>
      </c>
      <c r="G220" s="107">
        <f t="shared" si="21"/>
        <v>3.3607203999999999</v>
      </c>
      <c r="H220" s="72">
        <v>53.69</v>
      </c>
      <c r="I220" s="73" t="s">
        <v>12</v>
      </c>
      <c r="J220" s="74">
        <f t="shared" si="20"/>
        <v>53690</v>
      </c>
      <c r="K220" s="72">
        <v>1.93</v>
      </c>
      <c r="L220" s="73" t="s">
        <v>12</v>
      </c>
      <c r="M220" s="71">
        <f t="shared" si="23"/>
        <v>1930</v>
      </c>
      <c r="N220" s="72">
        <v>117.84</v>
      </c>
      <c r="O220" s="73" t="s">
        <v>66</v>
      </c>
      <c r="P220" s="71">
        <f t="shared" si="19"/>
        <v>117.84</v>
      </c>
    </row>
    <row r="221" spans="2:16">
      <c r="B221" s="108">
        <v>45</v>
      </c>
      <c r="C221" s="109" t="s">
        <v>67</v>
      </c>
      <c r="D221" s="69">
        <f t="shared" si="18"/>
        <v>523.25581395348843</v>
      </c>
      <c r="E221" s="110">
        <v>3.1970000000000001</v>
      </c>
      <c r="F221" s="111">
        <v>6.466E-4</v>
      </c>
      <c r="G221" s="107">
        <f t="shared" si="21"/>
        <v>3.1976466000000001</v>
      </c>
      <c r="H221" s="72">
        <v>64.430000000000007</v>
      </c>
      <c r="I221" s="73" t="s">
        <v>12</v>
      </c>
      <c r="J221" s="74">
        <f t="shared" si="20"/>
        <v>64430.000000000007</v>
      </c>
      <c r="K221" s="72">
        <v>2.46</v>
      </c>
      <c r="L221" s="73" t="s">
        <v>12</v>
      </c>
      <c r="M221" s="71">
        <f t="shared" si="23"/>
        <v>2460</v>
      </c>
      <c r="N221" s="72">
        <v>139.01</v>
      </c>
      <c r="O221" s="73" t="s">
        <v>66</v>
      </c>
      <c r="P221" s="71">
        <f t="shared" si="19"/>
        <v>139.01</v>
      </c>
    </row>
    <row r="222" spans="2:16">
      <c r="B222" s="108">
        <v>50</v>
      </c>
      <c r="C222" s="109" t="s">
        <v>67</v>
      </c>
      <c r="D222" s="69">
        <f t="shared" si="18"/>
        <v>581.39534883720933</v>
      </c>
      <c r="E222" s="110">
        <v>3.0680000000000001</v>
      </c>
      <c r="F222" s="111">
        <v>5.8690000000000001E-4</v>
      </c>
      <c r="G222" s="107">
        <f t="shared" si="21"/>
        <v>3.0685869000000001</v>
      </c>
      <c r="H222" s="72">
        <v>75.680000000000007</v>
      </c>
      <c r="I222" s="73" t="s">
        <v>12</v>
      </c>
      <c r="J222" s="74">
        <f t="shared" si="20"/>
        <v>75680</v>
      </c>
      <c r="K222" s="72">
        <v>2.93</v>
      </c>
      <c r="L222" s="73" t="s">
        <v>12</v>
      </c>
      <c r="M222" s="71">
        <f t="shared" si="23"/>
        <v>2930</v>
      </c>
      <c r="N222" s="72">
        <v>160.63999999999999</v>
      </c>
      <c r="O222" s="73" t="s">
        <v>66</v>
      </c>
      <c r="P222" s="71">
        <f t="shared" si="19"/>
        <v>160.63999999999999</v>
      </c>
    </row>
    <row r="223" spans="2:16">
      <c r="B223" s="108">
        <v>55</v>
      </c>
      <c r="C223" s="109" t="s">
        <v>67</v>
      </c>
      <c r="D223" s="69">
        <f t="shared" si="18"/>
        <v>639.53488372093022</v>
      </c>
      <c r="E223" s="110">
        <v>2.964</v>
      </c>
      <c r="F223" s="111">
        <v>5.3759999999999995E-4</v>
      </c>
      <c r="G223" s="107">
        <f t="shared" si="21"/>
        <v>2.9645375999999999</v>
      </c>
      <c r="H223" s="72">
        <v>87.35</v>
      </c>
      <c r="I223" s="73" t="s">
        <v>12</v>
      </c>
      <c r="J223" s="74">
        <f t="shared" si="20"/>
        <v>87350</v>
      </c>
      <c r="K223" s="72">
        <v>3.36</v>
      </c>
      <c r="L223" s="73" t="s">
        <v>12</v>
      </c>
      <c r="M223" s="71">
        <f t="shared" si="23"/>
        <v>3360</v>
      </c>
      <c r="N223" s="72">
        <v>182.58</v>
      </c>
      <c r="O223" s="73" t="s">
        <v>66</v>
      </c>
      <c r="P223" s="71">
        <f t="shared" si="19"/>
        <v>182.58</v>
      </c>
    </row>
    <row r="224" spans="2:16">
      <c r="B224" s="108">
        <v>60</v>
      </c>
      <c r="C224" s="109" t="s">
        <v>67</v>
      </c>
      <c r="D224" s="69">
        <f t="shared" si="18"/>
        <v>697.67441860465112</v>
      </c>
      <c r="E224" s="110">
        <v>2.879</v>
      </c>
      <c r="F224" s="111">
        <v>4.9620000000000003E-4</v>
      </c>
      <c r="G224" s="107">
        <f t="shared" si="21"/>
        <v>2.8794962000000002</v>
      </c>
      <c r="H224" s="72">
        <v>99.41</v>
      </c>
      <c r="I224" s="73" t="s">
        <v>12</v>
      </c>
      <c r="J224" s="74">
        <f t="shared" si="20"/>
        <v>99410</v>
      </c>
      <c r="K224" s="72">
        <v>3.77</v>
      </c>
      <c r="L224" s="73" t="s">
        <v>12</v>
      </c>
      <c r="M224" s="71">
        <f t="shared" si="23"/>
        <v>3770</v>
      </c>
      <c r="N224" s="72">
        <v>204.73</v>
      </c>
      <c r="O224" s="73" t="s">
        <v>66</v>
      </c>
      <c r="P224" s="71">
        <f t="shared" si="19"/>
        <v>204.73</v>
      </c>
    </row>
    <row r="225" spans="1:16">
      <c r="B225" s="108">
        <v>65</v>
      </c>
      <c r="C225" s="109" t="s">
        <v>67</v>
      </c>
      <c r="D225" s="69">
        <f t="shared" si="18"/>
        <v>755.81395348837214</v>
      </c>
      <c r="E225" s="110">
        <v>2.8090000000000002</v>
      </c>
      <c r="F225" s="111">
        <v>4.6099999999999998E-4</v>
      </c>
      <c r="G225" s="107">
        <f t="shared" si="21"/>
        <v>2.8094610000000002</v>
      </c>
      <c r="H225" s="72">
        <v>111.79</v>
      </c>
      <c r="I225" s="73" t="s">
        <v>12</v>
      </c>
      <c r="J225" s="74">
        <f t="shared" si="20"/>
        <v>111790</v>
      </c>
      <c r="K225" s="72">
        <v>4.16</v>
      </c>
      <c r="L225" s="73" t="s">
        <v>12</v>
      </c>
      <c r="M225" s="71">
        <f t="shared" si="23"/>
        <v>4160</v>
      </c>
      <c r="N225" s="72">
        <v>227</v>
      </c>
      <c r="O225" s="73" t="s">
        <v>66</v>
      </c>
      <c r="P225" s="71">
        <f t="shared" si="19"/>
        <v>227</v>
      </c>
    </row>
    <row r="226" spans="1:16">
      <c r="B226" s="108">
        <v>70</v>
      </c>
      <c r="C226" s="109" t="s">
        <v>67</v>
      </c>
      <c r="D226" s="69">
        <f t="shared" si="18"/>
        <v>813.95348837209303</v>
      </c>
      <c r="E226" s="110">
        <v>2.75</v>
      </c>
      <c r="F226" s="111">
        <v>4.305E-4</v>
      </c>
      <c r="G226" s="107">
        <f t="shared" si="21"/>
        <v>2.7504304999999998</v>
      </c>
      <c r="H226" s="72">
        <v>124.46</v>
      </c>
      <c r="I226" s="73" t="s">
        <v>12</v>
      </c>
      <c r="J226" s="74">
        <f t="shared" si="20"/>
        <v>124460</v>
      </c>
      <c r="K226" s="72">
        <v>4.53</v>
      </c>
      <c r="L226" s="73" t="s">
        <v>12</v>
      </c>
      <c r="M226" s="71">
        <f t="shared" si="23"/>
        <v>4530</v>
      </c>
      <c r="N226" s="72">
        <v>249.32</v>
      </c>
      <c r="O226" s="73" t="s">
        <v>66</v>
      </c>
      <c r="P226" s="71">
        <f t="shared" si="19"/>
        <v>249.32</v>
      </c>
    </row>
    <row r="227" spans="1:16">
      <c r="B227" s="108">
        <v>80</v>
      </c>
      <c r="C227" s="109" t="s">
        <v>67</v>
      </c>
      <c r="D227" s="69">
        <f t="shared" si="18"/>
        <v>930.23255813953483</v>
      </c>
      <c r="E227" s="110">
        <v>2.657</v>
      </c>
      <c r="F227" s="111">
        <v>3.8059999999999998E-4</v>
      </c>
      <c r="G227" s="107">
        <f t="shared" si="21"/>
        <v>2.6573806000000002</v>
      </c>
      <c r="H227" s="72">
        <v>150.51</v>
      </c>
      <c r="I227" s="73" t="s">
        <v>12</v>
      </c>
      <c r="J227" s="74">
        <f t="shared" si="20"/>
        <v>150510</v>
      </c>
      <c r="K227" s="72">
        <v>5.84</v>
      </c>
      <c r="L227" s="73" t="s">
        <v>12</v>
      </c>
      <c r="M227" s="71">
        <f t="shared" si="23"/>
        <v>5840</v>
      </c>
      <c r="N227" s="72">
        <v>293.89</v>
      </c>
      <c r="O227" s="73" t="s">
        <v>66</v>
      </c>
      <c r="P227" s="71">
        <f t="shared" si="19"/>
        <v>293.89</v>
      </c>
    </row>
    <row r="228" spans="1:16">
      <c r="A228" s="4">
        <v>228</v>
      </c>
      <c r="B228" s="108">
        <v>86</v>
      </c>
      <c r="C228" s="109" t="s">
        <v>67</v>
      </c>
      <c r="D228" s="69">
        <f t="shared" si="18"/>
        <v>1000</v>
      </c>
      <c r="E228" s="110">
        <v>2.617</v>
      </c>
      <c r="F228" s="111">
        <v>3.5609999999999998E-4</v>
      </c>
      <c r="G228" s="107">
        <f t="shared" si="21"/>
        <v>2.6173560999999999</v>
      </c>
      <c r="H228" s="72">
        <v>166.54</v>
      </c>
      <c r="I228" s="73" t="s">
        <v>12</v>
      </c>
      <c r="J228" s="74">
        <f t="shared" si="20"/>
        <v>166540</v>
      </c>
      <c r="K228" s="72">
        <v>6.26</v>
      </c>
      <c r="L228" s="73" t="s">
        <v>12</v>
      </c>
      <c r="M228" s="71">
        <f t="shared" si="23"/>
        <v>6260</v>
      </c>
      <c r="N228" s="72">
        <v>320.45999999999998</v>
      </c>
      <c r="O228" s="73" t="s">
        <v>66</v>
      </c>
      <c r="P228" s="71">
        <f t="shared" si="19"/>
        <v>320.45999999999998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4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5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82</v>
      </c>
      <c r="M2" s="8"/>
      <c r="N2" s="9" t="s">
        <v>15</v>
      </c>
      <c r="R2" s="45"/>
      <c r="S2" s="127"/>
      <c r="T2" s="25"/>
      <c r="U2" s="45"/>
      <c r="V2" s="128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135</v>
      </c>
      <c r="F3" s="186"/>
      <c r="G3" s="14" t="s">
        <v>18</v>
      </c>
      <c r="H3" s="14"/>
      <c r="I3" s="14"/>
      <c r="K3" s="15"/>
      <c r="L3" s="5" t="s">
        <v>19</v>
      </c>
      <c r="M3" s="16"/>
      <c r="N3" s="9" t="s">
        <v>83</v>
      </c>
      <c r="O3" s="9"/>
      <c r="R3" s="25"/>
      <c r="S3" s="25"/>
      <c r="T3" s="25"/>
      <c r="U3" s="45"/>
      <c r="V3" s="121"/>
      <c r="W3" s="122"/>
      <c r="X3" s="25"/>
      <c r="Y3" s="25"/>
    </row>
    <row r="4" spans="1:25">
      <c r="A4" s="4">
        <v>4</v>
      </c>
      <c r="B4" s="12" t="s">
        <v>84</v>
      </c>
      <c r="C4" s="20">
        <v>36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85</v>
      </c>
      <c r="L4" s="9"/>
      <c r="M4" s="9"/>
      <c r="N4" s="9"/>
      <c r="O4" s="9"/>
      <c r="R4" s="45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86</v>
      </c>
      <c r="C5" s="20">
        <v>86</v>
      </c>
      <c r="D5" s="21" t="s">
        <v>87</v>
      </c>
      <c r="F5" s="14" t="s">
        <v>0</v>
      </c>
      <c r="G5" s="14" t="s">
        <v>26</v>
      </c>
      <c r="H5" s="14" t="s">
        <v>88</v>
      </c>
      <c r="I5" s="14" t="s">
        <v>88</v>
      </c>
      <c r="J5" s="24" t="s">
        <v>89</v>
      </c>
      <c r="K5" s="5" t="s">
        <v>90</v>
      </c>
      <c r="L5" s="14"/>
      <c r="M5" s="14"/>
      <c r="N5" s="9"/>
      <c r="O5" s="15" t="s">
        <v>132</v>
      </c>
      <c r="P5" s="1" t="str">
        <f ca="1">RIGHT(CELL("filename",A1),LEN(CELL("filename",A1))-FIND("]",CELL("filename",A1)))</f>
        <v>srim86Kr_Mylar</v>
      </c>
      <c r="R5" s="45"/>
      <c r="S5" s="23"/>
      <c r="T5" s="123"/>
      <c r="U5" s="120"/>
      <c r="V5" s="98"/>
      <c r="W5" s="25"/>
      <c r="X5" s="25"/>
      <c r="Y5" s="25"/>
    </row>
    <row r="6" spans="1:25">
      <c r="A6" s="4">
        <v>6</v>
      </c>
      <c r="B6" s="12" t="s">
        <v>91</v>
      </c>
      <c r="C6" s="26" t="s">
        <v>120</v>
      </c>
      <c r="D6" s="21" t="s">
        <v>92</v>
      </c>
      <c r="F6" s="27" t="s">
        <v>3</v>
      </c>
      <c r="G6" s="28">
        <v>1</v>
      </c>
      <c r="H6" s="28">
        <v>36.36</v>
      </c>
      <c r="I6" s="29">
        <v>4.2</v>
      </c>
      <c r="J6" s="4">
        <v>1</v>
      </c>
      <c r="K6" s="30">
        <v>13.97</v>
      </c>
      <c r="L6" s="22" t="s">
        <v>93</v>
      </c>
      <c r="M6" s="9"/>
      <c r="N6" s="9"/>
      <c r="O6" s="15" t="s">
        <v>131</v>
      </c>
      <c r="P6" s="130" t="s">
        <v>133</v>
      </c>
      <c r="R6" s="45"/>
      <c r="S6" s="23"/>
      <c r="T6" s="57"/>
      <c r="U6" s="120"/>
      <c r="V6" s="98"/>
      <c r="W6" s="25"/>
      <c r="X6" s="25"/>
      <c r="Y6" s="25"/>
    </row>
    <row r="7" spans="1:25">
      <c r="A7" s="1">
        <v>7</v>
      </c>
      <c r="B7" s="31"/>
      <c r="C7" s="26" t="s">
        <v>121</v>
      </c>
      <c r="F7" s="32" t="s">
        <v>4</v>
      </c>
      <c r="G7" s="33">
        <v>6</v>
      </c>
      <c r="H7" s="33">
        <v>45.45</v>
      </c>
      <c r="I7" s="34">
        <v>62.5</v>
      </c>
      <c r="J7" s="4">
        <v>2</v>
      </c>
      <c r="K7" s="35">
        <v>139.69999999999999</v>
      </c>
      <c r="L7" s="22" t="s">
        <v>95</v>
      </c>
      <c r="M7" s="9"/>
      <c r="N7" s="9"/>
      <c r="O7" s="9"/>
      <c r="R7" s="45"/>
      <c r="S7" s="23"/>
      <c r="T7" s="25"/>
      <c r="U7" s="120"/>
      <c r="V7" s="98"/>
      <c r="W7" s="25"/>
      <c r="X7" s="36"/>
      <c r="Y7" s="25"/>
    </row>
    <row r="8" spans="1:25">
      <c r="A8" s="1">
        <v>8</v>
      </c>
      <c r="B8" s="12" t="s">
        <v>96</v>
      </c>
      <c r="C8" s="37">
        <v>1.397</v>
      </c>
      <c r="D8" s="38" t="s">
        <v>9</v>
      </c>
      <c r="F8" s="32" t="s">
        <v>5</v>
      </c>
      <c r="G8" s="33">
        <v>8</v>
      </c>
      <c r="H8" s="33">
        <v>18.18</v>
      </c>
      <c r="I8" s="34">
        <v>33.299999999999997</v>
      </c>
      <c r="J8" s="4">
        <v>3</v>
      </c>
      <c r="K8" s="35">
        <v>139.69999999999999</v>
      </c>
      <c r="L8" s="22" t="s">
        <v>97</v>
      </c>
      <c r="M8" s="9"/>
      <c r="N8" s="9"/>
      <c r="O8" s="9"/>
      <c r="R8" s="45"/>
      <c r="S8" s="23"/>
      <c r="T8" s="25"/>
      <c r="U8" s="120"/>
      <c r="V8" s="99"/>
      <c r="W8" s="25"/>
      <c r="X8" s="39"/>
      <c r="Y8" s="124"/>
    </row>
    <row r="9" spans="1:25">
      <c r="A9" s="1">
        <v>9</v>
      </c>
      <c r="B9" s="31"/>
      <c r="C9" s="37">
        <v>9.6310999999999992E+22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98</v>
      </c>
      <c r="M9" s="9"/>
      <c r="N9" s="9"/>
      <c r="O9" s="9"/>
      <c r="R9" s="45"/>
      <c r="S9" s="40"/>
      <c r="T9" s="125"/>
      <c r="U9" s="120"/>
      <c r="V9" s="99"/>
      <c r="W9" s="25"/>
      <c r="X9" s="39"/>
      <c r="Y9" s="124"/>
    </row>
    <row r="10" spans="1:25">
      <c r="A10" s="1">
        <v>10</v>
      </c>
      <c r="B10" s="12" t="s">
        <v>99</v>
      </c>
      <c r="C10" s="41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100</v>
      </c>
      <c r="M10" s="9"/>
      <c r="N10" s="9"/>
      <c r="O10" s="9"/>
      <c r="R10" s="45"/>
      <c r="S10" s="40"/>
      <c r="T10" s="57"/>
      <c r="U10" s="120"/>
      <c r="V10" s="99"/>
      <c r="W10" s="25"/>
      <c r="X10" s="39"/>
      <c r="Y10" s="124"/>
    </row>
    <row r="11" spans="1:25">
      <c r="A11" s="1">
        <v>11</v>
      </c>
      <c r="C11" s="42" t="s">
        <v>101</v>
      </c>
      <c r="D11" s="7" t="s">
        <v>102</v>
      </c>
      <c r="F11" s="32"/>
      <c r="G11" s="33"/>
      <c r="H11" s="33"/>
      <c r="I11" s="34"/>
      <c r="J11" s="4">
        <v>6</v>
      </c>
      <c r="K11" s="35">
        <v>1000</v>
      </c>
      <c r="L11" s="22" t="s">
        <v>103</v>
      </c>
      <c r="M11" s="9"/>
      <c r="N11" s="9"/>
      <c r="O11" s="9"/>
      <c r="R11" s="45"/>
      <c r="S11" s="46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104</v>
      </c>
      <c r="C12" s="43">
        <v>20</v>
      </c>
      <c r="D12" s="44">
        <f>$C$5/100</f>
        <v>0.86</v>
      </c>
      <c r="E12" s="21" t="s">
        <v>105</v>
      </c>
      <c r="F12" s="32"/>
      <c r="G12" s="33"/>
      <c r="H12" s="33"/>
      <c r="I12" s="34"/>
      <c r="J12" s="4">
        <v>7</v>
      </c>
      <c r="K12" s="35">
        <v>14.505000000000001</v>
      </c>
      <c r="L12" s="22" t="s">
        <v>106</v>
      </c>
      <c r="M12" s="9"/>
      <c r="R12" s="45"/>
      <c r="S12" s="46"/>
      <c r="T12" s="25"/>
      <c r="U12" s="25"/>
      <c r="V12" s="98"/>
      <c r="W12" s="98"/>
      <c r="X12" s="98"/>
      <c r="Y12" s="25"/>
    </row>
    <row r="13" spans="1:25">
      <c r="A13" s="1">
        <v>13</v>
      </c>
      <c r="B13" s="5" t="s">
        <v>107</v>
      </c>
      <c r="C13" s="47">
        <v>228</v>
      </c>
      <c r="D13" s="44">
        <f>$C$5*1000000</f>
        <v>86000000</v>
      </c>
      <c r="E13" s="21" t="s">
        <v>108</v>
      </c>
      <c r="F13" s="48"/>
      <c r="G13" s="49"/>
      <c r="H13" s="49"/>
      <c r="I13" s="50"/>
      <c r="J13" s="4">
        <v>8</v>
      </c>
      <c r="K13" s="51">
        <v>4.2629E-2</v>
      </c>
      <c r="L13" s="22" t="s">
        <v>109</v>
      </c>
      <c r="R13" s="45"/>
      <c r="S13" s="46"/>
      <c r="T13" s="25"/>
      <c r="U13" s="45"/>
      <c r="V13" s="98"/>
      <c r="W13" s="98"/>
      <c r="X13" s="99"/>
      <c r="Y13" s="25"/>
    </row>
    <row r="14" spans="1:25" ht="13.5">
      <c r="A14" s="1">
        <v>14</v>
      </c>
      <c r="B14" s="5" t="s">
        <v>207</v>
      </c>
      <c r="C14" s="80"/>
      <c r="D14" s="21" t="s">
        <v>258</v>
      </c>
      <c r="E14" s="25"/>
      <c r="F14" s="25"/>
      <c r="G14" s="25"/>
      <c r="H14" s="84">
        <f>SUM(H6:H13)</f>
        <v>99.990000000000009</v>
      </c>
      <c r="I14" s="84">
        <f>SUM(I6:I13)</f>
        <v>100</v>
      </c>
      <c r="J14" s="4">
        <v>0</v>
      </c>
      <c r="K14" s="52" t="s">
        <v>48</v>
      </c>
      <c r="L14" s="53"/>
      <c r="N14" s="42"/>
      <c r="O14" s="42"/>
      <c r="P14" s="42"/>
      <c r="R14" s="45"/>
      <c r="S14" s="46"/>
      <c r="T14" s="25"/>
      <c r="U14" s="45"/>
      <c r="V14" s="96"/>
      <c r="W14" s="96"/>
      <c r="X14" s="126"/>
      <c r="Y14" s="25"/>
    </row>
    <row r="15" spans="1:25" ht="13.5">
      <c r="A15" s="1">
        <v>15</v>
      </c>
      <c r="B15" s="5" t="s">
        <v>211</v>
      </c>
      <c r="C15" s="81"/>
      <c r="D15" s="79" t="s">
        <v>251</v>
      </c>
      <c r="E15" s="100"/>
      <c r="F15" s="100"/>
      <c r="G15" s="100"/>
      <c r="H15" s="57"/>
      <c r="I15" s="57"/>
      <c r="J15" s="101"/>
      <c r="K15" s="58"/>
      <c r="L15" s="59"/>
      <c r="M15" s="101"/>
      <c r="N15" s="21"/>
      <c r="O15" s="21"/>
      <c r="P15" s="101"/>
      <c r="R15" s="45"/>
      <c r="S15" s="46"/>
      <c r="T15" s="25"/>
      <c r="U15" s="25"/>
      <c r="V15" s="97"/>
      <c r="W15" s="97"/>
      <c r="X15" s="39"/>
      <c r="Y15" s="25"/>
    </row>
    <row r="16" spans="1:25" ht="13.5">
      <c r="A16" s="1">
        <v>16</v>
      </c>
      <c r="B16" s="21"/>
      <c r="C16" s="55"/>
      <c r="D16" s="56"/>
      <c r="F16" s="60" t="s">
        <v>49</v>
      </c>
      <c r="G16" s="100"/>
      <c r="H16" s="61"/>
      <c r="I16" s="57"/>
      <c r="J16" s="92" t="s">
        <v>122</v>
      </c>
      <c r="K16" s="58"/>
      <c r="L16" s="59"/>
      <c r="M16" s="21"/>
      <c r="N16" s="21"/>
      <c r="O16" s="21"/>
      <c r="P16" s="21"/>
      <c r="R16" s="45"/>
      <c r="S16" s="46"/>
      <c r="T16" s="25"/>
      <c r="U16" s="25"/>
      <c r="V16" s="97"/>
      <c r="W16" s="97"/>
      <c r="X16" s="39"/>
      <c r="Y16" s="25"/>
    </row>
    <row r="17" spans="1:16">
      <c r="A17" s="1">
        <v>17</v>
      </c>
      <c r="B17" s="62" t="s">
        <v>50</v>
      </c>
      <c r="C17" s="11"/>
      <c r="D17" s="10"/>
      <c r="E17" s="62" t="s">
        <v>51</v>
      </c>
      <c r="F17" s="63" t="s">
        <v>52</v>
      </c>
      <c r="G17" s="64" t="s">
        <v>53</v>
      </c>
      <c r="H17" s="62" t="s">
        <v>54</v>
      </c>
      <c r="I17" s="11"/>
      <c r="J17" s="10"/>
      <c r="K17" s="62" t="s">
        <v>55</v>
      </c>
      <c r="L17" s="65"/>
      <c r="M17" s="66"/>
      <c r="N17" s="62" t="s">
        <v>56</v>
      </c>
      <c r="O17" s="11"/>
      <c r="P17" s="10"/>
    </row>
    <row r="18" spans="1:16">
      <c r="A18" s="1">
        <v>18</v>
      </c>
      <c r="B18" s="67" t="s">
        <v>57</v>
      </c>
      <c r="C18" s="25"/>
      <c r="D18" s="119" t="s">
        <v>58</v>
      </c>
      <c r="E18" s="183" t="s">
        <v>59</v>
      </c>
      <c r="F18" s="184"/>
      <c r="G18" s="185"/>
      <c r="H18" s="67" t="s">
        <v>60</v>
      </c>
      <c r="I18" s="25"/>
      <c r="J18" s="119" t="s">
        <v>61</v>
      </c>
      <c r="K18" s="67" t="s">
        <v>62</v>
      </c>
      <c r="L18" s="68"/>
      <c r="M18" s="119" t="s">
        <v>61</v>
      </c>
      <c r="N18" s="67" t="s">
        <v>62</v>
      </c>
      <c r="O18" s="25"/>
      <c r="P18" s="119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899.99900000000002</v>
      </c>
      <c r="C20" s="104" t="s">
        <v>78</v>
      </c>
      <c r="D20" s="94">
        <f>B20/1000000/$C$5</f>
        <v>1.0465104651162792E-5</v>
      </c>
      <c r="E20" s="105">
        <v>0.18770000000000001</v>
      </c>
      <c r="F20" s="106">
        <v>2.4980000000000002</v>
      </c>
      <c r="G20" s="107">
        <f>E20+F20</f>
        <v>2.6857000000000002</v>
      </c>
      <c r="H20" s="103">
        <v>45</v>
      </c>
      <c r="I20" s="104" t="s">
        <v>64</v>
      </c>
      <c r="J20" s="75">
        <f>H20/1000/10</f>
        <v>4.4999999999999997E-3</v>
      </c>
      <c r="K20" s="103">
        <v>13</v>
      </c>
      <c r="L20" s="104" t="s">
        <v>64</v>
      </c>
      <c r="M20" s="75">
        <f t="shared" ref="M20:M83" si="0">K20/1000/10</f>
        <v>1.2999999999999999E-3</v>
      </c>
      <c r="N20" s="103">
        <v>9</v>
      </c>
      <c r="O20" s="104" t="s">
        <v>64</v>
      </c>
      <c r="P20" s="75">
        <f t="shared" ref="P20:P83" si="1">N20/1000/10</f>
        <v>8.9999999999999998E-4</v>
      </c>
    </row>
    <row r="21" spans="1:16">
      <c r="B21" s="108">
        <v>999.99900000000002</v>
      </c>
      <c r="C21" s="109" t="s">
        <v>78</v>
      </c>
      <c r="D21" s="95">
        <f>B21/1000000/$C$5</f>
        <v>1.1627895348837211E-5</v>
      </c>
      <c r="E21" s="110">
        <v>0.19789999999999999</v>
      </c>
      <c r="F21" s="111">
        <v>2.62</v>
      </c>
      <c r="G21" s="107">
        <f t="shared" ref="G21:G84" si="2">E21+F21</f>
        <v>2.8179000000000003</v>
      </c>
      <c r="H21" s="108">
        <v>48</v>
      </c>
      <c r="I21" s="109" t="s">
        <v>64</v>
      </c>
      <c r="J21" s="69">
        <f t="shared" ref="J21:J84" si="3">H21/1000/10</f>
        <v>4.8000000000000004E-3</v>
      </c>
      <c r="K21" s="108">
        <v>13</v>
      </c>
      <c r="L21" s="109" t="s">
        <v>64</v>
      </c>
      <c r="M21" s="69">
        <f t="shared" si="0"/>
        <v>1.2999999999999999E-3</v>
      </c>
      <c r="N21" s="108">
        <v>9</v>
      </c>
      <c r="O21" s="109" t="s">
        <v>64</v>
      </c>
      <c r="P21" s="69">
        <f t="shared" si="1"/>
        <v>8.9999999999999998E-4</v>
      </c>
    </row>
    <row r="22" spans="1:16">
      <c r="B22" s="108">
        <v>1.1000000000000001</v>
      </c>
      <c r="C22" s="112" t="s">
        <v>63</v>
      </c>
      <c r="D22" s="93">
        <f t="shared" ref="D22:D85" si="4">B22/1000/$C$5</f>
        <v>1.2790697674418606E-5</v>
      </c>
      <c r="E22" s="110">
        <v>0.20760000000000001</v>
      </c>
      <c r="F22" s="111">
        <v>2.7330000000000001</v>
      </c>
      <c r="G22" s="107">
        <f t="shared" si="2"/>
        <v>2.9405999999999999</v>
      </c>
      <c r="H22" s="108">
        <v>50</v>
      </c>
      <c r="I22" s="109" t="s">
        <v>64</v>
      </c>
      <c r="J22" s="69">
        <f t="shared" si="3"/>
        <v>5.0000000000000001E-3</v>
      </c>
      <c r="K22" s="108">
        <v>14</v>
      </c>
      <c r="L22" s="109" t="s">
        <v>64</v>
      </c>
      <c r="M22" s="69">
        <f t="shared" si="0"/>
        <v>1.4E-3</v>
      </c>
      <c r="N22" s="108">
        <v>10</v>
      </c>
      <c r="O22" s="109" t="s">
        <v>64</v>
      </c>
      <c r="P22" s="69">
        <f t="shared" si="1"/>
        <v>1E-3</v>
      </c>
    </row>
    <row r="23" spans="1:16">
      <c r="B23" s="108">
        <v>1.2</v>
      </c>
      <c r="C23" s="109" t="s">
        <v>63</v>
      </c>
      <c r="D23" s="93">
        <f t="shared" si="4"/>
        <v>1.3953488372093022E-5</v>
      </c>
      <c r="E23" s="110">
        <v>0.21679999999999999</v>
      </c>
      <c r="F23" s="111">
        <v>2.84</v>
      </c>
      <c r="G23" s="107">
        <f t="shared" si="2"/>
        <v>3.0568</v>
      </c>
      <c r="H23" s="108">
        <v>52</v>
      </c>
      <c r="I23" s="109" t="s">
        <v>64</v>
      </c>
      <c r="J23" s="69">
        <f t="shared" si="3"/>
        <v>5.1999999999999998E-3</v>
      </c>
      <c r="K23" s="108">
        <v>14</v>
      </c>
      <c r="L23" s="109" t="s">
        <v>64</v>
      </c>
      <c r="M23" s="69">
        <f t="shared" si="0"/>
        <v>1.4E-3</v>
      </c>
      <c r="N23" s="108">
        <v>10</v>
      </c>
      <c r="O23" s="109" t="s">
        <v>64</v>
      </c>
      <c r="P23" s="69">
        <f t="shared" si="1"/>
        <v>1E-3</v>
      </c>
    </row>
    <row r="24" spans="1:16">
      <c r="B24" s="108">
        <v>1.3</v>
      </c>
      <c r="C24" s="109" t="s">
        <v>63</v>
      </c>
      <c r="D24" s="93">
        <f t="shared" si="4"/>
        <v>1.5116279069767441E-5</v>
      </c>
      <c r="E24" s="110">
        <v>0.22559999999999999</v>
      </c>
      <c r="F24" s="111">
        <v>2.94</v>
      </c>
      <c r="G24" s="107">
        <f t="shared" si="2"/>
        <v>3.1656</v>
      </c>
      <c r="H24" s="108">
        <v>54</v>
      </c>
      <c r="I24" s="109" t="s">
        <v>64</v>
      </c>
      <c r="J24" s="69">
        <f t="shared" si="3"/>
        <v>5.4000000000000003E-3</v>
      </c>
      <c r="K24" s="108">
        <v>15</v>
      </c>
      <c r="L24" s="109" t="s">
        <v>64</v>
      </c>
      <c r="M24" s="69">
        <f t="shared" si="0"/>
        <v>1.5E-3</v>
      </c>
      <c r="N24" s="108">
        <v>11</v>
      </c>
      <c r="O24" s="109" t="s">
        <v>64</v>
      </c>
      <c r="P24" s="69">
        <f t="shared" si="1"/>
        <v>1.0999999999999998E-3</v>
      </c>
    </row>
    <row r="25" spans="1:16">
      <c r="B25" s="108">
        <v>1.4</v>
      </c>
      <c r="C25" s="109" t="s">
        <v>63</v>
      </c>
      <c r="D25" s="93">
        <f t="shared" si="4"/>
        <v>1.6279069767441859E-5</v>
      </c>
      <c r="E25" s="110">
        <v>0.23419999999999999</v>
      </c>
      <c r="F25" s="111">
        <v>3.0339999999999998</v>
      </c>
      <c r="G25" s="107">
        <f t="shared" si="2"/>
        <v>3.2681999999999998</v>
      </c>
      <c r="H25" s="108">
        <v>56</v>
      </c>
      <c r="I25" s="109" t="s">
        <v>64</v>
      </c>
      <c r="J25" s="69">
        <f t="shared" si="3"/>
        <v>5.5999999999999999E-3</v>
      </c>
      <c r="K25" s="108">
        <v>15</v>
      </c>
      <c r="L25" s="109" t="s">
        <v>64</v>
      </c>
      <c r="M25" s="69">
        <f t="shared" si="0"/>
        <v>1.5E-3</v>
      </c>
      <c r="N25" s="108">
        <v>11</v>
      </c>
      <c r="O25" s="109" t="s">
        <v>64</v>
      </c>
      <c r="P25" s="69">
        <f t="shared" si="1"/>
        <v>1.0999999999999998E-3</v>
      </c>
    </row>
    <row r="26" spans="1:16">
      <c r="B26" s="108">
        <v>1.5</v>
      </c>
      <c r="C26" s="109" t="s">
        <v>63</v>
      </c>
      <c r="D26" s="93">
        <f t="shared" si="4"/>
        <v>1.7441860465116278E-5</v>
      </c>
      <c r="E26" s="110">
        <v>0.2424</v>
      </c>
      <c r="F26" s="111">
        <v>3.1240000000000001</v>
      </c>
      <c r="G26" s="107">
        <f t="shared" si="2"/>
        <v>3.3664000000000001</v>
      </c>
      <c r="H26" s="108">
        <v>58</v>
      </c>
      <c r="I26" s="109" t="s">
        <v>64</v>
      </c>
      <c r="J26" s="69">
        <f t="shared" si="3"/>
        <v>5.8000000000000005E-3</v>
      </c>
      <c r="K26" s="108">
        <v>16</v>
      </c>
      <c r="L26" s="109" t="s">
        <v>64</v>
      </c>
      <c r="M26" s="69">
        <f t="shared" si="0"/>
        <v>1.6000000000000001E-3</v>
      </c>
      <c r="N26" s="108">
        <v>11</v>
      </c>
      <c r="O26" s="109" t="s">
        <v>64</v>
      </c>
      <c r="P26" s="69">
        <f t="shared" si="1"/>
        <v>1.0999999999999998E-3</v>
      </c>
    </row>
    <row r="27" spans="1:16">
      <c r="B27" s="108">
        <v>1.6</v>
      </c>
      <c r="C27" s="109" t="s">
        <v>63</v>
      </c>
      <c r="D27" s="93">
        <f t="shared" si="4"/>
        <v>1.8604651162790697E-5</v>
      </c>
      <c r="E27" s="110">
        <v>0.25030000000000002</v>
      </c>
      <c r="F27" s="111">
        <v>3.2090000000000001</v>
      </c>
      <c r="G27" s="107">
        <f t="shared" si="2"/>
        <v>3.4593000000000003</v>
      </c>
      <c r="H27" s="108">
        <v>60</v>
      </c>
      <c r="I27" s="109" t="s">
        <v>64</v>
      </c>
      <c r="J27" s="69">
        <f t="shared" si="3"/>
        <v>6.0000000000000001E-3</v>
      </c>
      <c r="K27" s="108">
        <v>16</v>
      </c>
      <c r="L27" s="109" t="s">
        <v>64</v>
      </c>
      <c r="M27" s="69">
        <f t="shared" si="0"/>
        <v>1.6000000000000001E-3</v>
      </c>
      <c r="N27" s="108">
        <v>12</v>
      </c>
      <c r="O27" s="109" t="s">
        <v>64</v>
      </c>
      <c r="P27" s="69">
        <f t="shared" si="1"/>
        <v>1.2000000000000001E-3</v>
      </c>
    </row>
    <row r="28" spans="1:16">
      <c r="B28" s="108">
        <v>1.7</v>
      </c>
      <c r="C28" s="109" t="s">
        <v>63</v>
      </c>
      <c r="D28" s="93">
        <f t="shared" si="4"/>
        <v>1.9767441860465116E-5</v>
      </c>
      <c r="E28" s="110">
        <v>0.25800000000000001</v>
      </c>
      <c r="F28" s="111">
        <v>3.29</v>
      </c>
      <c r="G28" s="107">
        <f t="shared" si="2"/>
        <v>3.548</v>
      </c>
      <c r="H28" s="108">
        <v>61</v>
      </c>
      <c r="I28" s="109" t="s">
        <v>64</v>
      </c>
      <c r="J28" s="69">
        <f t="shared" si="3"/>
        <v>6.0999999999999995E-3</v>
      </c>
      <c r="K28" s="108">
        <v>16</v>
      </c>
      <c r="L28" s="109" t="s">
        <v>64</v>
      </c>
      <c r="M28" s="69">
        <f t="shared" si="0"/>
        <v>1.6000000000000001E-3</v>
      </c>
      <c r="N28" s="108">
        <v>12</v>
      </c>
      <c r="O28" s="109" t="s">
        <v>64</v>
      </c>
      <c r="P28" s="69">
        <f t="shared" si="1"/>
        <v>1.2000000000000001E-3</v>
      </c>
    </row>
    <row r="29" spans="1:16">
      <c r="B29" s="108">
        <v>1.8</v>
      </c>
      <c r="C29" s="109" t="s">
        <v>63</v>
      </c>
      <c r="D29" s="93">
        <f t="shared" si="4"/>
        <v>2.0930232558139536E-5</v>
      </c>
      <c r="E29" s="110">
        <v>0.26550000000000001</v>
      </c>
      <c r="F29" s="111">
        <v>3.3679999999999999</v>
      </c>
      <c r="G29" s="107">
        <f t="shared" si="2"/>
        <v>3.6334999999999997</v>
      </c>
      <c r="H29" s="108">
        <v>63</v>
      </c>
      <c r="I29" s="109" t="s">
        <v>64</v>
      </c>
      <c r="J29" s="69">
        <f t="shared" si="3"/>
        <v>6.3E-3</v>
      </c>
      <c r="K29" s="108">
        <v>17</v>
      </c>
      <c r="L29" s="109" t="s">
        <v>64</v>
      </c>
      <c r="M29" s="69">
        <f t="shared" si="0"/>
        <v>1.7000000000000001E-3</v>
      </c>
      <c r="N29" s="108">
        <v>12</v>
      </c>
      <c r="O29" s="109" t="s">
        <v>64</v>
      </c>
      <c r="P29" s="69">
        <f t="shared" si="1"/>
        <v>1.2000000000000001E-3</v>
      </c>
    </row>
    <row r="30" spans="1:16">
      <c r="B30" s="108">
        <v>2</v>
      </c>
      <c r="C30" s="109" t="s">
        <v>63</v>
      </c>
      <c r="D30" s="93">
        <f t="shared" si="4"/>
        <v>2.3255813953488374E-5</v>
      </c>
      <c r="E30" s="110">
        <v>0.27989999999999998</v>
      </c>
      <c r="F30" s="111">
        <v>3.5129999999999999</v>
      </c>
      <c r="G30" s="107">
        <f t="shared" si="2"/>
        <v>3.7928999999999999</v>
      </c>
      <c r="H30" s="108">
        <v>66</v>
      </c>
      <c r="I30" s="109" t="s">
        <v>64</v>
      </c>
      <c r="J30" s="69">
        <f t="shared" si="3"/>
        <v>6.6E-3</v>
      </c>
      <c r="K30" s="108">
        <v>18</v>
      </c>
      <c r="L30" s="109" t="s">
        <v>64</v>
      </c>
      <c r="M30" s="69">
        <f t="shared" si="0"/>
        <v>1.8E-3</v>
      </c>
      <c r="N30" s="108">
        <v>13</v>
      </c>
      <c r="O30" s="109" t="s">
        <v>64</v>
      </c>
      <c r="P30" s="69">
        <f t="shared" si="1"/>
        <v>1.2999999999999999E-3</v>
      </c>
    </row>
    <row r="31" spans="1:16">
      <c r="B31" s="108">
        <v>2.25</v>
      </c>
      <c r="C31" s="109" t="s">
        <v>63</v>
      </c>
      <c r="D31" s="93">
        <f t="shared" si="4"/>
        <v>2.6162790697674417E-5</v>
      </c>
      <c r="E31" s="110">
        <v>0.2969</v>
      </c>
      <c r="F31" s="111">
        <v>3.68</v>
      </c>
      <c r="G31" s="107">
        <f t="shared" si="2"/>
        <v>3.9769000000000001</v>
      </c>
      <c r="H31" s="108">
        <v>71</v>
      </c>
      <c r="I31" s="109" t="s">
        <v>64</v>
      </c>
      <c r="J31" s="69">
        <f t="shared" si="3"/>
        <v>7.0999999999999995E-3</v>
      </c>
      <c r="K31" s="108">
        <v>19</v>
      </c>
      <c r="L31" s="109" t="s">
        <v>64</v>
      </c>
      <c r="M31" s="69">
        <f t="shared" si="0"/>
        <v>1.9E-3</v>
      </c>
      <c r="N31" s="108">
        <v>14</v>
      </c>
      <c r="O31" s="109" t="s">
        <v>64</v>
      </c>
      <c r="P31" s="69">
        <f t="shared" si="1"/>
        <v>1.4E-3</v>
      </c>
    </row>
    <row r="32" spans="1:16">
      <c r="B32" s="108">
        <v>2.5</v>
      </c>
      <c r="C32" s="109" t="s">
        <v>63</v>
      </c>
      <c r="D32" s="93">
        <f t="shared" si="4"/>
        <v>2.9069767441860467E-5</v>
      </c>
      <c r="E32" s="110">
        <v>0.31290000000000001</v>
      </c>
      <c r="F32" s="111">
        <v>3.8319999999999999</v>
      </c>
      <c r="G32" s="107">
        <f t="shared" si="2"/>
        <v>4.1448999999999998</v>
      </c>
      <c r="H32" s="108">
        <v>74</v>
      </c>
      <c r="I32" s="109" t="s">
        <v>64</v>
      </c>
      <c r="J32" s="69">
        <f t="shared" si="3"/>
        <v>7.3999999999999995E-3</v>
      </c>
      <c r="K32" s="108">
        <v>19</v>
      </c>
      <c r="L32" s="109" t="s">
        <v>64</v>
      </c>
      <c r="M32" s="69">
        <f t="shared" si="0"/>
        <v>1.9E-3</v>
      </c>
      <c r="N32" s="108">
        <v>14</v>
      </c>
      <c r="O32" s="109" t="s">
        <v>64</v>
      </c>
      <c r="P32" s="69">
        <f t="shared" si="1"/>
        <v>1.4E-3</v>
      </c>
    </row>
    <row r="33" spans="2:16">
      <c r="B33" s="108">
        <v>2.75</v>
      </c>
      <c r="C33" s="109" t="s">
        <v>63</v>
      </c>
      <c r="D33" s="93">
        <f t="shared" si="4"/>
        <v>3.1976744186046513E-5</v>
      </c>
      <c r="E33" s="110">
        <v>0.32819999999999999</v>
      </c>
      <c r="F33" s="111">
        <v>3.972</v>
      </c>
      <c r="G33" s="107">
        <f t="shared" si="2"/>
        <v>4.3002000000000002</v>
      </c>
      <c r="H33" s="108">
        <v>78</v>
      </c>
      <c r="I33" s="109" t="s">
        <v>64</v>
      </c>
      <c r="J33" s="69">
        <f t="shared" si="3"/>
        <v>7.7999999999999996E-3</v>
      </c>
      <c r="K33" s="108">
        <v>20</v>
      </c>
      <c r="L33" s="109" t="s">
        <v>64</v>
      </c>
      <c r="M33" s="69">
        <f t="shared" si="0"/>
        <v>2E-3</v>
      </c>
      <c r="N33" s="108">
        <v>15</v>
      </c>
      <c r="O33" s="109" t="s">
        <v>64</v>
      </c>
      <c r="P33" s="69">
        <f t="shared" si="1"/>
        <v>1.5E-3</v>
      </c>
    </row>
    <row r="34" spans="2:16">
      <c r="B34" s="108">
        <v>3</v>
      </c>
      <c r="C34" s="109" t="s">
        <v>63</v>
      </c>
      <c r="D34" s="93">
        <f t="shared" si="4"/>
        <v>3.4883720930232556E-5</v>
      </c>
      <c r="E34" s="110">
        <v>0.34279999999999999</v>
      </c>
      <c r="F34" s="111">
        <v>4.101</v>
      </c>
      <c r="G34" s="107">
        <f t="shared" si="2"/>
        <v>4.4437999999999995</v>
      </c>
      <c r="H34" s="108">
        <v>82</v>
      </c>
      <c r="I34" s="109" t="s">
        <v>64</v>
      </c>
      <c r="J34" s="69">
        <f t="shared" si="3"/>
        <v>8.2000000000000007E-3</v>
      </c>
      <c r="K34" s="108">
        <v>21</v>
      </c>
      <c r="L34" s="109" t="s">
        <v>64</v>
      </c>
      <c r="M34" s="69">
        <f t="shared" si="0"/>
        <v>2.1000000000000003E-3</v>
      </c>
      <c r="N34" s="108">
        <v>16</v>
      </c>
      <c r="O34" s="109" t="s">
        <v>64</v>
      </c>
      <c r="P34" s="69">
        <f t="shared" si="1"/>
        <v>1.6000000000000001E-3</v>
      </c>
    </row>
    <row r="35" spans="2:16">
      <c r="B35" s="108">
        <v>3.25</v>
      </c>
      <c r="C35" s="109" t="s">
        <v>63</v>
      </c>
      <c r="D35" s="93">
        <f t="shared" si="4"/>
        <v>3.7790697674418606E-5</v>
      </c>
      <c r="E35" s="110">
        <v>0.35680000000000001</v>
      </c>
      <c r="F35" s="111">
        <v>4.2210000000000001</v>
      </c>
      <c r="G35" s="107">
        <f t="shared" si="2"/>
        <v>4.5777999999999999</v>
      </c>
      <c r="H35" s="108">
        <v>85</v>
      </c>
      <c r="I35" s="109" t="s">
        <v>64</v>
      </c>
      <c r="J35" s="69">
        <f t="shared" si="3"/>
        <v>8.5000000000000006E-3</v>
      </c>
      <c r="K35" s="108">
        <v>22</v>
      </c>
      <c r="L35" s="109" t="s">
        <v>64</v>
      </c>
      <c r="M35" s="69">
        <f t="shared" si="0"/>
        <v>2.1999999999999997E-3</v>
      </c>
      <c r="N35" s="108">
        <v>16</v>
      </c>
      <c r="O35" s="109" t="s">
        <v>64</v>
      </c>
      <c r="P35" s="69">
        <f t="shared" si="1"/>
        <v>1.6000000000000001E-3</v>
      </c>
    </row>
    <row r="36" spans="2:16">
      <c r="B36" s="108">
        <v>3.5</v>
      </c>
      <c r="C36" s="109" t="s">
        <v>63</v>
      </c>
      <c r="D36" s="93">
        <f t="shared" si="4"/>
        <v>4.0697674418604649E-5</v>
      </c>
      <c r="E36" s="110">
        <v>0.37019999999999997</v>
      </c>
      <c r="F36" s="111">
        <v>4.3339999999999996</v>
      </c>
      <c r="G36" s="107">
        <f t="shared" si="2"/>
        <v>4.7041999999999993</v>
      </c>
      <c r="H36" s="108">
        <v>89</v>
      </c>
      <c r="I36" s="109" t="s">
        <v>64</v>
      </c>
      <c r="J36" s="69">
        <f t="shared" si="3"/>
        <v>8.8999999999999999E-3</v>
      </c>
      <c r="K36" s="108">
        <v>23</v>
      </c>
      <c r="L36" s="109" t="s">
        <v>64</v>
      </c>
      <c r="M36" s="69">
        <f t="shared" si="0"/>
        <v>2.3E-3</v>
      </c>
      <c r="N36" s="108">
        <v>17</v>
      </c>
      <c r="O36" s="109" t="s">
        <v>64</v>
      </c>
      <c r="P36" s="69">
        <f t="shared" si="1"/>
        <v>1.7000000000000001E-3</v>
      </c>
    </row>
    <row r="37" spans="2:16">
      <c r="B37" s="108">
        <v>3.75</v>
      </c>
      <c r="C37" s="109" t="s">
        <v>63</v>
      </c>
      <c r="D37" s="93">
        <f t="shared" si="4"/>
        <v>4.3604651162790698E-5</v>
      </c>
      <c r="E37" s="110">
        <v>0.38319999999999999</v>
      </c>
      <c r="F37" s="111">
        <v>4.4390000000000001</v>
      </c>
      <c r="G37" s="107">
        <f t="shared" si="2"/>
        <v>4.8222000000000005</v>
      </c>
      <c r="H37" s="108">
        <v>92</v>
      </c>
      <c r="I37" s="109" t="s">
        <v>64</v>
      </c>
      <c r="J37" s="69">
        <f t="shared" si="3"/>
        <v>9.1999999999999998E-3</v>
      </c>
      <c r="K37" s="108">
        <v>23</v>
      </c>
      <c r="L37" s="109" t="s">
        <v>64</v>
      </c>
      <c r="M37" s="69">
        <f t="shared" si="0"/>
        <v>2.3E-3</v>
      </c>
      <c r="N37" s="108">
        <v>18</v>
      </c>
      <c r="O37" s="109" t="s">
        <v>64</v>
      </c>
      <c r="P37" s="69">
        <f t="shared" si="1"/>
        <v>1.8E-3</v>
      </c>
    </row>
    <row r="38" spans="2:16">
      <c r="B38" s="108">
        <v>4</v>
      </c>
      <c r="C38" s="109" t="s">
        <v>63</v>
      </c>
      <c r="D38" s="93">
        <f t="shared" si="4"/>
        <v>4.6511627906976748E-5</v>
      </c>
      <c r="E38" s="110">
        <v>0.39579999999999999</v>
      </c>
      <c r="F38" s="111">
        <v>4.5389999999999997</v>
      </c>
      <c r="G38" s="107">
        <f t="shared" si="2"/>
        <v>4.9348000000000001</v>
      </c>
      <c r="H38" s="108">
        <v>95</v>
      </c>
      <c r="I38" s="109" t="s">
        <v>64</v>
      </c>
      <c r="J38" s="69">
        <f t="shared" si="3"/>
        <v>9.4999999999999998E-3</v>
      </c>
      <c r="K38" s="108">
        <v>24</v>
      </c>
      <c r="L38" s="109" t="s">
        <v>64</v>
      </c>
      <c r="M38" s="69">
        <f t="shared" si="0"/>
        <v>2.4000000000000002E-3</v>
      </c>
      <c r="N38" s="108">
        <v>18</v>
      </c>
      <c r="O38" s="109" t="s">
        <v>64</v>
      </c>
      <c r="P38" s="69">
        <f t="shared" si="1"/>
        <v>1.8E-3</v>
      </c>
    </row>
    <row r="39" spans="2:16">
      <c r="B39" s="108">
        <v>4.5</v>
      </c>
      <c r="C39" s="109" t="s">
        <v>63</v>
      </c>
      <c r="D39" s="93">
        <f t="shared" si="4"/>
        <v>5.2325581395348834E-5</v>
      </c>
      <c r="E39" s="110">
        <v>0.41980000000000001</v>
      </c>
      <c r="F39" s="111">
        <v>4.7220000000000004</v>
      </c>
      <c r="G39" s="107">
        <f t="shared" si="2"/>
        <v>5.1418000000000008</v>
      </c>
      <c r="H39" s="108">
        <v>102</v>
      </c>
      <c r="I39" s="109" t="s">
        <v>64</v>
      </c>
      <c r="J39" s="69">
        <f t="shared" si="3"/>
        <v>1.0199999999999999E-2</v>
      </c>
      <c r="K39" s="108">
        <v>25</v>
      </c>
      <c r="L39" s="109" t="s">
        <v>64</v>
      </c>
      <c r="M39" s="69">
        <f t="shared" si="0"/>
        <v>2.5000000000000001E-3</v>
      </c>
      <c r="N39" s="108">
        <v>19</v>
      </c>
      <c r="O39" s="109" t="s">
        <v>64</v>
      </c>
      <c r="P39" s="69">
        <f t="shared" si="1"/>
        <v>1.9E-3</v>
      </c>
    </row>
    <row r="40" spans="2:16">
      <c r="B40" s="108">
        <v>5</v>
      </c>
      <c r="C40" s="109" t="s">
        <v>63</v>
      </c>
      <c r="D40" s="93">
        <f t="shared" si="4"/>
        <v>5.8139534883720933E-5</v>
      </c>
      <c r="E40" s="110">
        <v>0.4425</v>
      </c>
      <c r="F40" s="111">
        <v>4.8860000000000001</v>
      </c>
      <c r="G40" s="107">
        <f t="shared" si="2"/>
        <v>5.3285</v>
      </c>
      <c r="H40" s="108">
        <v>108</v>
      </c>
      <c r="I40" s="109" t="s">
        <v>64</v>
      </c>
      <c r="J40" s="69">
        <f t="shared" si="3"/>
        <v>1.0800000000000001E-2</v>
      </c>
      <c r="K40" s="108">
        <v>27</v>
      </c>
      <c r="L40" s="109" t="s">
        <v>64</v>
      </c>
      <c r="M40" s="69">
        <f t="shared" si="0"/>
        <v>2.7000000000000001E-3</v>
      </c>
      <c r="N40" s="108">
        <v>20</v>
      </c>
      <c r="O40" s="109" t="s">
        <v>64</v>
      </c>
      <c r="P40" s="69">
        <f t="shared" si="1"/>
        <v>2E-3</v>
      </c>
    </row>
    <row r="41" spans="2:16">
      <c r="B41" s="108">
        <v>5.5</v>
      </c>
      <c r="C41" s="109" t="s">
        <v>63</v>
      </c>
      <c r="D41" s="93">
        <f t="shared" si="4"/>
        <v>6.3953488372093026E-5</v>
      </c>
      <c r="E41" s="110">
        <v>0.46410000000000001</v>
      </c>
      <c r="F41" s="111">
        <v>5.0350000000000001</v>
      </c>
      <c r="G41" s="107">
        <f t="shared" si="2"/>
        <v>5.4991000000000003</v>
      </c>
      <c r="H41" s="108">
        <v>114</v>
      </c>
      <c r="I41" s="109" t="s">
        <v>64</v>
      </c>
      <c r="J41" s="69">
        <f t="shared" si="3"/>
        <v>1.14E-2</v>
      </c>
      <c r="K41" s="108">
        <v>28</v>
      </c>
      <c r="L41" s="109" t="s">
        <v>64</v>
      </c>
      <c r="M41" s="69">
        <f t="shared" si="0"/>
        <v>2.8E-3</v>
      </c>
      <c r="N41" s="108">
        <v>21</v>
      </c>
      <c r="O41" s="109" t="s">
        <v>64</v>
      </c>
      <c r="P41" s="69">
        <f t="shared" si="1"/>
        <v>2.1000000000000003E-3</v>
      </c>
    </row>
    <row r="42" spans="2:16">
      <c r="B42" s="108">
        <v>6</v>
      </c>
      <c r="C42" s="109" t="s">
        <v>63</v>
      </c>
      <c r="D42" s="93">
        <f t="shared" si="4"/>
        <v>6.9767441860465112E-5</v>
      </c>
      <c r="E42" s="110">
        <v>0.48480000000000001</v>
      </c>
      <c r="F42" s="111">
        <v>5.1719999999999997</v>
      </c>
      <c r="G42" s="107">
        <f t="shared" si="2"/>
        <v>5.6567999999999996</v>
      </c>
      <c r="H42" s="108">
        <v>120</v>
      </c>
      <c r="I42" s="109" t="s">
        <v>64</v>
      </c>
      <c r="J42" s="69">
        <f t="shared" si="3"/>
        <v>1.2E-2</v>
      </c>
      <c r="K42" s="108">
        <v>29</v>
      </c>
      <c r="L42" s="109" t="s">
        <v>64</v>
      </c>
      <c r="M42" s="69">
        <f t="shared" si="0"/>
        <v>2.9000000000000002E-3</v>
      </c>
      <c r="N42" s="108">
        <v>22</v>
      </c>
      <c r="O42" s="109" t="s">
        <v>64</v>
      </c>
      <c r="P42" s="69">
        <f t="shared" si="1"/>
        <v>2.1999999999999997E-3</v>
      </c>
    </row>
    <row r="43" spans="2:16">
      <c r="B43" s="108">
        <v>6.5</v>
      </c>
      <c r="C43" s="109" t="s">
        <v>63</v>
      </c>
      <c r="D43" s="93">
        <f t="shared" si="4"/>
        <v>7.5581395348837212E-5</v>
      </c>
      <c r="E43" s="110">
        <v>0.50460000000000005</v>
      </c>
      <c r="F43" s="111">
        <v>5.298</v>
      </c>
      <c r="G43" s="107">
        <f t="shared" si="2"/>
        <v>5.8026</v>
      </c>
      <c r="H43" s="108">
        <v>125</v>
      </c>
      <c r="I43" s="109" t="s">
        <v>64</v>
      </c>
      <c r="J43" s="69">
        <f t="shared" si="3"/>
        <v>1.2500000000000001E-2</v>
      </c>
      <c r="K43" s="108">
        <v>30</v>
      </c>
      <c r="L43" s="109" t="s">
        <v>64</v>
      </c>
      <c r="M43" s="69">
        <f t="shared" si="0"/>
        <v>3.0000000000000001E-3</v>
      </c>
      <c r="N43" s="108">
        <v>23</v>
      </c>
      <c r="O43" s="109" t="s">
        <v>64</v>
      </c>
      <c r="P43" s="69">
        <f t="shared" si="1"/>
        <v>2.3E-3</v>
      </c>
    </row>
    <row r="44" spans="2:16">
      <c r="B44" s="108">
        <v>7</v>
      </c>
      <c r="C44" s="109" t="s">
        <v>63</v>
      </c>
      <c r="D44" s="93">
        <f t="shared" si="4"/>
        <v>8.1395348837209297E-5</v>
      </c>
      <c r="E44" s="110">
        <v>0.52359999999999995</v>
      </c>
      <c r="F44" s="111">
        <v>5.4139999999999997</v>
      </c>
      <c r="G44" s="107">
        <f t="shared" si="2"/>
        <v>5.9375999999999998</v>
      </c>
      <c r="H44" s="108">
        <v>131</v>
      </c>
      <c r="I44" s="109" t="s">
        <v>64</v>
      </c>
      <c r="J44" s="69">
        <f t="shared" si="3"/>
        <v>1.3100000000000001E-2</v>
      </c>
      <c r="K44" s="108">
        <v>31</v>
      </c>
      <c r="L44" s="109" t="s">
        <v>64</v>
      </c>
      <c r="M44" s="69">
        <f t="shared" si="0"/>
        <v>3.0999999999999999E-3</v>
      </c>
      <c r="N44" s="108">
        <v>24</v>
      </c>
      <c r="O44" s="109" t="s">
        <v>64</v>
      </c>
      <c r="P44" s="69">
        <f t="shared" si="1"/>
        <v>2.4000000000000002E-3</v>
      </c>
    </row>
    <row r="45" spans="2:16">
      <c r="B45" s="108">
        <v>8</v>
      </c>
      <c r="C45" s="109" t="s">
        <v>63</v>
      </c>
      <c r="D45" s="93">
        <f t="shared" si="4"/>
        <v>9.3023255813953496E-5</v>
      </c>
      <c r="E45" s="110">
        <v>0.55979999999999996</v>
      </c>
      <c r="F45" s="111">
        <v>5.6219999999999999</v>
      </c>
      <c r="G45" s="107">
        <f t="shared" si="2"/>
        <v>6.1818</v>
      </c>
      <c r="H45" s="108">
        <v>141</v>
      </c>
      <c r="I45" s="109" t="s">
        <v>64</v>
      </c>
      <c r="J45" s="69">
        <f t="shared" si="3"/>
        <v>1.4099999999999998E-2</v>
      </c>
      <c r="K45" s="108">
        <v>33</v>
      </c>
      <c r="L45" s="109" t="s">
        <v>64</v>
      </c>
      <c r="M45" s="69">
        <f t="shared" si="0"/>
        <v>3.3E-3</v>
      </c>
      <c r="N45" s="108">
        <v>26</v>
      </c>
      <c r="O45" s="109" t="s">
        <v>64</v>
      </c>
      <c r="P45" s="69">
        <f t="shared" si="1"/>
        <v>2.5999999999999999E-3</v>
      </c>
    </row>
    <row r="46" spans="2:16">
      <c r="B46" s="108">
        <v>9</v>
      </c>
      <c r="C46" s="109" t="s">
        <v>63</v>
      </c>
      <c r="D46" s="93">
        <f t="shared" si="4"/>
        <v>1.0465116279069767E-4</v>
      </c>
      <c r="E46" s="110">
        <v>0.59370000000000001</v>
      </c>
      <c r="F46" s="111">
        <v>5.8029999999999999</v>
      </c>
      <c r="G46" s="107">
        <f t="shared" si="2"/>
        <v>6.3967000000000001</v>
      </c>
      <c r="H46" s="108">
        <v>152</v>
      </c>
      <c r="I46" s="109" t="s">
        <v>64</v>
      </c>
      <c r="J46" s="69">
        <f t="shared" si="3"/>
        <v>1.52E-2</v>
      </c>
      <c r="K46" s="108">
        <v>35</v>
      </c>
      <c r="L46" s="109" t="s">
        <v>64</v>
      </c>
      <c r="M46" s="69">
        <f t="shared" si="0"/>
        <v>3.5000000000000005E-3</v>
      </c>
      <c r="N46" s="108">
        <v>28</v>
      </c>
      <c r="O46" s="109" t="s">
        <v>64</v>
      </c>
      <c r="P46" s="69">
        <f t="shared" si="1"/>
        <v>2.8E-3</v>
      </c>
    </row>
    <row r="47" spans="2:16">
      <c r="B47" s="108">
        <v>10</v>
      </c>
      <c r="C47" s="109" t="s">
        <v>63</v>
      </c>
      <c r="D47" s="93">
        <f t="shared" si="4"/>
        <v>1.1627906976744187E-4</v>
      </c>
      <c r="E47" s="110">
        <v>0.62580000000000002</v>
      </c>
      <c r="F47" s="111">
        <v>5.9640000000000004</v>
      </c>
      <c r="G47" s="107">
        <f t="shared" si="2"/>
        <v>6.5898000000000003</v>
      </c>
      <c r="H47" s="108">
        <v>162</v>
      </c>
      <c r="I47" s="109" t="s">
        <v>64</v>
      </c>
      <c r="J47" s="69">
        <f t="shared" si="3"/>
        <v>1.6199999999999999E-2</v>
      </c>
      <c r="K47" s="108">
        <v>37</v>
      </c>
      <c r="L47" s="109" t="s">
        <v>64</v>
      </c>
      <c r="M47" s="69">
        <f t="shared" si="0"/>
        <v>3.6999999999999997E-3</v>
      </c>
      <c r="N47" s="108">
        <v>29</v>
      </c>
      <c r="O47" s="109" t="s">
        <v>64</v>
      </c>
      <c r="P47" s="69">
        <f t="shared" si="1"/>
        <v>2.9000000000000002E-3</v>
      </c>
    </row>
    <row r="48" spans="2:16">
      <c r="B48" s="108">
        <v>11</v>
      </c>
      <c r="C48" s="109" t="s">
        <v>63</v>
      </c>
      <c r="D48" s="93">
        <f t="shared" si="4"/>
        <v>1.2790697674418605E-4</v>
      </c>
      <c r="E48" s="110">
        <v>0.65639999999999998</v>
      </c>
      <c r="F48" s="111">
        <v>6.1070000000000002</v>
      </c>
      <c r="G48" s="107">
        <f t="shared" si="2"/>
        <v>6.7633999999999999</v>
      </c>
      <c r="H48" s="108">
        <v>171</v>
      </c>
      <c r="I48" s="109" t="s">
        <v>64</v>
      </c>
      <c r="J48" s="69">
        <f t="shared" si="3"/>
        <v>1.7100000000000001E-2</v>
      </c>
      <c r="K48" s="108">
        <v>39</v>
      </c>
      <c r="L48" s="109" t="s">
        <v>64</v>
      </c>
      <c r="M48" s="69">
        <f t="shared" si="0"/>
        <v>3.8999999999999998E-3</v>
      </c>
      <c r="N48" s="108">
        <v>31</v>
      </c>
      <c r="O48" s="109" t="s">
        <v>64</v>
      </c>
      <c r="P48" s="69">
        <f t="shared" si="1"/>
        <v>3.0999999999999999E-3</v>
      </c>
    </row>
    <row r="49" spans="2:16">
      <c r="B49" s="108">
        <v>12</v>
      </c>
      <c r="C49" s="109" t="s">
        <v>63</v>
      </c>
      <c r="D49" s="93">
        <f t="shared" si="4"/>
        <v>1.3953488372093022E-4</v>
      </c>
      <c r="E49" s="110">
        <v>0.68559999999999999</v>
      </c>
      <c r="F49" s="111">
        <v>6.2350000000000003</v>
      </c>
      <c r="G49" s="107">
        <f t="shared" si="2"/>
        <v>6.9206000000000003</v>
      </c>
      <c r="H49" s="108">
        <v>181</v>
      </c>
      <c r="I49" s="109" t="s">
        <v>64</v>
      </c>
      <c r="J49" s="69">
        <f t="shared" si="3"/>
        <v>1.8099999999999998E-2</v>
      </c>
      <c r="K49" s="108">
        <v>41</v>
      </c>
      <c r="L49" s="109" t="s">
        <v>64</v>
      </c>
      <c r="M49" s="69">
        <f t="shared" si="0"/>
        <v>4.1000000000000003E-3</v>
      </c>
      <c r="N49" s="108">
        <v>33</v>
      </c>
      <c r="O49" s="109" t="s">
        <v>64</v>
      </c>
      <c r="P49" s="69">
        <f t="shared" si="1"/>
        <v>3.3E-3</v>
      </c>
    </row>
    <row r="50" spans="2:16">
      <c r="B50" s="108">
        <v>13</v>
      </c>
      <c r="C50" s="109" t="s">
        <v>63</v>
      </c>
      <c r="D50" s="93">
        <f t="shared" si="4"/>
        <v>1.5116279069767442E-4</v>
      </c>
      <c r="E50" s="110">
        <v>0.71360000000000001</v>
      </c>
      <c r="F50" s="111">
        <v>6.351</v>
      </c>
      <c r="G50" s="107">
        <f t="shared" si="2"/>
        <v>7.0646000000000004</v>
      </c>
      <c r="H50" s="108">
        <v>190</v>
      </c>
      <c r="I50" s="109" t="s">
        <v>64</v>
      </c>
      <c r="J50" s="69">
        <f t="shared" si="3"/>
        <v>1.9E-2</v>
      </c>
      <c r="K50" s="108">
        <v>42</v>
      </c>
      <c r="L50" s="109" t="s">
        <v>64</v>
      </c>
      <c r="M50" s="69">
        <f t="shared" si="0"/>
        <v>4.2000000000000006E-3</v>
      </c>
      <c r="N50" s="108">
        <v>34</v>
      </c>
      <c r="O50" s="109" t="s">
        <v>64</v>
      </c>
      <c r="P50" s="69">
        <f t="shared" si="1"/>
        <v>3.4000000000000002E-3</v>
      </c>
    </row>
    <row r="51" spans="2:16">
      <c r="B51" s="108">
        <v>14</v>
      </c>
      <c r="C51" s="109" t="s">
        <v>63</v>
      </c>
      <c r="D51" s="93">
        <f t="shared" si="4"/>
        <v>1.6279069767441859E-4</v>
      </c>
      <c r="E51" s="110">
        <v>0.74050000000000005</v>
      </c>
      <c r="F51" s="111">
        <v>6.4569999999999999</v>
      </c>
      <c r="G51" s="107">
        <f t="shared" si="2"/>
        <v>7.1974999999999998</v>
      </c>
      <c r="H51" s="108">
        <v>199</v>
      </c>
      <c r="I51" s="109" t="s">
        <v>64</v>
      </c>
      <c r="J51" s="69">
        <f t="shared" si="3"/>
        <v>1.9900000000000001E-2</v>
      </c>
      <c r="K51" s="108">
        <v>44</v>
      </c>
      <c r="L51" s="109" t="s">
        <v>64</v>
      </c>
      <c r="M51" s="69">
        <f t="shared" si="0"/>
        <v>4.3999999999999994E-3</v>
      </c>
      <c r="N51" s="108">
        <v>35</v>
      </c>
      <c r="O51" s="109" t="s">
        <v>64</v>
      </c>
      <c r="P51" s="69">
        <f t="shared" si="1"/>
        <v>3.5000000000000005E-3</v>
      </c>
    </row>
    <row r="52" spans="2:16">
      <c r="B52" s="108">
        <v>15</v>
      </c>
      <c r="C52" s="109" t="s">
        <v>63</v>
      </c>
      <c r="D52" s="93">
        <f t="shared" si="4"/>
        <v>1.7441860465116279E-4</v>
      </c>
      <c r="E52" s="110">
        <v>0.76649999999999996</v>
      </c>
      <c r="F52" s="111">
        <v>6.5529999999999999</v>
      </c>
      <c r="G52" s="107">
        <f t="shared" si="2"/>
        <v>7.3194999999999997</v>
      </c>
      <c r="H52" s="108">
        <v>208</v>
      </c>
      <c r="I52" s="109" t="s">
        <v>64</v>
      </c>
      <c r="J52" s="69">
        <f t="shared" si="3"/>
        <v>2.0799999999999999E-2</v>
      </c>
      <c r="K52" s="108">
        <v>46</v>
      </c>
      <c r="L52" s="109" t="s">
        <v>64</v>
      </c>
      <c r="M52" s="69">
        <f t="shared" si="0"/>
        <v>4.5999999999999999E-3</v>
      </c>
      <c r="N52" s="108">
        <v>37</v>
      </c>
      <c r="O52" s="109" t="s">
        <v>64</v>
      </c>
      <c r="P52" s="69">
        <f t="shared" si="1"/>
        <v>3.6999999999999997E-3</v>
      </c>
    </row>
    <row r="53" spans="2:16">
      <c r="B53" s="108">
        <v>16</v>
      </c>
      <c r="C53" s="109" t="s">
        <v>63</v>
      </c>
      <c r="D53" s="93">
        <f t="shared" si="4"/>
        <v>1.8604651162790699E-4</v>
      </c>
      <c r="E53" s="110">
        <v>0.79159999999999997</v>
      </c>
      <c r="F53" s="111">
        <v>6.641</v>
      </c>
      <c r="G53" s="107">
        <f t="shared" si="2"/>
        <v>7.4325999999999999</v>
      </c>
      <c r="H53" s="108">
        <v>217</v>
      </c>
      <c r="I53" s="109" t="s">
        <v>64</v>
      </c>
      <c r="J53" s="69">
        <f t="shared" si="3"/>
        <v>2.1700000000000001E-2</v>
      </c>
      <c r="K53" s="108">
        <v>47</v>
      </c>
      <c r="L53" s="109" t="s">
        <v>64</v>
      </c>
      <c r="M53" s="69">
        <f t="shared" si="0"/>
        <v>4.7000000000000002E-3</v>
      </c>
      <c r="N53" s="108">
        <v>38</v>
      </c>
      <c r="O53" s="109" t="s">
        <v>64</v>
      </c>
      <c r="P53" s="69">
        <f t="shared" si="1"/>
        <v>3.8E-3</v>
      </c>
    </row>
    <row r="54" spans="2:16">
      <c r="B54" s="108">
        <v>17</v>
      </c>
      <c r="C54" s="109" t="s">
        <v>63</v>
      </c>
      <c r="D54" s="93">
        <f t="shared" si="4"/>
        <v>1.9767441860465116E-4</v>
      </c>
      <c r="E54" s="110">
        <v>0.81599999999999995</v>
      </c>
      <c r="F54" s="111">
        <v>6.7220000000000004</v>
      </c>
      <c r="G54" s="107">
        <f t="shared" si="2"/>
        <v>7.5380000000000003</v>
      </c>
      <c r="H54" s="108">
        <v>226</v>
      </c>
      <c r="I54" s="109" t="s">
        <v>64</v>
      </c>
      <c r="J54" s="69">
        <f t="shared" si="3"/>
        <v>2.2600000000000002E-2</v>
      </c>
      <c r="K54" s="108">
        <v>49</v>
      </c>
      <c r="L54" s="109" t="s">
        <v>64</v>
      </c>
      <c r="M54" s="69">
        <f t="shared" si="0"/>
        <v>4.8999999999999998E-3</v>
      </c>
      <c r="N54" s="108">
        <v>40</v>
      </c>
      <c r="O54" s="109" t="s">
        <v>64</v>
      </c>
      <c r="P54" s="69">
        <f t="shared" si="1"/>
        <v>4.0000000000000001E-3</v>
      </c>
    </row>
    <row r="55" spans="2:16">
      <c r="B55" s="108">
        <v>18</v>
      </c>
      <c r="C55" s="109" t="s">
        <v>63</v>
      </c>
      <c r="D55" s="93">
        <f t="shared" si="4"/>
        <v>2.0930232558139534E-4</v>
      </c>
      <c r="E55" s="110">
        <v>0.83960000000000001</v>
      </c>
      <c r="F55" s="111">
        <v>6.7969999999999997</v>
      </c>
      <c r="G55" s="107">
        <f t="shared" si="2"/>
        <v>7.6365999999999996</v>
      </c>
      <c r="H55" s="108">
        <v>235</v>
      </c>
      <c r="I55" s="109" t="s">
        <v>64</v>
      </c>
      <c r="J55" s="69">
        <f t="shared" si="3"/>
        <v>2.35E-2</v>
      </c>
      <c r="K55" s="108">
        <v>50</v>
      </c>
      <c r="L55" s="109" t="s">
        <v>64</v>
      </c>
      <c r="M55" s="69">
        <f t="shared" si="0"/>
        <v>5.0000000000000001E-3</v>
      </c>
      <c r="N55" s="108">
        <v>41</v>
      </c>
      <c r="O55" s="109" t="s">
        <v>64</v>
      </c>
      <c r="P55" s="69">
        <f t="shared" si="1"/>
        <v>4.1000000000000003E-3</v>
      </c>
    </row>
    <row r="56" spans="2:16">
      <c r="B56" s="108">
        <v>20</v>
      </c>
      <c r="C56" s="109" t="s">
        <v>63</v>
      </c>
      <c r="D56" s="93">
        <f t="shared" si="4"/>
        <v>2.3255813953488373E-4</v>
      </c>
      <c r="E56" s="110">
        <v>0.8851</v>
      </c>
      <c r="F56" s="111">
        <v>6.93</v>
      </c>
      <c r="G56" s="107">
        <f t="shared" si="2"/>
        <v>7.8150999999999993</v>
      </c>
      <c r="H56" s="108">
        <v>252</v>
      </c>
      <c r="I56" s="109" t="s">
        <v>64</v>
      </c>
      <c r="J56" s="69">
        <f t="shared" si="3"/>
        <v>2.52E-2</v>
      </c>
      <c r="K56" s="108">
        <v>53</v>
      </c>
      <c r="L56" s="109" t="s">
        <v>64</v>
      </c>
      <c r="M56" s="69">
        <f t="shared" si="0"/>
        <v>5.3E-3</v>
      </c>
      <c r="N56" s="108">
        <v>44</v>
      </c>
      <c r="O56" s="109" t="s">
        <v>64</v>
      </c>
      <c r="P56" s="69">
        <f t="shared" si="1"/>
        <v>4.3999999999999994E-3</v>
      </c>
    </row>
    <row r="57" spans="2:16">
      <c r="B57" s="108">
        <v>22.5</v>
      </c>
      <c r="C57" s="109" t="s">
        <v>63</v>
      </c>
      <c r="D57" s="93">
        <f t="shared" si="4"/>
        <v>2.6162790697674415E-4</v>
      </c>
      <c r="E57" s="110">
        <v>0.93879999999999997</v>
      </c>
      <c r="F57" s="111">
        <v>7.0709999999999997</v>
      </c>
      <c r="G57" s="107">
        <f t="shared" si="2"/>
        <v>8.0098000000000003</v>
      </c>
      <c r="H57" s="108">
        <v>272</v>
      </c>
      <c r="I57" s="109" t="s">
        <v>64</v>
      </c>
      <c r="J57" s="69">
        <f t="shared" si="3"/>
        <v>2.7200000000000002E-2</v>
      </c>
      <c r="K57" s="108">
        <v>57</v>
      </c>
      <c r="L57" s="109" t="s">
        <v>64</v>
      </c>
      <c r="M57" s="69">
        <f t="shared" si="0"/>
        <v>5.7000000000000002E-3</v>
      </c>
      <c r="N57" s="108">
        <v>47</v>
      </c>
      <c r="O57" s="109" t="s">
        <v>64</v>
      </c>
      <c r="P57" s="69">
        <f t="shared" si="1"/>
        <v>4.7000000000000002E-3</v>
      </c>
    </row>
    <row r="58" spans="2:16">
      <c r="B58" s="108">
        <v>25</v>
      </c>
      <c r="C58" s="109" t="s">
        <v>63</v>
      </c>
      <c r="D58" s="93">
        <f t="shared" si="4"/>
        <v>2.9069767441860465E-4</v>
      </c>
      <c r="E58" s="110">
        <v>0.98950000000000005</v>
      </c>
      <c r="F58" s="111">
        <v>7.1890000000000001</v>
      </c>
      <c r="G58" s="107">
        <f t="shared" si="2"/>
        <v>8.1784999999999997</v>
      </c>
      <c r="H58" s="108">
        <v>293</v>
      </c>
      <c r="I58" s="109" t="s">
        <v>64</v>
      </c>
      <c r="J58" s="69">
        <f t="shared" si="3"/>
        <v>2.93E-2</v>
      </c>
      <c r="K58" s="108">
        <v>61</v>
      </c>
      <c r="L58" s="109" t="s">
        <v>64</v>
      </c>
      <c r="M58" s="69">
        <f t="shared" si="0"/>
        <v>6.0999999999999995E-3</v>
      </c>
      <c r="N58" s="108">
        <v>50</v>
      </c>
      <c r="O58" s="109" t="s">
        <v>64</v>
      </c>
      <c r="P58" s="69">
        <f t="shared" si="1"/>
        <v>5.0000000000000001E-3</v>
      </c>
    </row>
    <row r="59" spans="2:16">
      <c r="B59" s="108">
        <v>27.5</v>
      </c>
      <c r="C59" s="109" t="s">
        <v>63</v>
      </c>
      <c r="D59" s="93">
        <f t="shared" si="4"/>
        <v>3.1976744186046514E-4</v>
      </c>
      <c r="E59" s="110">
        <v>1.038</v>
      </c>
      <c r="F59" s="111">
        <v>7.2889999999999997</v>
      </c>
      <c r="G59" s="107">
        <f t="shared" si="2"/>
        <v>8.327</v>
      </c>
      <c r="H59" s="108">
        <v>313</v>
      </c>
      <c r="I59" s="109" t="s">
        <v>64</v>
      </c>
      <c r="J59" s="69">
        <f t="shared" si="3"/>
        <v>3.1300000000000001E-2</v>
      </c>
      <c r="K59" s="108">
        <v>64</v>
      </c>
      <c r="L59" s="109" t="s">
        <v>64</v>
      </c>
      <c r="M59" s="69">
        <f t="shared" si="0"/>
        <v>6.4000000000000003E-3</v>
      </c>
      <c r="N59" s="108">
        <v>53</v>
      </c>
      <c r="O59" s="109" t="s">
        <v>64</v>
      </c>
      <c r="P59" s="69">
        <f t="shared" si="1"/>
        <v>5.3E-3</v>
      </c>
    </row>
    <row r="60" spans="2:16">
      <c r="B60" s="108">
        <v>30</v>
      </c>
      <c r="C60" s="109" t="s">
        <v>63</v>
      </c>
      <c r="D60" s="93">
        <f t="shared" si="4"/>
        <v>3.4883720930232559E-4</v>
      </c>
      <c r="E60" s="110">
        <v>1.0840000000000001</v>
      </c>
      <c r="F60" s="111">
        <v>7.3739999999999997</v>
      </c>
      <c r="G60" s="107">
        <f t="shared" si="2"/>
        <v>8.4580000000000002</v>
      </c>
      <c r="H60" s="108">
        <v>332</v>
      </c>
      <c r="I60" s="109" t="s">
        <v>64</v>
      </c>
      <c r="J60" s="69">
        <f t="shared" si="3"/>
        <v>3.32E-2</v>
      </c>
      <c r="K60" s="108">
        <v>67</v>
      </c>
      <c r="L60" s="109" t="s">
        <v>64</v>
      </c>
      <c r="M60" s="69">
        <f t="shared" si="0"/>
        <v>6.7000000000000002E-3</v>
      </c>
      <c r="N60" s="108">
        <v>56</v>
      </c>
      <c r="O60" s="109" t="s">
        <v>64</v>
      </c>
      <c r="P60" s="69">
        <f t="shared" si="1"/>
        <v>5.5999999999999999E-3</v>
      </c>
    </row>
    <row r="61" spans="2:16">
      <c r="B61" s="108">
        <v>32.5</v>
      </c>
      <c r="C61" s="109" t="s">
        <v>63</v>
      </c>
      <c r="D61" s="93">
        <f t="shared" si="4"/>
        <v>3.7790697674418608E-4</v>
      </c>
      <c r="E61" s="110">
        <v>1.1279999999999999</v>
      </c>
      <c r="F61" s="111">
        <v>7.4470000000000001</v>
      </c>
      <c r="G61" s="107">
        <f t="shared" si="2"/>
        <v>8.5749999999999993</v>
      </c>
      <c r="H61" s="108">
        <v>352</v>
      </c>
      <c r="I61" s="109" t="s">
        <v>64</v>
      </c>
      <c r="J61" s="69">
        <f t="shared" si="3"/>
        <v>3.5199999999999995E-2</v>
      </c>
      <c r="K61" s="108">
        <v>71</v>
      </c>
      <c r="L61" s="109" t="s">
        <v>64</v>
      </c>
      <c r="M61" s="69">
        <f t="shared" si="0"/>
        <v>7.0999999999999995E-3</v>
      </c>
      <c r="N61" s="108">
        <v>59</v>
      </c>
      <c r="O61" s="109" t="s">
        <v>64</v>
      </c>
      <c r="P61" s="69">
        <f t="shared" si="1"/>
        <v>5.8999999999999999E-3</v>
      </c>
    </row>
    <row r="62" spans="2:16">
      <c r="B62" s="108">
        <v>35</v>
      </c>
      <c r="C62" s="109" t="s">
        <v>63</v>
      </c>
      <c r="D62" s="93">
        <f t="shared" si="4"/>
        <v>4.0697674418604653E-4</v>
      </c>
      <c r="E62" s="110">
        <v>1.171</v>
      </c>
      <c r="F62" s="111">
        <v>7.5090000000000003</v>
      </c>
      <c r="G62" s="107">
        <f t="shared" si="2"/>
        <v>8.68</v>
      </c>
      <c r="H62" s="108">
        <v>371</v>
      </c>
      <c r="I62" s="109" t="s">
        <v>64</v>
      </c>
      <c r="J62" s="69">
        <f t="shared" si="3"/>
        <v>3.7100000000000001E-2</v>
      </c>
      <c r="K62" s="108">
        <v>74</v>
      </c>
      <c r="L62" s="109" t="s">
        <v>64</v>
      </c>
      <c r="M62" s="69">
        <f t="shared" si="0"/>
        <v>7.3999999999999995E-3</v>
      </c>
      <c r="N62" s="108">
        <v>62</v>
      </c>
      <c r="O62" s="109" t="s">
        <v>64</v>
      </c>
      <c r="P62" s="69">
        <f t="shared" si="1"/>
        <v>6.1999999999999998E-3</v>
      </c>
    </row>
    <row r="63" spans="2:16">
      <c r="B63" s="108">
        <v>37.5</v>
      </c>
      <c r="C63" s="109" t="s">
        <v>63</v>
      </c>
      <c r="D63" s="93">
        <f t="shared" si="4"/>
        <v>4.3604651162790697E-4</v>
      </c>
      <c r="E63" s="110">
        <v>1.212</v>
      </c>
      <c r="F63" s="111">
        <v>7.5620000000000003</v>
      </c>
      <c r="G63" s="107">
        <f t="shared" si="2"/>
        <v>8.7740000000000009</v>
      </c>
      <c r="H63" s="108">
        <v>390</v>
      </c>
      <c r="I63" s="109" t="s">
        <v>64</v>
      </c>
      <c r="J63" s="69">
        <f t="shared" si="3"/>
        <v>3.9E-2</v>
      </c>
      <c r="K63" s="108">
        <v>77</v>
      </c>
      <c r="L63" s="109" t="s">
        <v>64</v>
      </c>
      <c r="M63" s="69">
        <f t="shared" si="0"/>
        <v>7.7000000000000002E-3</v>
      </c>
      <c r="N63" s="108">
        <v>65</v>
      </c>
      <c r="O63" s="109" t="s">
        <v>64</v>
      </c>
      <c r="P63" s="69">
        <f t="shared" si="1"/>
        <v>6.5000000000000006E-3</v>
      </c>
    </row>
    <row r="64" spans="2:16">
      <c r="B64" s="108">
        <v>40</v>
      </c>
      <c r="C64" s="109" t="s">
        <v>63</v>
      </c>
      <c r="D64" s="93">
        <f t="shared" si="4"/>
        <v>4.6511627906976747E-4</v>
      </c>
      <c r="E64" s="110">
        <v>1.252</v>
      </c>
      <c r="F64" s="111">
        <v>7.6079999999999997</v>
      </c>
      <c r="G64" s="107">
        <f t="shared" si="2"/>
        <v>8.86</v>
      </c>
      <c r="H64" s="108">
        <v>409</v>
      </c>
      <c r="I64" s="109" t="s">
        <v>64</v>
      </c>
      <c r="J64" s="69">
        <f t="shared" si="3"/>
        <v>4.0899999999999999E-2</v>
      </c>
      <c r="K64" s="108">
        <v>80</v>
      </c>
      <c r="L64" s="109" t="s">
        <v>64</v>
      </c>
      <c r="M64" s="69">
        <f t="shared" si="0"/>
        <v>8.0000000000000002E-3</v>
      </c>
      <c r="N64" s="108">
        <v>67</v>
      </c>
      <c r="O64" s="109" t="s">
        <v>64</v>
      </c>
      <c r="P64" s="69">
        <f t="shared" si="1"/>
        <v>6.7000000000000002E-3</v>
      </c>
    </row>
    <row r="65" spans="2:16">
      <c r="B65" s="108">
        <v>45</v>
      </c>
      <c r="C65" s="109" t="s">
        <v>63</v>
      </c>
      <c r="D65" s="93">
        <f t="shared" si="4"/>
        <v>5.232558139534883E-4</v>
      </c>
      <c r="E65" s="110">
        <v>1.3280000000000001</v>
      </c>
      <c r="F65" s="111">
        <v>7.681</v>
      </c>
      <c r="G65" s="107">
        <f t="shared" si="2"/>
        <v>9.0090000000000003</v>
      </c>
      <c r="H65" s="108">
        <v>446</v>
      </c>
      <c r="I65" s="109" t="s">
        <v>64</v>
      </c>
      <c r="J65" s="69">
        <f t="shared" si="3"/>
        <v>4.4600000000000001E-2</v>
      </c>
      <c r="K65" s="108">
        <v>86</v>
      </c>
      <c r="L65" s="109" t="s">
        <v>64</v>
      </c>
      <c r="M65" s="69">
        <f t="shared" si="0"/>
        <v>8.6E-3</v>
      </c>
      <c r="N65" s="108">
        <v>73</v>
      </c>
      <c r="O65" s="109" t="s">
        <v>64</v>
      </c>
      <c r="P65" s="69">
        <f t="shared" si="1"/>
        <v>7.2999999999999992E-3</v>
      </c>
    </row>
    <row r="66" spans="2:16">
      <c r="B66" s="108">
        <v>50</v>
      </c>
      <c r="C66" s="109" t="s">
        <v>63</v>
      </c>
      <c r="D66" s="93">
        <f t="shared" si="4"/>
        <v>5.8139534883720929E-4</v>
      </c>
      <c r="E66" s="110">
        <v>1.399</v>
      </c>
      <c r="F66" s="111">
        <v>7.7329999999999997</v>
      </c>
      <c r="G66" s="107">
        <f t="shared" si="2"/>
        <v>9.1319999999999997</v>
      </c>
      <c r="H66" s="108">
        <v>482</v>
      </c>
      <c r="I66" s="109" t="s">
        <v>64</v>
      </c>
      <c r="J66" s="69">
        <f t="shared" si="3"/>
        <v>4.82E-2</v>
      </c>
      <c r="K66" s="108">
        <v>92</v>
      </c>
      <c r="L66" s="109" t="s">
        <v>64</v>
      </c>
      <c r="M66" s="69">
        <f t="shared" si="0"/>
        <v>9.1999999999999998E-3</v>
      </c>
      <c r="N66" s="108">
        <v>78</v>
      </c>
      <c r="O66" s="109" t="s">
        <v>64</v>
      </c>
      <c r="P66" s="69">
        <f t="shared" si="1"/>
        <v>7.7999999999999996E-3</v>
      </c>
    </row>
    <row r="67" spans="2:16">
      <c r="B67" s="108">
        <v>55</v>
      </c>
      <c r="C67" s="109" t="s">
        <v>63</v>
      </c>
      <c r="D67" s="93">
        <f t="shared" si="4"/>
        <v>6.3953488372093029E-4</v>
      </c>
      <c r="E67" s="110">
        <v>1.468</v>
      </c>
      <c r="F67" s="111">
        <v>7.7690000000000001</v>
      </c>
      <c r="G67" s="107">
        <f t="shared" si="2"/>
        <v>9.2370000000000001</v>
      </c>
      <c r="H67" s="108">
        <v>519</v>
      </c>
      <c r="I67" s="109" t="s">
        <v>64</v>
      </c>
      <c r="J67" s="69">
        <f t="shared" si="3"/>
        <v>5.1900000000000002E-2</v>
      </c>
      <c r="K67" s="108">
        <v>98</v>
      </c>
      <c r="L67" s="109" t="s">
        <v>64</v>
      </c>
      <c r="M67" s="69">
        <f t="shared" si="0"/>
        <v>9.7999999999999997E-3</v>
      </c>
      <c r="N67" s="108">
        <v>83</v>
      </c>
      <c r="O67" s="109" t="s">
        <v>64</v>
      </c>
      <c r="P67" s="69">
        <f t="shared" si="1"/>
        <v>8.3000000000000001E-3</v>
      </c>
    </row>
    <row r="68" spans="2:16">
      <c r="B68" s="108">
        <v>60</v>
      </c>
      <c r="C68" s="109" t="s">
        <v>63</v>
      </c>
      <c r="D68" s="93">
        <f t="shared" si="4"/>
        <v>6.9767441860465117E-4</v>
      </c>
      <c r="E68" s="110">
        <v>1.5329999999999999</v>
      </c>
      <c r="F68" s="111">
        <v>7.7930000000000001</v>
      </c>
      <c r="G68" s="107">
        <f t="shared" si="2"/>
        <v>9.3260000000000005</v>
      </c>
      <c r="H68" s="108">
        <v>554</v>
      </c>
      <c r="I68" s="109" t="s">
        <v>64</v>
      </c>
      <c r="J68" s="69">
        <f t="shared" si="3"/>
        <v>5.5400000000000005E-2</v>
      </c>
      <c r="K68" s="108">
        <v>103</v>
      </c>
      <c r="L68" s="109" t="s">
        <v>64</v>
      </c>
      <c r="M68" s="69">
        <f t="shared" si="0"/>
        <v>1.03E-2</v>
      </c>
      <c r="N68" s="108">
        <v>88</v>
      </c>
      <c r="O68" s="109" t="s">
        <v>64</v>
      </c>
      <c r="P68" s="69">
        <f t="shared" si="1"/>
        <v>8.7999999999999988E-3</v>
      </c>
    </row>
    <row r="69" spans="2:16">
      <c r="B69" s="108">
        <v>65</v>
      </c>
      <c r="C69" s="109" t="s">
        <v>63</v>
      </c>
      <c r="D69" s="93">
        <f t="shared" si="4"/>
        <v>7.5581395348837217E-4</v>
      </c>
      <c r="E69" s="110">
        <v>1.5960000000000001</v>
      </c>
      <c r="F69" s="111">
        <v>7.8070000000000004</v>
      </c>
      <c r="G69" s="107">
        <f t="shared" si="2"/>
        <v>9.4030000000000005</v>
      </c>
      <c r="H69" s="108">
        <v>590</v>
      </c>
      <c r="I69" s="109" t="s">
        <v>64</v>
      </c>
      <c r="J69" s="69">
        <f t="shared" si="3"/>
        <v>5.8999999999999997E-2</v>
      </c>
      <c r="K69" s="108">
        <v>109</v>
      </c>
      <c r="L69" s="109" t="s">
        <v>64</v>
      </c>
      <c r="M69" s="69">
        <f t="shared" si="0"/>
        <v>1.09E-2</v>
      </c>
      <c r="N69" s="108">
        <v>93</v>
      </c>
      <c r="O69" s="109" t="s">
        <v>64</v>
      </c>
      <c r="P69" s="69">
        <f t="shared" si="1"/>
        <v>9.2999999999999992E-3</v>
      </c>
    </row>
    <row r="70" spans="2:16">
      <c r="B70" s="108">
        <v>70</v>
      </c>
      <c r="C70" s="109" t="s">
        <v>63</v>
      </c>
      <c r="D70" s="93">
        <f t="shared" si="4"/>
        <v>8.1395348837209306E-4</v>
      </c>
      <c r="E70" s="110">
        <v>1.6559999999999999</v>
      </c>
      <c r="F70" s="111">
        <v>7.8120000000000003</v>
      </c>
      <c r="G70" s="107">
        <f t="shared" si="2"/>
        <v>9.468</v>
      </c>
      <c r="H70" s="108">
        <v>626</v>
      </c>
      <c r="I70" s="109" t="s">
        <v>64</v>
      </c>
      <c r="J70" s="69">
        <f t="shared" si="3"/>
        <v>6.2600000000000003E-2</v>
      </c>
      <c r="K70" s="108">
        <v>114</v>
      </c>
      <c r="L70" s="109" t="s">
        <v>64</v>
      </c>
      <c r="M70" s="69">
        <f t="shared" si="0"/>
        <v>1.14E-2</v>
      </c>
      <c r="N70" s="108">
        <v>98</v>
      </c>
      <c r="O70" s="109" t="s">
        <v>64</v>
      </c>
      <c r="P70" s="69">
        <f t="shared" si="1"/>
        <v>9.7999999999999997E-3</v>
      </c>
    </row>
    <row r="71" spans="2:16">
      <c r="B71" s="108">
        <v>80</v>
      </c>
      <c r="C71" s="109" t="s">
        <v>63</v>
      </c>
      <c r="D71" s="93">
        <f t="shared" si="4"/>
        <v>9.3023255813953494E-4</v>
      </c>
      <c r="E71" s="110">
        <v>1.77</v>
      </c>
      <c r="F71" s="111">
        <v>7.8040000000000003</v>
      </c>
      <c r="G71" s="107">
        <f t="shared" si="2"/>
        <v>9.5739999999999998</v>
      </c>
      <c r="H71" s="108">
        <v>696</v>
      </c>
      <c r="I71" s="109" t="s">
        <v>64</v>
      </c>
      <c r="J71" s="69">
        <f t="shared" si="3"/>
        <v>6.9599999999999995E-2</v>
      </c>
      <c r="K71" s="108">
        <v>125</v>
      </c>
      <c r="L71" s="109" t="s">
        <v>64</v>
      </c>
      <c r="M71" s="69">
        <f t="shared" si="0"/>
        <v>1.2500000000000001E-2</v>
      </c>
      <c r="N71" s="108">
        <v>107</v>
      </c>
      <c r="O71" s="109" t="s">
        <v>64</v>
      </c>
      <c r="P71" s="69">
        <f t="shared" si="1"/>
        <v>1.0699999999999999E-2</v>
      </c>
    </row>
    <row r="72" spans="2:16">
      <c r="B72" s="108">
        <v>90</v>
      </c>
      <c r="C72" s="109" t="s">
        <v>63</v>
      </c>
      <c r="D72" s="93">
        <f t="shared" si="4"/>
        <v>1.0465116279069766E-3</v>
      </c>
      <c r="E72" s="110">
        <v>1.8779999999999999</v>
      </c>
      <c r="F72" s="111">
        <v>7.7770000000000001</v>
      </c>
      <c r="G72" s="107">
        <f t="shared" si="2"/>
        <v>9.6549999999999994</v>
      </c>
      <c r="H72" s="108">
        <v>766</v>
      </c>
      <c r="I72" s="109" t="s">
        <v>64</v>
      </c>
      <c r="J72" s="69">
        <f t="shared" si="3"/>
        <v>7.6600000000000001E-2</v>
      </c>
      <c r="K72" s="108">
        <v>136</v>
      </c>
      <c r="L72" s="109" t="s">
        <v>64</v>
      </c>
      <c r="M72" s="69">
        <f t="shared" si="0"/>
        <v>1.3600000000000001E-2</v>
      </c>
      <c r="N72" s="108">
        <v>117</v>
      </c>
      <c r="O72" s="109" t="s">
        <v>64</v>
      </c>
      <c r="P72" s="69">
        <f t="shared" si="1"/>
        <v>1.17E-2</v>
      </c>
    </row>
    <row r="73" spans="2:16">
      <c r="B73" s="108">
        <v>100</v>
      </c>
      <c r="C73" s="109" t="s">
        <v>63</v>
      </c>
      <c r="D73" s="93">
        <f t="shared" si="4"/>
        <v>1.1627906976744186E-3</v>
      </c>
      <c r="E73" s="110">
        <v>1.9790000000000001</v>
      </c>
      <c r="F73" s="111">
        <v>7.7370000000000001</v>
      </c>
      <c r="G73" s="107">
        <f t="shared" si="2"/>
        <v>9.7160000000000011</v>
      </c>
      <c r="H73" s="108">
        <v>835</v>
      </c>
      <c r="I73" s="109" t="s">
        <v>64</v>
      </c>
      <c r="J73" s="69">
        <f t="shared" si="3"/>
        <v>8.3499999999999991E-2</v>
      </c>
      <c r="K73" s="108">
        <v>146</v>
      </c>
      <c r="L73" s="109" t="s">
        <v>64</v>
      </c>
      <c r="M73" s="69">
        <f t="shared" si="0"/>
        <v>1.4599999999999998E-2</v>
      </c>
      <c r="N73" s="108">
        <v>126</v>
      </c>
      <c r="O73" s="109" t="s">
        <v>64</v>
      </c>
      <c r="P73" s="69">
        <f t="shared" si="1"/>
        <v>1.26E-2</v>
      </c>
    </row>
    <row r="74" spans="2:16">
      <c r="B74" s="108">
        <v>110</v>
      </c>
      <c r="C74" s="109" t="s">
        <v>63</v>
      </c>
      <c r="D74" s="93">
        <f t="shared" si="4"/>
        <v>1.2790697674418606E-3</v>
      </c>
      <c r="E74" s="110">
        <v>2.0760000000000001</v>
      </c>
      <c r="F74" s="111">
        <v>7.6879999999999997</v>
      </c>
      <c r="G74" s="107">
        <f t="shared" si="2"/>
        <v>9.7639999999999993</v>
      </c>
      <c r="H74" s="108">
        <v>904</v>
      </c>
      <c r="I74" s="109" t="s">
        <v>64</v>
      </c>
      <c r="J74" s="69">
        <f t="shared" si="3"/>
        <v>9.0400000000000008E-2</v>
      </c>
      <c r="K74" s="108">
        <v>156</v>
      </c>
      <c r="L74" s="109" t="s">
        <v>64</v>
      </c>
      <c r="M74" s="69">
        <f t="shared" si="0"/>
        <v>1.5599999999999999E-2</v>
      </c>
      <c r="N74" s="108">
        <v>135</v>
      </c>
      <c r="O74" s="109" t="s">
        <v>64</v>
      </c>
      <c r="P74" s="69">
        <f t="shared" si="1"/>
        <v>1.3500000000000002E-2</v>
      </c>
    </row>
    <row r="75" spans="2:16">
      <c r="B75" s="108">
        <v>120</v>
      </c>
      <c r="C75" s="109" t="s">
        <v>63</v>
      </c>
      <c r="D75" s="93">
        <f t="shared" si="4"/>
        <v>1.3953488372093023E-3</v>
      </c>
      <c r="E75" s="110">
        <v>2.1680000000000001</v>
      </c>
      <c r="F75" s="111">
        <v>7.6319999999999997</v>
      </c>
      <c r="G75" s="107">
        <f t="shared" si="2"/>
        <v>9.8000000000000007</v>
      </c>
      <c r="H75" s="108">
        <v>973</v>
      </c>
      <c r="I75" s="109" t="s">
        <v>64</v>
      </c>
      <c r="J75" s="69">
        <f t="shared" si="3"/>
        <v>9.7299999999999998E-2</v>
      </c>
      <c r="K75" s="108">
        <v>166</v>
      </c>
      <c r="L75" s="109" t="s">
        <v>64</v>
      </c>
      <c r="M75" s="69">
        <f t="shared" si="0"/>
        <v>1.66E-2</v>
      </c>
      <c r="N75" s="108">
        <v>143</v>
      </c>
      <c r="O75" s="109" t="s">
        <v>64</v>
      </c>
      <c r="P75" s="69">
        <f t="shared" si="1"/>
        <v>1.4299999999999998E-2</v>
      </c>
    </row>
    <row r="76" spans="2:16">
      <c r="B76" s="108">
        <v>130</v>
      </c>
      <c r="C76" s="109" t="s">
        <v>63</v>
      </c>
      <c r="D76" s="93">
        <f t="shared" si="4"/>
        <v>1.5116279069767443E-3</v>
      </c>
      <c r="E76" s="110">
        <v>2.2570000000000001</v>
      </c>
      <c r="F76" s="111">
        <v>7.5720000000000001</v>
      </c>
      <c r="G76" s="107">
        <f t="shared" si="2"/>
        <v>9.8290000000000006</v>
      </c>
      <c r="H76" s="108">
        <v>1042</v>
      </c>
      <c r="I76" s="109" t="s">
        <v>64</v>
      </c>
      <c r="J76" s="69">
        <f t="shared" si="3"/>
        <v>0.1042</v>
      </c>
      <c r="K76" s="108">
        <v>176</v>
      </c>
      <c r="L76" s="109" t="s">
        <v>64</v>
      </c>
      <c r="M76" s="69">
        <f t="shared" si="0"/>
        <v>1.7599999999999998E-2</v>
      </c>
      <c r="N76" s="108">
        <v>152</v>
      </c>
      <c r="O76" s="109" t="s">
        <v>64</v>
      </c>
      <c r="P76" s="69">
        <f t="shared" si="1"/>
        <v>1.52E-2</v>
      </c>
    </row>
    <row r="77" spans="2:16">
      <c r="B77" s="108">
        <v>140</v>
      </c>
      <c r="C77" s="109" t="s">
        <v>63</v>
      </c>
      <c r="D77" s="93">
        <f t="shared" si="4"/>
        <v>1.6279069767441861E-3</v>
      </c>
      <c r="E77" s="110">
        <v>2.3420000000000001</v>
      </c>
      <c r="F77" s="111">
        <v>7.508</v>
      </c>
      <c r="G77" s="107">
        <f t="shared" si="2"/>
        <v>9.85</v>
      </c>
      <c r="H77" s="108">
        <v>1111</v>
      </c>
      <c r="I77" s="109" t="s">
        <v>64</v>
      </c>
      <c r="J77" s="69">
        <f t="shared" si="3"/>
        <v>0.1111</v>
      </c>
      <c r="K77" s="108">
        <v>185</v>
      </c>
      <c r="L77" s="109" t="s">
        <v>64</v>
      </c>
      <c r="M77" s="69">
        <f t="shared" si="0"/>
        <v>1.8499999999999999E-2</v>
      </c>
      <c r="N77" s="108">
        <v>161</v>
      </c>
      <c r="O77" s="109" t="s">
        <v>64</v>
      </c>
      <c r="P77" s="69">
        <f t="shared" si="1"/>
        <v>1.61E-2</v>
      </c>
    </row>
    <row r="78" spans="2:16">
      <c r="B78" s="108">
        <v>150</v>
      </c>
      <c r="C78" s="109" t="s">
        <v>63</v>
      </c>
      <c r="D78" s="93">
        <f t="shared" si="4"/>
        <v>1.7441860465116279E-3</v>
      </c>
      <c r="E78" s="110">
        <v>2.4239999999999999</v>
      </c>
      <c r="F78" s="111">
        <v>7.4420000000000002</v>
      </c>
      <c r="G78" s="107">
        <f t="shared" si="2"/>
        <v>9.8659999999999997</v>
      </c>
      <c r="H78" s="108">
        <v>1179</v>
      </c>
      <c r="I78" s="109" t="s">
        <v>64</v>
      </c>
      <c r="J78" s="69">
        <f t="shared" si="3"/>
        <v>0.1179</v>
      </c>
      <c r="K78" s="108">
        <v>195</v>
      </c>
      <c r="L78" s="109" t="s">
        <v>64</v>
      </c>
      <c r="M78" s="69">
        <f t="shared" si="0"/>
        <v>1.95E-2</v>
      </c>
      <c r="N78" s="108">
        <v>169</v>
      </c>
      <c r="O78" s="109" t="s">
        <v>64</v>
      </c>
      <c r="P78" s="69">
        <f t="shared" si="1"/>
        <v>1.6900000000000002E-2</v>
      </c>
    </row>
    <row r="79" spans="2:16">
      <c r="B79" s="108">
        <v>160</v>
      </c>
      <c r="C79" s="109" t="s">
        <v>63</v>
      </c>
      <c r="D79" s="93">
        <f t="shared" si="4"/>
        <v>1.8604651162790699E-3</v>
      </c>
      <c r="E79" s="110">
        <v>2.504</v>
      </c>
      <c r="F79" s="111">
        <v>7.375</v>
      </c>
      <c r="G79" s="107">
        <f t="shared" si="2"/>
        <v>9.8789999999999996</v>
      </c>
      <c r="H79" s="108">
        <v>1248</v>
      </c>
      <c r="I79" s="109" t="s">
        <v>64</v>
      </c>
      <c r="J79" s="69">
        <f t="shared" si="3"/>
        <v>0.12479999999999999</v>
      </c>
      <c r="K79" s="108">
        <v>204</v>
      </c>
      <c r="L79" s="109" t="s">
        <v>64</v>
      </c>
      <c r="M79" s="69">
        <f t="shared" si="0"/>
        <v>2.0399999999999998E-2</v>
      </c>
      <c r="N79" s="108">
        <v>178</v>
      </c>
      <c r="O79" s="109" t="s">
        <v>64</v>
      </c>
      <c r="P79" s="69">
        <f t="shared" si="1"/>
        <v>1.78E-2</v>
      </c>
    </row>
    <row r="80" spans="2:16">
      <c r="B80" s="108">
        <v>170</v>
      </c>
      <c r="C80" s="109" t="s">
        <v>63</v>
      </c>
      <c r="D80" s="93">
        <f t="shared" si="4"/>
        <v>1.9767441860465119E-3</v>
      </c>
      <c r="E80" s="110">
        <v>2.581</v>
      </c>
      <c r="F80" s="111">
        <v>7.3070000000000004</v>
      </c>
      <c r="G80" s="107">
        <f t="shared" si="2"/>
        <v>9.8879999999999999</v>
      </c>
      <c r="H80" s="108">
        <v>1316</v>
      </c>
      <c r="I80" s="109" t="s">
        <v>64</v>
      </c>
      <c r="J80" s="69">
        <f t="shared" si="3"/>
        <v>0.13159999999999999</v>
      </c>
      <c r="K80" s="108">
        <v>213</v>
      </c>
      <c r="L80" s="109" t="s">
        <v>64</v>
      </c>
      <c r="M80" s="69">
        <f t="shared" si="0"/>
        <v>2.1299999999999999E-2</v>
      </c>
      <c r="N80" s="108">
        <v>186</v>
      </c>
      <c r="O80" s="109" t="s">
        <v>64</v>
      </c>
      <c r="P80" s="69">
        <f t="shared" si="1"/>
        <v>1.8599999999999998E-2</v>
      </c>
    </row>
    <row r="81" spans="2:16">
      <c r="B81" s="108">
        <v>180</v>
      </c>
      <c r="C81" s="109" t="s">
        <v>63</v>
      </c>
      <c r="D81" s="93">
        <f t="shared" si="4"/>
        <v>2.0930232558139532E-3</v>
      </c>
      <c r="E81" s="110">
        <v>2.379</v>
      </c>
      <c r="F81" s="111">
        <v>7.2389999999999999</v>
      </c>
      <c r="G81" s="107">
        <f t="shared" si="2"/>
        <v>9.6180000000000003</v>
      </c>
      <c r="H81" s="108">
        <v>1386</v>
      </c>
      <c r="I81" s="109" t="s">
        <v>64</v>
      </c>
      <c r="J81" s="69">
        <f t="shared" si="3"/>
        <v>0.1386</v>
      </c>
      <c r="K81" s="108">
        <v>222</v>
      </c>
      <c r="L81" s="109" t="s">
        <v>64</v>
      </c>
      <c r="M81" s="69">
        <f t="shared" si="0"/>
        <v>2.2200000000000001E-2</v>
      </c>
      <c r="N81" s="108">
        <v>194</v>
      </c>
      <c r="O81" s="109" t="s">
        <v>64</v>
      </c>
      <c r="P81" s="69">
        <f t="shared" si="1"/>
        <v>1.9400000000000001E-2</v>
      </c>
    </row>
    <row r="82" spans="2:16">
      <c r="B82" s="108">
        <v>200</v>
      </c>
      <c r="C82" s="109" t="s">
        <v>63</v>
      </c>
      <c r="D82" s="93">
        <f t="shared" si="4"/>
        <v>2.3255813953488372E-3</v>
      </c>
      <c r="E82" s="110">
        <v>2.0409999999999999</v>
      </c>
      <c r="F82" s="111">
        <v>7.1020000000000003</v>
      </c>
      <c r="G82" s="107">
        <f t="shared" si="2"/>
        <v>9.1430000000000007</v>
      </c>
      <c r="H82" s="108">
        <v>1531</v>
      </c>
      <c r="I82" s="109" t="s">
        <v>64</v>
      </c>
      <c r="J82" s="69">
        <f t="shared" si="3"/>
        <v>0.15309999999999999</v>
      </c>
      <c r="K82" s="108">
        <v>242</v>
      </c>
      <c r="L82" s="109" t="s">
        <v>64</v>
      </c>
      <c r="M82" s="69">
        <f t="shared" si="0"/>
        <v>2.4199999999999999E-2</v>
      </c>
      <c r="N82" s="108">
        <v>211</v>
      </c>
      <c r="O82" s="109" t="s">
        <v>64</v>
      </c>
      <c r="P82" s="69">
        <f t="shared" si="1"/>
        <v>2.1100000000000001E-2</v>
      </c>
    </row>
    <row r="83" spans="2:16">
      <c r="B83" s="108">
        <v>225</v>
      </c>
      <c r="C83" s="109" t="s">
        <v>63</v>
      </c>
      <c r="D83" s="93">
        <f t="shared" si="4"/>
        <v>2.6162790697674418E-3</v>
      </c>
      <c r="E83" s="110">
        <v>1.873</v>
      </c>
      <c r="F83" s="111">
        <v>6.9340000000000002</v>
      </c>
      <c r="G83" s="107">
        <f t="shared" si="2"/>
        <v>8.8070000000000004</v>
      </c>
      <c r="H83" s="108">
        <v>1721</v>
      </c>
      <c r="I83" s="109" t="s">
        <v>64</v>
      </c>
      <c r="J83" s="69">
        <f t="shared" si="3"/>
        <v>0.1721</v>
      </c>
      <c r="K83" s="108">
        <v>268</v>
      </c>
      <c r="L83" s="109" t="s">
        <v>64</v>
      </c>
      <c r="M83" s="69">
        <f t="shared" si="0"/>
        <v>2.6800000000000001E-2</v>
      </c>
      <c r="N83" s="108">
        <v>233</v>
      </c>
      <c r="O83" s="109" t="s">
        <v>64</v>
      </c>
      <c r="P83" s="69">
        <f t="shared" si="1"/>
        <v>2.3300000000000001E-2</v>
      </c>
    </row>
    <row r="84" spans="2:16">
      <c r="B84" s="108">
        <v>250</v>
      </c>
      <c r="C84" s="109" t="s">
        <v>63</v>
      </c>
      <c r="D84" s="93">
        <f t="shared" si="4"/>
        <v>2.9069767441860465E-3</v>
      </c>
      <c r="E84" s="110">
        <v>1.857</v>
      </c>
      <c r="F84" s="111">
        <v>6.7709999999999999</v>
      </c>
      <c r="G84" s="107">
        <f t="shared" si="2"/>
        <v>8.6280000000000001</v>
      </c>
      <c r="H84" s="108">
        <v>1917</v>
      </c>
      <c r="I84" s="109" t="s">
        <v>64</v>
      </c>
      <c r="J84" s="69">
        <f t="shared" si="3"/>
        <v>0.19170000000000001</v>
      </c>
      <c r="K84" s="108">
        <v>294</v>
      </c>
      <c r="L84" s="109" t="s">
        <v>64</v>
      </c>
      <c r="M84" s="69">
        <f t="shared" ref="M84:M147" si="5">K84/1000/10</f>
        <v>2.9399999999999999E-2</v>
      </c>
      <c r="N84" s="108">
        <v>255</v>
      </c>
      <c r="O84" s="109" t="s">
        <v>64</v>
      </c>
      <c r="P84" s="69">
        <f t="shared" ref="P84:P147" si="6">N84/1000/10</f>
        <v>2.5500000000000002E-2</v>
      </c>
    </row>
    <row r="85" spans="2:16">
      <c r="B85" s="108">
        <v>275</v>
      </c>
      <c r="C85" s="109" t="s">
        <v>63</v>
      </c>
      <c r="D85" s="93">
        <f t="shared" si="4"/>
        <v>3.1976744186046516E-3</v>
      </c>
      <c r="E85" s="110">
        <v>1.919</v>
      </c>
      <c r="F85" s="111">
        <v>6.6139999999999999</v>
      </c>
      <c r="G85" s="107">
        <f t="shared" ref="G85:G148" si="7">E85+F85</f>
        <v>8.5329999999999995</v>
      </c>
      <c r="H85" s="108">
        <v>2116</v>
      </c>
      <c r="I85" s="109" t="s">
        <v>64</v>
      </c>
      <c r="J85" s="69">
        <f t="shared" ref="J85:J101" si="8">H85/1000/10</f>
        <v>0.21160000000000001</v>
      </c>
      <c r="K85" s="108">
        <v>320</v>
      </c>
      <c r="L85" s="109" t="s">
        <v>64</v>
      </c>
      <c r="M85" s="69">
        <f t="shared" si="5"/>
        <v>3.2000000000000001E-2</v>
      </c>
      <c r="N85" s="108">
        <v>277</v>
      </c>
      <c r="O85" s="109" t="s">
        <v>64</v>
      </c>
      <c r="P85" s="69">
        <f t="shared" si="6"/>
        <v>2.7700000000000002E-2</v>
      </c>
    </row>
    <row r="86" spans="2:16">
      <c r="B86" s="108">
        <v>300</v>
      </c>
      <c r="C86" s="109" t="s">
        <v>63</v>
      </c>
      <c r="D86" s="93">
        <f t="shared" ref="D86:D98" si="9">B86/1000/$C$5</f>
        <v>3.4883720930232558E-3</v>
      </c>
      <c r="E86" s="110">
        <v>2.02</v>
      </c>
      <c r="F86" s="111">
        <v>6.4640000000000004</v>
      </c>
      <c r="G86" s="107">
        <f t="shared" si="7"/>
        <v>8.484</v>
      </c>
      <c r="H86" s="108">
        <v>2316</v>
      </c>
      <c r="I86" s="109" t="s">
        <v>64</v>
      </c>
      <c r="J86" s="69">
        <f t="shared" si="8"/>
        <v>0.23159999999999997</v>
      </c>
      <c r="K86" s="108">
        <v>345</v>
      </c>
      <c r="L86" s="109" t="s">
        <v>64</v>
      </c>
      <c r="M86" s="69">
        <f t="shared" si="5"/>
        <v>3.4499999999999996E-2</v>
      </c>
      <c r="N86" s="108">
        <v>300</v>
      </c>
      <c r="O86" s="109" t="s">
        <v>64</v>
      </c>
      <c r="P86" s="69">
        <f t="shared" si="6"/>
        <v>0.03</v>
      </c>
    </row>
    <row r="87" spans="2:16">
      <c r="B87" s="108">
        <v>325</v>
      </c>
      <c r="C87" s="109" t="s">
        <v>63</v>
      </c>
      <c r="D87" s="93">
        <f t="shared" si="9"/>
        <v>3.7790697674418604E-3</v>
      </c>
      <c r="E87" s="110">
        <v>2.14</v>
      </c>
      <c r="F87" s="111">
        <v>6.32</v>
      </c>
      <c r="G87" s="107">
        <f t="shared" si="7"/>
        <v>8.4600000000000009</v>
      </c>
      <c r="H87" s="108">
        <v>2518</v>
      </c>
      <c r="I87" s="109" t="s">
        <v>64</v>
      </c>
      <c r="J87" s="69">
        <f t="shared" si="8"/>
        <v>0.25179999999999997</v>
      </c>
      <c r="K87" s="108">
        <v>371</v>
      </c>
      <c r="L87" s="109" t="s">
        <v>64</v>
      </c>
      <c r="M87" s="69">
        <f t="shared" si="5"/>
        <v>3.7100000000000001E-2</v>
      </c>
      <c r="N87" s="108">
        <v>322</v>
      </c>
      <c r="O87" s="109" t="s">
        <v>64</v>
      </c>
      <c r="P87" s="69">
        <f t="shared" si="6"/>
        <v>3.2199999999999999E-2</v>
      </c>
    </row>
    <row r="88" spans="2:16">
      <c r="B88" s="108">
        <v>350</v>
      </c>
      <c r="C88" s="109" t="s">
        <v>63</v>
      </c>
      <c r="D88" s="93">
        <f t="shared" si="9"/>
        <v>4.0697674418604651E-3</v>
      </c>
      <c r="E88" s="110">
        <v>2.2650000000000001</v>
      </c>
      <c r="F88" s="111">
        <v>6.1829999999999998</v>
      </c>
      <c r="G88" s="107">
        <f t="shared" si="7"/>
        <v>8.4480000000000004</v>
      </c>
      <c r="H88" s="108">
        <v>2721</v>
      </c>
      <c r="I88" s="109" t="s">
        <v>64</v>
      </c>
      <c r="J88" s="69">
        <f t="shared" si="8"/>
        <v>0.27210000000000001</v>
      </c>
      <c r="K88" s="108">
        <v>396</v>
      </c>
      <c r="L88" s="109" t="s">
        <v>64</v>
      </c>
      <c r="M88" s="69">
        <f t="shared" si="5"/>
        <v>3.9600000000000003E-2</v>
      </c>
      <c r="N88" s="108">
        <v>345</v>
      </c>
      <c r="O88" s="109" t="s">
        <v>64</v>
      </c>
      <c r="P88" s="69">
        <f t="shared" si="6"/>
        <v>3.4499999999999996E-2</v>
      </c>
    </row>
    <row r="89" spans="2:16">
      <c r="B89" s="108">
        <v>375</v>
      </c>
      <c r="C89" s="109" t="s">
        <v>63</v>
      </c>
      <c r="D89" s="93">
        <f t="shared" si="9"/>
        <v>4.3604651162790697E-3</v>
      </c>
      <c r="E89" s="110">
        <v>2.39</v>
      </c>
      <c r="F89" s="111">
        <v>6.0519999999999996</v>
      </c>
      <c r="G89" s="107">
        <f t="shared" si="7"/>
        <v>8.4420000000000002</v>
      </c>
      <c r="H89" s="108">
        <v>2923</v>
      </c>
      <c r="I89" s="109" t="s">
        <v>64</v>
      </c>
      <c r="J89" s="69">
        <f t="shared" si="8"/>
        <v>0.2923</v>
      </c>
      <c r="K89" s="108">
        <v>420</v>
      </c>
      <c r="L89" s="109" t="s">
        <v>64</v>
      </c>
      <c r="M89" s="69">
        <f t="shared" si="5"/>
        <v>4.1999999999999996E-2</v>
      </c>
      <c r="N89" s="108">
        <v>368</v>
      </c>
      <c r="O89" s="109" t="s">
        <v>64</v>
      </c>
      <c r="P89" s="69">
        <f t="shared" si="6"/>
        <v>3.6799999999999999E-2</v>
      </c>
    </row>
    <row r="90" spans="2:16">
      <c r="B90" s="108">
        <v>400</v>
      </c>
      <c r="C90" s="109" t="s">
        <v>63</v>
      </c>
      <c r="D90" s="93">
        <f t="shared" si="9"/>
        <v>4.6511627906976744E-3</v>
      </c>
      <c r="E90" s="110">
        <v>2.5099999999999998</v>
      </c>
      <c r="F90" s="111">
        <v>5.9269999999999996</v>
      </c>
      <c r="G90" s="107">
        <f t="shared" si="7"/>
        <v>8.4369999999999994</v>
      </c>
      <c r="H90" s="108">
        <v>3127</v>
      </c>
      <c r="I90" s="109" t="s">
        <v>64</v>
      </c>
      <c r="J90" s="69">
        <f t="shared" si="8"/>
        <v>0.31269999999999998</v>
      </c>
      <c r="K90" s="108">
        <v>444</v>
      </c>
      <c r="L90" s="109" t="s">
        <v>64</v>
      </c>
      <c r="M90" s="69">
        <f t="shared" si="5"/>
        <v>4.4400000000000002E-2</v>
      </c>
      <c r="N90" s="108">
        <v>390</v>
      </c>
      <c r="O90" s="109" t="s">
        <v>64</v>
      </c>
      <c r="P90" s="69">
        <f t="shared" si="6"/>
        <v>3.9E-2</v>
      </c>
    </row>
    <row r="91" spans="2:16">
      <c r="B91" s="108">
        <v>450</v>
      </c>
      <c r="C91" s="109" t="s">
        <v>63</v>
      </c>
      <c r="D91" s="93">
        <f t="shared" si="9"/>
        <v>5.2325581395348836E-3</v>
      </c>
      <c r="E91" s="110">
        <v>2.7309999999999999</v>
      </c>
      <c r="F91" s="111">
        <v>5.6929999999999996</v>
      </c>
      <c r="G91" s="107">
        <f t="shared" si="7"/>
        <v>8.4239999999999995</v>
      </c>
      <c r="H91" s="108">
        <v>3534</v>
      </c>
      <c r="I91" s="109" t="s">
        <v>64</v>
      </c>
      <c r="J91" s="69">
        <f t="shared" si="8"/>
        <v>0.35339999999999999</v>
      </c>
      <c r="K91" s="108">
        <v>492</v>
      </c>
      <c r="L91" s="109" t="s">
        <v>64</v>
      </c>
      <c r="M91" s="69">
        <f t="shared" si="5"/>
        <v>4.9200000000000001E-2</v>
      </c>
      <c r="N91" s="108">
        <v>435</v>
      </c>
      <c r="O91" s="109" t="s">
        <v>64</v>
      </c>
      <c r="P91" s="69">
        <f t="shared" si="6"/>
        <v>4.3499999999999997E-2</v>
      </c>
    </row>
    <row r="92" spans="2:16">
      <c r="B92" s="108">
        <v>500</v>
      </c>
      <c r="C92" s="109" t="s">
        <v>63</v>
      </c>
      <c r="D92" s="93">
        <f t="shared" si="9"/>
        <v>5.8139534883720929E-3</v>
      </c>
      <c r="E92" s="110">
        <v>2.9249999999999998</v>
      </c>
      <c r="F92" s="111">
        <v>5.48</v>
      </c>
      <c r="G92" s="107">
        <f t="shared" si="7"/>
        <v>8.4050000000000011</v>
      </c>
      <c r="H92" s="108">
        <v>3942</v>
      </c>
      <c r="I92" s="109" t="s">
        <v>64</v>
      </c>
      <c r="J92" s="69">
        <f t="shared" si="8"/>
        <v>0.39419999999999999</v>
      </c>
      <c r="K92" s="108">
        <v>538</v>
      </c>
      <c r="L92" s="109" t="s">
        <v>64</v>
      </c>
      <c r="M92" s="69">
        <f t="shared" si="5"/>
        <v>5.3800000000000001E-2</v>
      </c>
      <c r="N92" s="108">
        <v>480</v>
      </c>
      <c r="O92" s="109" t="s">
        <v>64</v>
      </c>
      <c r="P92" s="69">
        <f t="shared" si="6"/>
        <v>4.8000000000000001E-2</v>
      </c>
    </row>
    <row r="93" spans="2:16">
      <c r="B93" s="108">
        <v>550</v>
      </c>
      <c r="C93" s="109" t="s">
        <v>63</v>
      </c>
      <c r="D93" s="93">
        <f t="shared" si="9"/>
        <v>6.3953488372093031E-3</v>
      </c>
      <c r="E93" s="110">
        <v>3.093</v>
      </c>
      <c r="F93" s="111">
        <v>5.2839999999999998</v>
      </c>
      <c r="G93" s="107">
        <f t="shared" si="7"/>
        <v>8.3769999999999989</v>
      </c>
      <c r="H93" s="108">
        <v>4353</v>
      </c>
      <c r="I93" s="109" t="s">
        <v>64</v>
      </c>
      <c r="J93" s="69">
        <f t="shared" si="8"/>
        <v>0.43529999999999996</v>
      </c>
      <c r="K93" s="108">
        <v>583</v>
      </c>
      <c r="L93" s="109" t="s">
        <v>64</v>
      </c>
      <c r="M93" s="69">
        <f t="shared" si="5"/>
        <v>5.8299999999999998E-2</v>
      </c>
      <c r="N93" s="108">
        <v>524</v>
      </c>
      <c r="O93" s="109" t="s">
        <v>64</v>
      </c>
      <c r="P93" s="69">
        <f t="shared" si="6"/>
        <v>5.2400000000000002E-2</v>
      </c>
    </row>
    <row r="94" spans="2:16">
      <c r="B94" s="108">
        <v>600</v>
      </c>
      <c r="C94" s="109" t="s">
        <v>63</v>
      </c>
      <c r="D94" s="93">
        <f t="shared" si="9"/>
        <v>6.9767441860465115E-3</v>
      </c>
      <c r="E94" s="110">
        <v>3.2410000000000001</v>
      </c>
      <c r="F94" s="111">
        <v>5.1029999999999998</v>
      </c>
      <c r="G94" s="107">
        <f t="shared" si="7"/>
        <v>8.3439999999999994</v>
      </c>
      <c r="H94" s="108">
        <v>4765</v>
      </c>
      <c r="I94" s="109" t="s">
        <v>64</v>
      </c>
      <c r="J94" s="69">
        <f t="shared" si="8"/>
        <v>0.47649999999999998</v>
      </c>
      <c r="K94" s="108">
        <v>627</v>
      </c>
      <c r="L94" s="109" t="s">
        <v>64</v>
      </c>
      <c r="M94" s="69">
        <f t="shared" si="5"/>
        <v>6.2700000000000006E-2</v>
      </c>
      <c r="N94" s="108">
        <v>568</v>
      </c>
      <c r="O94" s="109" t="s">
        <v>64</v>
      </c>
      <c r="P94" s="69">
        <f t="shared" si="6"/>
        <v>5.6799999999999996E-2</v>
      </c>
    </row>
    <row r="95" spans="2:16">
      <c r="B95" s="108">
        <v>650</v>
      </c>
      <c r="C95" s="109" t="s">
        <v>63</v>
      </c>
      <c r="D95" s="93">
        <f t="shared" si="9"/>
        <v>7.5581395348837208E-3</v>
      </c>
      <c r="E95" s="110">
        <v>3.3730000000000002</v>
      </c>
      <c r="F95" s="111">
        <v>4.9370000000000003</v>
      </c>
      <c r="G95" s="107">
        <f t="shared" si="7"/>
        <v>8.31</v>
      </c>
      <c r="H95" s="108">
        <v>5179</v>
      </c>
      <c r="I95" s="109" t="s">
        <v>64</v>
      </c>
      <c r="J95" s="69">
        <f t="shared" si="8"/>
        <v>0.51790000000000003</v>
      </c>
      <c r="K95" s="108">
        <v>669</v>
      </c>
      <c r="L95" s="109" t="s">
        <v>64</v>
      </c>
      <c r="M95" s="69">
        <f t="shared" si="5"/>
        <v>6.6900000000000001E-2</v>
      </c>
      <c r="N95" s="108">
        <v>612</v>
      </c>
      <c r="O95" s="109" t="s">
        <v>64</v>
      </c>
      <c r="P95" s="69">
        <f t="shared" si="6"/>
        <v>6.1199999999999997E-2</v>
      </c>
    </row>
    <row r="96" spans="2:16">
      <c r="B96" s="108">
        <v>700</v>
      </c>
      <c r="C96" s="109" t="s">
        <v>63</v>
      </c>
      <c r="D96" s="93">
        <f t="shared" si="9"/>
        <v>8.1395348837209301E-3</v>
      </c>
      <c r="E96" s="110">
        <v>3.492</v>
      </c>
      <c r="F96" s="111">
        <v>4.7830000000000004</v>
      </c>
      <c r="G96" s="107">
        <f t="shared" si="7"/>
        <v>8.2750000000000004</v>
      </c>
      <c r="H96" s="108">
        <v>5596</v>
      </c>
      <c r="I96" s="109" t="s">
        <v>64</v>
      </c>
      <c r="J96" s="69">
        <f t="shared" si="8"/>
        <v>0.55959999999999999</v>
      </c>
      <c r="K96" s="108">
        <v>711</v>
      </c>
      <c r="L96" s="109" t="s">
        <v>64</v>
      </c>
      <c r="M96" s="69">
        <f t="shared" si="5"/>
        <v>7.1099999999999997E-2</v>
      </c>
      <c r="N96" s="108">
        <v>655</v>
      </c>
      <c r="O96" s="109" t="s">
        <v>64</v>
      </c>
      <c r="P96" s="69">
        <f t="shared" si="6"/>
        <v>6.5500000000000003E-2</v>
      </c>
    </row>
    <row r="97" spans="2:16">
      <c r="B97" s="108">
        <v>800</v>
      </c>
      <c r="C97" s="109" t="s">
        <v>63</v>
      </c>
      <c r="D97" s="93">
        <f t="shared" si="9"/>
        <v>9.3023255813953487E-3</v>
      </c>
      <c r="E97" s="110">
        <v>3.7040000000000002</v>
      </c>
      <c r="F97" s="111">
        <v>4.5060000000000002</v>
      </c>
      <c r="G97" s="107">
        <f t="shared" si="7"/>
        <v>8.2100000000000009</v>
      </c>
      <c r="H97" s="108">
        <v>6435</v>
      </c>
      <c r="I97" s="109" t="s">
        <v>64</v>
      </c>
      <c r="J97" s="69">
        <f t="shared" si="8"/>
        <v>0.64349999999999996</v>
      </c>
      <c r="K97" s="108">
        <v>795</v>
      </c>
      <c r="L97" s="109" t="s">
        <v>64</v>
      </c>
      <c r="M97" s="69">
        <f t="shared" si="5"/>
        <v>7.9500000000000001E-2</v>
      </c>
      <c r="N97" s="108">
        <v>740</v>
      </c>
      <c r="O97" s="109" t="s">
        <v>64</v>
      </c>
      <c r="P97" s="69">
        <f t="shared" si="6"/>
        <v>7.3999999999999996E-2</v>
      </c>
    </row>
    <row r="98" spans="2:16">
      <c r="B98" s="108">
        <v>900</v>
      </c>
      <c r="C98" s="109" t="s">
        <v>63</v>
      </c>
      <c r="D98" s="93">
        <f t="shared" si="9"/>
        <v>1.0465116279069767E-2</v>
      </c>
      <c r="E98" s="110">
        <v>3.8940000000000001</v>
      </c>
      <c r="F98" s="111">
        <v>4.2649999999999997</v>
      </c>
      <c r="G98" s="107">
        <f t="shared" si="7"/>
        <v>8.1589999999999989</v>
      </c>
      <c r="H98" s="108">
        <v>7282</v>
      </c>
      <c r="I98" s="109" t="s">
        <v>64</v>
      </c>
      <c r="J98" s="69">
        <f t="shared" si="8"/>
        <v>0.72819999999999996</v>
      </c>
      <c r="K98" s="108">
        <v>876</v>
      </c>
      <c r="L98" s="109" t="s">
        <v>64</v>
      </c>
      <c r="M98" s="69">
        <f t="shared" si="5"/>
        <v>8.7599999999999997E-2</v>
      </c>
      <c r="N98" s="108">
        <v>825</v>
      </c>
      <c r="O98" s="109" t="s">
        <v>64</v>
      </c>
      <c r="P98" s="69">
        <f t="shared" si="6"/>
        <v>8.249999999999999E-2</v>
      </c>
    </row>
    <row r="99" spans="2:16">
      <c r="B99" s="108">
        <v>1</v>
      </c>
      <c r="C99" s="112" t="s">
        <v>65</v>
      </c>
      <c r="D99" s="69">
        <f t="shared" ref="D99:D162" si="10">B99/$C$5</f>
        <v>1.1627906976744186E-2</v>
      </c>
      <c r="E99" s="110">
        <v>4.0730000000000004</v>
      </c>
      <c r="F99" s="111">
        <v>4.0529999999999999</v>
      </c>
      <c r="G99" s="107">
        <f t="shared" si="7"/>
        <v>8.1260000000000012</v>
      </c>
      <c r="H99" s="108">
        <v>8135</v>
      </c>
      <c r="I99" s="109" t="s">
        <v>64</v>
      </c>
      <c r="J99" s="69">
        <f t="shared" si="8"/>
        <v>0.8135</v>
      </c>
      <c r="K99" s="108">
        <v>953</v>
      </c>
      <c r="L99" s="109" t="s">
        <v>64</v>
      </c>
      <c r="M99" s="69">
        <f t="shared" si="5"/>
        <v>9.5299999999999996E-2</v>
      </c>
      <c r="N99" s="108">
        <v>908</v>
      </c>
      <c r="O99" s="109" t="s">
        <v>64</v>
      </c>
      <c r="P99" s="69">
        <f t="shared" si="6"/>
        <v>9.0800000000000006E-2</v>
      </c>
    </row>
    <row r="100" spans="2:16">
      <c r="B100" s="108">
        <v>1.1000000000000001</v>
      </c>
      <c r="C100" s="109" t="s">
        <v>65</v>
      </c>
      <c r="D100" s="69">
        <f t="shared" si="10"/>
        <v>1.2790697674418606E-2</v>
      </c>
      <c r="E100" s="110">
        <v>4.2480000000000002</v>
      </c>
      <c r="F100" s="111">
        <v>3.863</v>
      </c>
      <c r="G100" s="107">
        <f t="shared" si="7"/>
        <v>8.1110000000000007</v>
      </c>
      <c r="H100" s="108">
        <v>8991</v>
      </c>
      <c r="I100" s="109" t="s">
        <v>64</v>
      </c>
      <c r="J100" s="69">
        <f t="shared" si="8"/>
        <v>0.89910000000000001</v>
      </c>
      <c r="K100" s="108">
        <v>1027</v>
      </c>
      <c r="L100" s="109" t="s">
        <v>64</v>
      </c>
      <c r="M100" s="69">
        <f t="shared" si="5"/>
        <v>0.10269999999999999</v>
      </c>
      <c r="N100" s="108">
        <v>989</v>
      </c>
      <c r="O100" s="109" t="s">
        <v>64</v>
      </c>
      <c r="P100" s="69">
        <f t="shared" si="6"/>
        <v>9.8900000000000002E-2</v>
      </c>
    </row>
    <row r="101" spans="2:16">
      <c r="B101" s="108">
        <v>1.2</v>
      </c>
      <c r="C101" s="109" t="s">
        <v>65</v>
      </c>
      <c r="D101" s="69">
        <f t="shared" si="10"/>
        <v>1.3953488372093023E-2</v>
      </c>
      <c r="E101" s="110">
        <v>4.423</v>
      </c>
      <c r="F101" s="111">
        <v>3.694</v>
      </c>
      <c r="G101" s="107">
        <f t="shared" si="7"/>
        <v>8.1170000000000009</v>
      </c>
      <c r="H101" s="108">
        <v>9848</v>
      </c>
      <c r="I101" s="109" t="s">
        <v>64</v>
      </c>
      <c r="J101" s="69">
        <f t="shared" si="8"/>
        <v>0.98480000000000012</v>
      </c>
      <c r="K101" s="108">
        <v>1097</v>
      </c>
      <c r="L101" s="109" t="s">
        <v>64</v>
      </c>
      <c r="M101" s="69">
        <f t="shared" si="5"/>
        <v>0.10969999999999999</v>
      </c>
      <c r="N101" s="108">
        <v>1070</v>
      </c>
      <c r="O101" s="109" t="s">
        <v>64</v>
      </c>
      <c r="P101" s="69">
        <f t="shared" si="6"/>
        <v>0.10700000000000001</v>
      </c>
    </row>
    <row r="102" spans="2:16">
      <c r="B102" s="108">
        <v>1.3</v>
      </c>
      <c r="C102" s="109" t="s">
        <v>65</v>
      </c>
      <c r="D102" s="69">
        <f t="shared" si="10"/>
        <v>1.5116279069767442E-2</v>
      </c>
      <c r="E102" s="110">
        <v>4.5990000000000002</v>
      </c>
      <c r="F102" s="111">
        <v>3.5409999999999999</v>
      </c>
      <c r="G102" s="107">
        <f t="shared" si="7"/>
        <v>8.14</v>
      </c>
      <c r="H102" s="108">
        <v>1.07</v>
      </c>
      <c r="I102" s="112" t="s">
        <v>66</v>
      </c>
      <c r="J102" s="71">
        <f t="shared" ref="J102:J165" si="11">H102</f>
        <v>1.07</v>
      </c>
      <c r="K102" s="108">
        <v>1165</v>
      </c>
      <c r="L102" s="109" t="s">
        <v>64</v>
      </c>
      <c r="M102" s="69">
        <f t="shared" si="5"/>
        <v>0.11650000000000001</v>
      </c>
      <c r="N102" s="108">
        <v>1149</v>
      </c>
      <c r="O102" s="109" t="s">
        <v>64</v>
      </c>
      <c r="P102" s="69">
        <f t="shared" si="6"/>
        <v>0.1149</v>
      </c>
    </row>
    <row r="103" spans="2:16">
      <c r="B103" s="108">
        <v>1.4</v>
      </c>
      <c r="C103" s="109" t="s">
        <v>65</v>
      </c>
      <c r="D103" s="69">
        <f t="shared" si="10"/>
        <v>1.627906976744186E-2</v>
      </c>
      <c r="E103" s="110">
        <v>4.7779999999999996</v>
      </c>
      <c r="F103" s="111">
        <v>3.403</v>
      </c>
      <c r="G103" s="107">
        <f t="shared" si="7"/>
        <v>8.1809999999999992</v>
      </c>
      <c r="H103" s="108">
        <v>1.1599999999999999</v>
      </c>
      <c r="I103" s="109" t="s">
        <v>66</v>
      </c>
      <c r="J103" s="71">
        <f t="shared" si="11"/>
        <v>1.1599999999999999</v>
      </c>
      <c r="K103" s="108">
        <v>1231</v>
      </c>
      <c r="L103" s="109" t="s">
        <v>64</v>
      </c>
      <c r="M103" s="69">
        <f t="shared" si="5"/>
        <v>0.12310000000000001</v>
      </c>
      <c r="N103" s="108">
        <v>1226</v>
      </c>
      <c r="O103" s="109" t="s">
        <v>64</v>
      </c>
      <c r="P103" s="69">
        <f t="shared" si="6"/>
        <v>0.1226</v>
      </c>
    </row>
    <row r="104" spans="2:16">
      <c r="B104" s="108">
        <v>1.5</v>
      </c>
      <c r="C104" s="109" t="s">
        <v>65</v>
      </c>
      <c r="D104" s="69">
        <f t="shared" si="10"/>
        <v>1.7441860465116279E-2</v>
      </c>
      <c r="E104" s="110">
        <v>4.96</v>
      </c>
      <c r="F104" s="111">
        <v>3.2759999999999998</v>
      </c>
      <c r="G104" s="107">
        <f t="shared" si="7"/>
        <v>8.2360000000000007</v>
      </c>
      <c r="H104" s="108">
        <v>1.24</v>
      </c>
      <c r="I104" s="109" t="s">
        <v>66</v>
      </c>
      <c r="J104" s="71">
        <f t="shared" si="11"/>
        <v>1.24</v>
      </c>
      <c r="K104" s="108">
        <v>1293</v>
      </c>
      <c r="L104" s="109" t="s">
        <v>64</v>
      </c>
      <c r="M104" s="69">
        <f t="shared" si="5"/>
        <v>0.1293</v>
      </c>
      <c r="N104" s="108">
        <v>1302</v>
      </c>
      <c r="O104" s="109" t="s">
        <v>64</v>
      </c>
      <c r="P104" s="69">
        <f t="shared" si="6"/>
        <v>0.13020000000000001</v>
      </c>
    </row>
    <row r="105" spans="2:16">
      <c r="B105" s="108">
        <v>1.6</v>
      </c>
      <c r="C105" s="109" t="s">
        <v>65</v>
      </c>
      <c r="D105" s="69">
        <f t="shared" si="10"/>
        <v>1.8604651162790697E-2</v>
      </c>
      <c r="E105" s="110">
        <v>5.1459999999999999</v>
      </c>
      <c r="F105" s="111">
        <v>3.16</v>
      </c>
      <c r="G105" s="107">
        <f t="shared" si="7"/>
        <v>8.3060000000000009</v>
      </c>
      <c r="H105" s="108">
        <v>1.33</v>
      </c>
      <c r="I105" s="109" t="s">
        <v>66</v>
      </c>
      <c r="J105" s="71">
        <f t="shared" si="11"/>
        <v>1.33</v>
      </c>
      <c r="K105" s="108">
        <v>1353</v>
      </c>
      <c r="L105" s="109" t="s">
        <v>64</v>
      </c>
      <c r="M105" s="69">
        <f t="shared" si="5"/>
        <v>0.1353</v>
      </c>
      <c r="N105" s="108">
        <v>1376</v>
      </c>
      <c r="O105" s="109" t="s">
        <v>64</v>
      </c>
      <c r="P105" s="69">
        <f t="shared" si="6"/>
        <v>0.1376</v>
      </c>
    </row>
    <row r="106" spans="2:16">
      <c r="B106" s="108">
        <v>1.7</v>
      </c>
      <c r="C106" s="109" t="s">
        <v>65</v>
      </c>
      <c r="D106" s="69">
        <f t="shared" si="10"/>
        <v>1.9767441860465116E-2</v>
      </c>
      <c r="E106" s="110">
        <v>5.3339999999999996</v>
      </c>
      <c r="F106" s="111">
        <v>3.0529999999999999</v>
      </c>
      <c r="G106" s="107">
        <f t="shared" si="7"/>
        <v>8.3870000000000005</v>
      </c>
      <c r="H106" s="108">
        <v>1.41</v>
      </c>
      <c r="I106" s="109" t="s">
        <v>66</v>
      </c>
      <c r="J106" s="71">
        <f t="shared" si="11"/>
        <v>1.41</v>
      </c>
      <c r="K106" s="108">
        <v>1410</v>
      </c>
      <c r="L106" s="109" t="s">
        <v>64</v>
      </c>
      <c r="M106" s="69">
        <f t="shared" si="5"/>
        <v>0.14099999999999999</v>
      </c>
      <c r="N106" s="108">
        <v>1448</v>
      </c>
      <c r="O106" s="109" t="s">
        <v>64</v>
      </c>
      <c r="P106" s="69">
        <f t="shared" si="6"/>
        <v>0.14479999999999998</v>
      </c>
    </row>
    <row r="107" spans="2:16">
      <c r="B107" s="108">
        <v>1.8</v>
      </c>
      <c r="C107" s="109" t="s">
        <v>65</v>
      </c>
      <c r="D107" s="69">
        <f t="shared" si="10"/>
        <v>2.0930232558139535E-2</v>
      </c>
      <c r="E107" s="110">
        <v>5.524</v>
      </c>
      <c r="F107" s="111">
        <v>2.9550000000000001</v>
      </c>
      <c r="G107" s="107">
        <f t="shared" si="7"/>
        <v>8.4789999999999992</v>
      </c>
      <c r="H107" s="108">
        <v>1.49</v>
      </c>
      <c r="I107" s="109" t="s">
        <v>66</v>
      </c>
      <c r="J107" s="71">
        <f t="shared" si="11"/>
        <v>1.49</v>
      </c>
      <c r="K107" s="108">
        <v>1465</v>
      </c>
      <c r="L107" s="109" t="s">
        <v>64</v>
      </c>
      <c r="M107" s="69">
        <f t="shared" si="5"/>
        <v>0.14650000000000002</v>
      </c>
      <c r="N107" s="108">
        <v>1518</v>
      </c>
      <c r="O107" s="109" t="s">
        <v>64</v>
      </c>
      <c r="P107" s="69">
        <f t="shared" si="6"/>
        <v>0.15179999999999999</v>
      </c>
    </row>
    <row r="108" spans="2:16">
      <c r="B108" s="108">
        <v>2</v>
      </c>
      <c r="C108" s="109" t="s">
        <v>65</v>
      </c>
      <c r="D108" s="69">
        <f t="shared" si="10"/>
        <v>2.3255813953488372E-2</v>
      </c>
      <c r="E108" s="110">
        <v>5.9080000000000004</v>
      </c>
      <c r="F108" s="111">
        <v>2.778</v>
      </c>
      <c r="G108" s="107">
        <f t="shared" si="7"/>
        <v>8.6859999999999999</v>
      </c>
      <c r="H108" s="108">
        <v>1.66</v>
      </c>
      <c r="I108" s="109" t="s">
        <v>66</v>
      </c>
      <c r="J108" s="71">
        <f t="shared" si="11"/>
        <v>1.66</v>
      </c>
      <c r="K108" s="108">
        <v>1576</v>
      </c>
      <c r="L108" s="109" t="s">
        <v>64</v>
      </c>
      <c r="M108" s="69">
        <f t="shared" si="5"/>
        <v>0.15760000000000002</v>
      </c>
      <c r="N108" s="108">
        <v>1653</v>
      </c>
      <c r="O108" s="109" t="s">
        <v>64</v>
      </c>
      <c r="P108" s="69">
        <f t="shared" si="6"/>
        <v>0.1653</v>
      </c>
    </row>
    <row r="109" spans="2:16">
      <c r="B109" s="108">
        <v>2.25</v>
      </c>
      <c r="C109" s="109" t="s">
        <v>65</v>
      </c>
      <c r="D109" s="69">
        <f t="shared" si="10"/>
        <v>2.616279069767442E-2</v>
      </c>
      <c r="E109" s="110">
        <v>6.3890000000000002</v>
      </c>
      <c r="F109" s="111">
        <v>2.589</v>
      </c>
      <c r="G109" s="107">
        <f t="shared" si="7"/>
        <v>8.9779999999999998</v>
      </c>
      <c r="H109" s="108">
        <v>1.85</v>
      </c>
      <c r="I109" s="109" t="s">
        <v>66</v>
      </c>
      <c r="J109" s="71">
        <f t="shared" si="11"/>
        <v>1.85</v>
      </c>
      <c r="K109" s="108">
        <v>1705</v>
      </c>
      <c r="L109" s="109" t="s">
        <v>64</v>
      </c>
      <c r="M109" s="69">
        <f t="shared" si="5"/>
        <v>0.17050000000000001</v>
      </c>
      <c r="N109" s="108">
        <v>1812</v>
      </c>
      <c r="O109" s="109" t="s">
        <v>64</v>
      </c>
      <c r="P109" s="69">
        <f t="shared" si="6"/>
        <v>0.1812</v>
      </c>
    </row>
    <row r="110" spans="2:16">
      <c r="B110" s="108">
        <v>2.5</v>
      </c>
      <c r="C110" s="109" t="s">
        <v>65</v>
      </c>
      <c r="D110" s="69">
        <f t="shared" si="10"/>
        <v>2.9069767441860465E-2</v>
      </c>
      <c r="E110" s="110">
        <v>6.8650000000000002</v>
      </c>
      <c r="F110" s="111">
        <v>2.4279999999999999</v>
      </c>
      <c r="G110" s="107">
        <f t="shared" si="7"/>
        <v>9.2929999999999993</v>
      </c>
      <c r="H110" s="108">
        <v>2.0499999999999998</v>
      </c>
      <c r="I110" s="109" t="s">
        <v>66</v>
      </c>
      <c r="J110" s="71">
        <f t="shared" si="11"/>
        <v>2.0499999999999998</v>
      </c>
      <c r="K110" s="108">
        <v>1820</v>
      </c>
      <c r="L110" s="109" t="s">
        <v>64</v>
      </c>
      <c r="M110" s="69">
        <f t="shared" si="5"/>
        <v>0.182</v>
      </c>
      <c r="N110" s="108">
        <v>1960</v>
      </c>
      <c r="O110" s="109" t="s">
        <v>64</v>
      </c>
      <c r="P110" s="69">
        <f t="shared" si="6"/>
        <v>0.19600000000000001</v>
      </c>
    </row>
    <row r="111" spans="2:16">
      <c r="B111" s="108">
        <v>2.75</v>
      </c>
      <c r="C111" s="109" t="s">
        <v>65</v>
      </c>
      <c r="D111" s="69">
        <f t="shared" si="10"/>
        <v>3.1976744186046513E-2</v>
      </c>
      <c r="E111" s="110">
        <v>7.3319999999999999</v>
      </c>
      <c r="F111" s="111">
        <v>2.2879999999999998</v>
      </c>
      <c r="G111" s="107">
        <f t="shared" si="7"/>
        <v>9.6199999999999992</v>
      </c>
      <c r="H111" s="108">
        <v>2.23</v>
      </c>
      <c r="I111" s="109" t="s">
        <v>66</v>
      </c>
      <c r="J111" s="71">
        <f t="shared" si="11"/>
        <v>2.23</v>
      </c>
      <c r="K111" s="108">
        <v>1924</v>
      </c>
      <c r="L111" s="109" t="s">
        <v>64</v>
      </c>
      <c r="M111" s="69">
        <f t="shared" si="5"/>
        <v>0.19239999999999999</v>
      </c>
      <c r="N111" s="108">
        <v>2098</v>
      </c>
      <c r="O111" s="109" t="s">
        <v>64</v>
      </c>
      <c r="P111" s="69">
        <f t="shared" si="6"/>
        <v>0.20979999999999999</v>
      </c>
    </row>
    <row r="112" spans="2:16">
      <c r="B112" s="108">
        <v>3</v>
      </c>
      <c r="C112" s="109" t="s">
        <v>65</v>
      </c>
      <c r="D112" s="69">
        <f t="shared" si="10"/>
        <v>3.4883720930232558E-2</v>
      </c>
      <c r="E112" s="110">
        <v>7.7880000000000003</v>
      </c>
      <c r="F112" s="111">
        <v>2.165</v>
      </c>
      <c r="G112" s="107">
        <f t="shared" si="7"/>
        <v>9.9529999999999994</v>
      </c>
      <c r="H112" s="108">
        <v>2.41</v>
      </c>
      <c r="I112" s="109" t="s">
        <v>66</v>
      </c>
      <c r="J112" s="71">
        <f t="shared" si="11"/>
        <v>2.41</v>
      </c>
      <c r="K112" s="108">
        <v>2017</v>
      </c>
      <c r="L112" s="109" t="s">
        <v>64</v>
      </c>
      <c r="M112" s="69">
        <f t="shared" si="5"/>
        <v>0.20169999999999999</v>
      </c>
      <c r="N112" s="108">
        <v>2226</v>
      </c>
      <c r="O112" s="109" t="s">
        <v>64</v>
      </c>
      <c r="P112" s="69">
        <f t="shared" si="6"/>
        <v>0.22259999999999999</v>
      </c>
    </row>
    <row r="113" spans="1:16">
      <c r="B113" s="108">
        <v>3.25</v>
      </c>
      <c r="C113" s="109" t="s">
        <v>65</v>
      </c>
      <c r="D113" s="69">
        <f t="shared" si="10"/>
        <v>3.7790697674418602E-2</v>
      </c>
      <c r="E113" s="110">
        <v>8.2319999999999993</v>
      </c>
      <c r="F113" s="111">
        <v>2.0569999999999999</v>
      </c>
      <c r="G113" s="107">
        <f t="shared" si="7"/>
        <v>10.289</v>
      </c>
      <c r="H113" s="108">
        <v>2.59</v>
      </c>
      <c r="I113" s="109" t="s">
        <v>66</v>
      </c>
      <c r="J113" s="71">
        <f t="shared" si="11"/>
        <v>2.59</v>
      </c>
      <c r="K113" s="108">
        <v>2101</v>
      </c>
      <c r="L113" s="109" t="s">
        <v>64</v>
      </c>
      <c r="M113" s="69">
        <f t="shared" si="5"/>
        <v>0.21010000000000001</v>
      </c>
      <c r="N113" s="108">
        <v>2346</v>
      </c>
      <c r="O113" s="109" t="s">
        <v>64</v>
      </c>
      <c r="P113" s="69">
        <f t="shared" si="6"/>
        <v>0.2346</v>
      </c>
    </row>
    <row r="114" spans="1:16">
      <c r="B114" s="108">
        <v>3.5</v>
      </c>
      <c r="C114" s="109" t="s">
        <v>65</v>
      </c>
      <c r="D114" s="69">
        <f t="shared" si="10"/>
        <v>4.0697674418604654E-2</v>
      </c>
      <c r="E114" s="110">
        <v>8.6639999999999997</v>
      </c>
      <c r="F114" s="111">
        <v>1.96</v>
      </c>
      <c r="G114" s="107">
        <f t="shared" si="7"/>
        <v>10.623999999999999</v>
      </c>
      <c r="H114" s="108">
        <v>2.75</v>
      </c>
      <c r="I114" s="109" t="s">
        <v>66</v>
      </c>
      <c r="J114" s="71">
        <f t="shared" si="11"/>
        <v>2.75</v>
      </c>
      <c r="K114" s="108">
        <v>2178</v>
      </c>
      <c r="L114" s="109" t="s">
        <v>64</v>
      </c>
      <c r="M114" s="69">
        <f t="shared" si="5"/>
        <v>0.21779999999999999</v>
      </c>
      <c r="N114" s="108">
        <v>2458</v>
      </c>
      <c r="O114" s="109" t="s">
        <v>64</v>
      </c>
      <c r="P114" s="69">
        <f t="shared" si="6"/>
        <v>0.24580000000000002</v>
      </c>
    </row>
    <row r="115" spans="1:16">
      <c r="B115" s="108">
        <v>3.75</v>
      </c>
      <c r="C115" s="109" t="s">
        <v>65</v>
      </c>
      <c r="D115" s="69">
        <f t="shared" si="10"/>
        <v>4.3604651162790699E-2</v>
      </c>
      <c r="E115" s="110">
        <v>9.0850000000000009</v>
      </c>
      <c r="F115" s="111">
        <v>1.873</v>
      </c>
      <c r="G115" s="107">
        <f t="shared" si="7"/>
        <v>10.958</v>
      </c>
      <c r="H115" s="108">
        <v>2.92</v>
      </c>
      <c r="I115" s="109" t="s">
        <v>66</v>
      </c>
      <c r="J115" s="71">
        <f t="shared" si="11"/>
        <v>2.92</v>
      </c>
      <c r="K115" s="108">
        <v>2248</v>
      </c>
      <c r="L115" s="109" t="s">
        <v>64</v>
      </c>
      <c r="M115" s="69">
        <f t="shared" si="5"/>
        <v>0.22480000000000003</v>
      </c>
      <c r="N115" s="108">
        <v>2563</v>
      </c>
      <c r="O115" s="109" t="s">
        <v>64</v>
      </c>
      <c r="P115" s="69">
        <f t="shared" si="6"/>
        <v>0.25630000000000003</v>
      </c>
    </row>
    <row r="116" spans="1:16">
      <c r="B116" s="108">
        <v>4</v>
      </c>
      <c r="C116" s="109" t="s">
        <v>65</v>
      </c>
      <c r="D116" s="69">
        <f t="shared" si="10"/>
        <v>4.6511627906976744E-2</v>
      </c>
      <c r="E116" s="110">
        <v>9.4960000000000004</v>
      </c>
      <c r="F116" s="111">
        <v>1.7949999999999999</v>
      </c>
      <c r="G116" s="107">
        <f t="shared" si="7"/>
        <v>11.291</v>
      </c>
      <c r="H116" s="108">
        <v>3.08</v>
      </c>
      <c r="I116" s="109" t="s">
        <v>66</v>
      </c>
      <c r="J116" s="71">
        <f t="shared" si="11"/>
        <v>3.08</v>
      </c>
      <c r="K116" s="108">
        <v>2313</v>
      </c>
      <c r="L116" s="109" t="s">
        <v>64</v>
      </c>
      <c r="M116" s="69">
        <f t="shared" si="5"/>
        <v>0.23130000000000001</v>
      </c>
      <c r="N116" s="108">
        <v>2662</v>
      </c>
      <c r="O116" s="109" t="s">
        <v>64</v>
      </c>
      <c r="P116" s="69">
        <f t="shared" si="6"/>
        <v>0.26619999999999999</v>
      </c>
    </row>
    <row r="117" spans="1:16">
      <c r="B117" s="108">
        <v>4.5</v>
      </c>
      <c r="C117" s="109" t="s">
        <v>65</v>
      </c>
      <c r="D117" s="69">
        <f t="shared" si="10"/>
        <v>5.232558139534884E-2</v>
      </c>
      <c r="E117" s="110">
        <v>10.29</v>
      </c>
      <c r="F117" s="111">
        <v>1.6579999999999999</v>
      </c>
      <c r="G117" s="107">
        <f t="shared" si="7"/>
        <v>11.947999999999999</v>
      </c>
      <c r="H117" s="108">
        <v>3.38</v>
      </c>
      <c r="I117" s="109" t="s">
        <v>66</v>
      </c>
      <c r="J117" s="71">
        <f t="shared" si="11"/>
        <v>3.38</v>
      </c>
      <c r="K117" s="108">
        <v>2447</v>
      </c>
      <c r="L117" s="109" t="s">
        <v>64</v>
      </c>
      <c r="M117" s="69">
        <f t="shared" si="5"/>
        <v>0.2447</v>
      </c>
      <c r="N117" s="108">
        <v>2842</v>
      </c>
      <c r="O117" s="109" t="s">
        <v>64</v>
      </c>
      <c r="P117" s="69">
        <f t="shared" si="6"/>
        <v>0.28420000000000001</v>
      </c>
    </row>
    <row r="118" spans="1:16">
      <c r="B118" s="108">
        <v>5</v>
      </c>
      <c r="C118" s="109" t="s">
        <v>65</v>
      </c>
      <c r="D118" s="69">
        <f t="shared" si="10"/>
        <v>5.8139534883720929E-2</v>
      </c>
      <c r="E118" s="110">
        <v>11.06</v>
      </c>
      <c r="F118" s="111">
        <v>1.5429999999999999</v>
      </c>
      <c r="G118" s="107">
        <f t="shared" si="7"/>
        <v>12.603</v>
      </c>
      <c r="H118" s="108">
        <v>3.67</v>
      </c>
      <c r="I118" s="109" t="s">
        <v>66</v>
      </c>
      <c r="J118" s="71">
        <f t="shared" si="11"/>
        <v>3.67</v>
      </c>
      <c r="K118" s="108">
        <v>2561</v>
      </c>
      <c r="L118" s="109" t="s">
        <v>64</v>
      </c>
      <c r="M118" s="69">
        <f t="shared" si="5"/>
        <v>0.25609999999999999</v>
      </c>
      <c r="N118" s="108">
        <v>3002</v>
      </c>
      <c r="O118" s="109" t="s">
        <v>64</v>
      </c>
      <c r="P118" s="69">
        <f t="shared" si="6"/>
        <v>0.30019999999999997</v>
      </c>
    </row>
    <row r="119" spans="1:16">
      <c r="B119" s="108">
        <v>5.5</v>
      </c>
      <c r="C119" s="109" t="s">
        <v>65</v>
      </c>
      <c r="D119" s="69">
        <f t="shared" si="10"/>
        <v>6.3953488372093026E-2</v>
      </c>
      <c r="E119" s="110">
        <v>11.81</v>
      </c>
      <c r="F119" s="111">
        <v>1.4450000000000001</v>
      </c>
      <c r="G119" s="107">
        <f t="shared" si="7"/>
        <v>13.255000000000001</v>
      </c>
      <c r="H119" s="108">
        <v>3.94</v>
      </c>
      <c r="I119" s="109" t="s">
        <v>66</v>
      </c>
      <c r="J119" s="71">
        <f t="shared" si="11"/>
        <v>3.94</v>
      </c>
      <c r="K119" s="108">
        <v>2660</v>
      </c>
      <c r="L119" s="109" t="s">
        <v>64</v>
      </c>
      <c r="M119" s="69">
        <f t="shared" si="5"/>
        <v>0.26600000000000001</v>
      </c>
      <c r="N119" s="108">
        <v>3146</v>
      </c>
      <c r="O119" s="109" t="s">
        <v>64</v>
      </c>
      <c r="P119" s="69">
        <f t="shared" si="6"/>
        <v>0.31459999999999999</v>
      </c>
    </row>
    <row r="120" spans="1:16">
      <c r="B120" s="108">
        <v>6</v>
      </c>
      <c r="C120" s="109" t="s">
        <v>65</v>
      </c>
      <c r="D120" s="69">
        <f t="shared" si="10"/>
        <v>6.9767441860465115E-2</v>
      </c>
      <c r="E120" s="110">
        <v>12.54</v>
      </c>
      <c r="F120" s="111">
        <v>1.36</v>
      </c>
      <c r="G120" s="107">
        <f t="shared" si="7"/>
        <v>13.899999999999999</v>
      </c>
      <c r="H120" s="108">
        <v>4.2</v>
      </c>
      <c r="I120" s="109" t="s">
        <v>66</v>
      </c>
      <c r="J120" s="71">
        <f t="shared" si="11"/>
        <v>4.2</v>
      </c>
      <c r="K120" s="108">
        <v>2747</v>
      </c>
      <c r="L120" s="109" t="s">
        <v>64</v>
      </c>
      <c r="M120" s="69">
        <f t="shared" si="5"/>
        <v>0.2747</v>
      </c>
      <c r="N120" s="108">
        <v>3275</v>
      </c>
      <c r="O120" s="109" t="s">
        <v>64</v>
      </c>
      <c r="P120" s="69">
        <f t="shared" si="6"/>
        <v>0.32750000000000001</v>
      </c>
    </row>
    <row r="121" spans="1:16">
      <c r="B121" s="108">
        <v>6.5</v>
      </c>
      <c r="C121" s="109" t="s">
        <v>65</v>
      </c>
      <c r="D121" s="69">
        <f t="shared" si="10"/>
        <v>7.5581395348837205E-2</v>
      </c>
      <c r="E121" s="110">
        <v>13.26</v>
      </c>
      <c r="F121" s="111">
        <v>1.2849999999999999</v>
      </c>
      <c r="G121" s="107">
        <f t="shared" si="7"/>
        <v>14.545</v>
      </c>
      <c r="H121" s="108">
        <v>4.45</v>
      </c>
      <c r="I121" s="109" t="s">
        <v>66</v>
      </c>
      <c r="J121" s="71">
        <f t="shared" si="11"/>
        <v>4.45</v>
      </c>
      <c r="K121" s="108">
        <v>2823</v>
      </c>
      <c r="L121" s="109" t="s">
        <v>64</v>
      </c>
      <c r="M121" s="69">
        <f t="shared" si="5"/>
        <v>0.2823</v>
      </c>
      <c r="N121" s="108">
        <v>3393</v>
      </c>
      <c r="O121" s="109" t="s">
        <v>64</v>
      </c>
      <c r="P121" s="69">
        <f t="shared" si="6"/>
        <v>0.33929999999999999</v>
      </c>
    </row>
    <row r="122" spans="1:16">
      <c r="B122" s="108">
        <v>7</v>
      </c>
      <c r="C122" s="109" t="s">
        <v>65</v>
      </c>
      <c r="D122" s="69">
        <f t="shared" si="10"/>
        <v>8.1395348837209308E-2</v>
      </c>
      <c r="E122" s="110">
        <v>13.98</v>
      </c>
      <c r="F122" s="111">
        <v>1.22</v>
      </c>
      <c r="G122" s="107">
        <f t="shared" si="7"/>
        <v>15.200000000000001</v>
      </c>
      <c r="H122" s="108">
        <v>4.6900000000000004</v>
      </c>
      <c r="I122" s="109" t="s">
        <v>66</v>
      </c>
      <c r="J122" s="71">
        <f t="shared" si="11"/>
        <v>4.6900000000000004</v>
      </c>
      <c r="K122" s="108">
        <v>2892</v>
      </c>
      <c r="L122" s="109" t="s">
        <v>64</v>
      </c>
      <c r="M122" s="69">
        <f t="shared" si="5"/>
        <v>0.28920000000000001</v>
      </c>
      <c r="N122" s="108">
        <v>3500</v>
      </c>
      <c r="O122" s="109" t="s">
        <v>64</v>
      </c>
      <c r="P122" s="69">
        <f t="shared" si="6"/>
        <v>0.35</v>
      </c>
    </row>
    <row r="123" spans="1:16">
      <c r="B123" s="108">
        <v>8</v>
      </c>
      <c r="C123" s="109" t="s">
        <v>65</v>
      </c>
      <c r="D123" s="69">
        <f t="shared" si="10"/>
        <v>9.3023255813953487E-2</v>
      </c>
      <c r="E123" s="110">
        <v>15.4</v>
      </c>
      <c r="F123" s="111">
        <v>1.1080000000000001</v>
      </c>
      <c r="G123" s="107">
        <f t="shared" si="7"/>
        <v>16.507999999999999</v>
      </c>
      <c r="H123" s="108">
        <v>5.14</v>
      </c>
      <c r="I123" s="109" t="s">
        <v>66</v>
      </c>
      <c r="J123" s="71">
        <f t="shared" si="11"/>
        <v>5.14</v>
      </c>
      <c r="K123" s="108">
        <v>3041</v>
      </c>
      <c r="L123" s="109" t="s">
        <v>64</v>
      </c>
      <c r="M123" s="69">
        <f t="shared" si="5"/>
        <v>0.30409999999999998</v>
      </c>
      <c r="N123" s="108">
        <v>3688</v>
      </c>
      <c r="O123" s="109" t="s">
        <v>64</v>
      </c>
      <c r="P123" s="69">
        <f t="shared" si="6"/>
        <v>0.36880000000000002</v>
      </c>
    </row>
    <row r="124" spans="1:16">
      <c r="B124" s="108">
        <v>9</v>
      </c>
      <c r="C124" s="109" t="s">
        <v>65</v>
      </c>
      <c r="D124" s="69">
        <f t="shared" si="10"/>
        <v>0.10465116279069768</v>
      </c>
      <c r="E124" s="110">
        <v>16.809999999999999</v>
      </c>
      <c r="F124" s="111">
        <v>1.0169999999999999</v>
      </c>
      <c r="G124" s="107">
        <f t="shared" si="7"/>
        <v>17.826999999999998</v>
      </c>
      <c r="H124" s="108">
        <v>5.55</v>
      </c>
      <c r="I124" s="109" t="s">
        <v>66</v>
      </c>
      <c r="J124" s="71">
        <f t="shared" si="11"/>
        <v>5.55</v>
      </c>
      <c r="K124" s="108">
        <v>3162</v>
      </c>
      <c r="L124" s="109" t="s">
        <v>64</v>
      </c>
      <c r="M124" s="69">
        <f t="shared" si="5"/>
        <v>0.31619999999999998</v>
      </c>
      <c r="N124" s="108">
        <v>3847</v>
      </c>
      <c r="O124" s="109" t="s">
        <v>64</v>
      </c>
      <c r="P124" s="69">
        <f t="shared" si="6"/>
        <v>0.38469999999999999</v>
      </c>
    </row>
    <row r="125" spans="1:16">
      <c r="B125" s="72">
        <v>10</v>
      </c>
      <c r="C125" s="73" t="s">
        <v>65</v>
      </c>
      <c r="D125" s="69">
        <f t="shared" si="10"/>
        <v>0.11627906976744186</v>
      </c>
      <c r="E125" s="110">
        <v>18.22</v>
      </c>
      <c r="F125" s="111">
        <v>0.94159999999999999</v>
      </c>
      <c r="G125" s="107">
        <f t="shared" si="7"/>
        <v>19.1616</v>
      </c>
      <c r="H125" s="108">
        <v>5.94</v>
      </c>
      <c r="I125" s="109" t="s">
        <v>66</v>
      </c>
      <c r="J125" s="71">
        <f t="shared" si="11"/>
        <v>5.94</v>
      </c>
      <c r="K125" s="108">
        <v>3262</v>
      </c>
      <c r="L125" s="109" t="s">
        <v>64</v>
      </c>
      <c r="M125" s="69">
        <f t="shared" si="5"/>
        <v>0.32619999999999999</v>
      </c>
      <c r="N125" s="108">
        <v>3984</v>
      </c>
      <c r="O125" s="109" t="s">
        <v>64</v>
      </c>
      <c r="P125" s="69">
        <f t="shared" si="6"/>
        <v>0.39839999999999998</v>
      </c>
    </row>
    <row r="126" spans="1:16">
      <c r="B126" s="72">
        <v>11</v>
      </c>
      <c r="C126" s="73" t="s">
        <v>65</v>
      </c>
      <c r="D126" s="69">
        <f t="shared" si="10"/>
        <v>0.12790697674418605</v>
      </c>
      <c r="E126" s="110">
        <v>19.61</v>
      </c>
      <c r="F126" s="111">
        <v>0.87749999999999995</v>
      </c>
      <c r="G126" s="107">
        <f t="shared" si="7"/>
        <v>20.487500000000001</v>
      </c>
      <c r="H126" s="72">
        <v>6.3</v>
      </c>
      <c r="I126" s="73" t="s">
        <v>66</v>
      </c>
      <c r="J126" s="71">
        <f t="shared" si="11"/>
        <v>6.3</v>
      </c>
      <c r="K126" s="72">
        <v>3346</v>
      </c>
      <c r="L126" s="73" t="s">
        <v>64</v>
      </c>
      <c r="M126" s="69">
        <f t="shared" si="5"/>
        <v>0.33460000000000001</v>
      </c>
      <c r="N126" s="72">
        <v>4102</v>
      </c>
      <c r="O126" s="73" t="s">
        <v>64</v>
      </c>
      <c r="P126" s="69">
        <f t="shared" si="6"/>
        <v>0.41020000000000001</v>
      </c>
    </row>
    <row r="127" spans="1:16">
      <c r="B127" s="72">
        <v>12</v>
      </c>
      <c r="C127" s="73" t="s">
        <v>65</v>
      </c>
      <c r="D127" s="69">
        <f t="shared" si="10"/>
        <v>0.13953488372093023</v>
      </c>
      <c r="E127" s="110">
        <v>20.99</v>
      </c>
      <c r="F127" s="111">
        <v>0.82230000000000003</v>
      </c>
      <c r="G127" s="107">
        <f t="shared" si="7"/>
        <v>21.812299999999997</v>
      </c>
      <c r="H127" s="72">
        <v>6.64</v>
      </c>
      <c r="I127" s="73" t="s">
        <v>66</v>
      </c>
      <c r="J127" s="71">
        <f t="shared" si="11"/>
        <v>6.64</v>
      </c>
      <c r="K127" s="72">
        <v>3418</v>
      </c>
      <c r="L127" s="73" t="s">
        <v>64</v>
      </c>
      <c r="M127" s="69">
        <f t="shared" si="5"/>
        <v>0.34179999999999999</v>
      </c>
      <c r="N127" s="72">
        <v>4205</v>
      </c>
      <c r="O127" s="73" t="s">
        <v>64</v>
      </c>
      <c r="P127" s="69">
        <f t="shared" si="6"/>
        <v>0.42049999999999998</v>
      </c>
    </row>
    <row r="128" spans="1:16">
      <c r="A128" s="113"/>
      <c r="B128" s="108">
        <v>13</v>
      </c>
      <c r="C128" s="109" t="s">
        <v>65</v>
      </c>
      <c r="D128" s="69">
        <f t="shared" si="10"/>
        <v>0.15116279069767441</v>
      </c>
      <c r="E128" s="110">
        <v>22.35</v>
      </c>
      <c r="F128" s="111">
        <v>0.77439999999999998</v>
      </c>
      <c r="G128" s="107">
        <f t="shared" si="7"/>
        <v>23.124400000000001</v>
      </c>
      <c r="H128" s="108">
        <v>6.95</v>
      </c>
      <c r="I128" s="109" t="s">
        <v>66</v>
      </c>
      <c r="J128" s="71">
        <f t="shared" si="11"/>
        <v>6.95</v>
      </c>
      <c r="K128" s="72">
        <v>3480</v>
      </c>
      <c r="L128" s="73" t="s">
        <v>64</v>
      </c>
      <c r="M128" s="69">
        <f t="shared" si="5"/>
        <v>0.34799999999999998</v>
      </c>
      <c r="N128" s="72">
        <v>4296</v>
      </c>
      <c r="O128" s="73" t="s">
        <v>64</v>
      </c>
      <c r="P128" s="69">
        <f t="shared" si="6"/>
        <v>0.42960000000000004</v>
      </c>
    </row>
    <row r="129" spans="1:16">
      <c r="A129" s="113"/>
      <c r="B129" s="108">
        <v>14</v>
      </c>
      <c r="C129" s="109" t="s">
        <v>65</v>
      </c>
      <c r="D129" s="69">
        <f t="shared" si="10"/>
        <v>0.16279069767441862</v>
      </c>
      <c r="E129" s="110">
        <v>23.68</v>
      </c>
      <c r="F129" s="111">
        <v>0.73219999999999996</v>
      </c>
      <c r="G129" s="107">
        <f t="shared" si="7"/>
        <v>24.412199999999999</v>
      </c>
      <c r="H129" s="108">
        <v>7.25</v>
      </c>
      <c r="I129" s="109" t="s">
        <v>66</v>
      </c>
      <c r="J129" s="71">
        <f t="shared" si="11"/>
        <v>7.25</v>
      </c>
      <c r="K129" s="72">
        <v>3534</v>
      </c>
      <c r="L129" s="73" t="s">
        <v>64</v>
      </c>
      <c r="M129" s="69">
        <f t="shared" si="5"/>
        <v>0.35339999999999999</v>
      </c>
      <c r="N129" s="72">
        <v>4377</v>
      </c>
      <c r="O129" s="73" t="s">
        <v>64</v>
      </c>
      <c r="P129" s="69">
        <f t="shared" si="6"/>
        <v>0.43769999999999998</v>
      </c>
    </row>
    <row r="130" spans="1:16">
      <c r="A130" s="113"/>
      <c r="B130" s="108">
        <v>15</v>
      </c>
      <c r="C130" s="109" t="s">
        <v>65</v>
      </c>
      <c r="D130" s="69">
        <f t="shared" si="10"/>
        <v>0.1744186046511628</v>
      </c>
      <c r="E130" s="110">
        <v>24.98</v>
      </c>
      <c r="F130" s="111">
        <v>0.69489999999999996</v>
      </c>
      <c r="G130" s="107">
        <f t="shared" si="7"/>
        <v>25.674900000000001</v>
      </c>
      <c r="H130" s="108">
        <v>7.54</v>
      </c>
      <c r="I130" s="109" t="s">
        <v>66</v>
      </c>
      <c r="J130" s="71">
        <f t="shared" si="11"/>
        <v>7.54</v>
      </c>
      <c r="K130" s="72">
        <v>3582</v>
      </c>
      <c r="L130" s="73" t="s">
        <v>64</v>
      </c>
      <c r="M130" s="69">
        <f t="shared" si="5"/>
        <v>0.35819999999999996</v>
      </c>
      <c r="N130" s="72">
        <v>4450</v>
      </c>
      <c r="O130" s="73" t="s">
        <v>64</v>
      </c>
      <c r="P130" s="69">
        <f t="shared" si="6"/>
        <v>0.44500000000000001</v>
      </c>
    </row>
    <row r="131" spans="1:16">
      <c r="A131" s="113"/>
      <c r="B131" s="108">
        <v>16</v>
      </c>
      <c r="C131" s="109" t="s">
        <v>65</v>
      </c>
      <c r="D131" s="69">
        <f t="shared" si="10"/>
        <v>0.18604651162790697</v>
      </c>
      <c r="E131" s="110">
        <v>26.25</v>
      </c>
      <c r="F131" s="111">
        <v>0.66149999999999998</v>
      </c>
      <c r="G131" s="107">
        <f t="shared" si="7"/>
        <v>26.9115</v>
      </c>
      <c r="H131" s="108">
        <v>7.81</v>
      </c>
      <c r="I131" s="109" t="s">
        <v>66</v>
      </c>
      <c r="J131" s="71">
        <f t="shared" si="11"/>
        <v>7.81</v>
      </c>
      <c r="K131" s="72">
        <v>3625</v>
      </c>
      <c r="L131" s="73" t="s">
        <v>64</v>
      </c>
      <c r="M131" s="69">
        <f t="shared" si="5"/>
        <v>0.36249999999999999</v>
      </c>
      <c r="N131" s="72">
        <v>4515</v>
      </c>
      <c r="O131" s="73" t="s">
        <v>64</v>
      </c>
      <c r="P131" s="69">
        <f t="shared" si="6"/>
        <v>0.45149999999999996</v>
      </c>
    </row>
    <row r="132" spans="1:16">
      <c r="A132" s="113"/>
      <c r="B132" s="108">
        <v>17</v>
      </c>
      <c r="C132" s="109" t="s">
        <v>65</v>
      </c>
      <c r="D132" s="69">
        <f t="shared" si="10"/>
        <v>0.19767441860465115</v>
      </c>
      <c r="E132" s="110">
        <v>27.48</v>
      </c>
      <c r="F132" s="111">
        <v>0.63139999999999996</v>
      </c>
      <c r="G132" s="107">
        <f t="shared" si="7"/>
        <v>28.1114</v>
      </c>
      <c r="H132" s="108">
        <v>8.07</v>
      </c>
      <c r="I132" s="109" t="s">
        <v>66</v>
      </c>
      <c r="J132" s="71">
        <f t="shared" si="11"/>
        <v>8.07</v>
      </c>
      <c r="K132" s="72">
        <v>3663</v>
      </c>
      <c r="L132" s="73" t="s">
        <v>64</v>
      </c>
      <c r="M132" s="69">
        <f t="shared" si="5"/>
        <v>0.36629999999999996</v>
      </c>
      <c r="N132" s="72">
        <v>4574</v>
      </c>
      <c r="O132" s="73" t="s">
        <v>64</v>
      </c>
      <c r="P132" s="69">
        <f t="shared" si="6"/>
        <v>0.45739999999999997</v>
      </c>
    </row>
    <row r="133" spans="1:16">
      <c r="A133" s="113"/>
      <c r="B133" s="108">
        <v>18</v>
      </c>
      <c r="C133" s="109" t="s">
        <v>65</v>
      </c>
      <c r="D133" s="69">
        <f t="shared" si="10"/>
        <v>0.20930232558139536</v>
      </c>
      <c r="E133" s="110">
        <v>28.67</v>
      </c>
      <c r="F133" s="111">
        <v>0.60429999999999995</v>
      </c>
      <c r="G133" s="107">
        <f t="shared" si="7"/>
        <v>29.2743</v>
      </c>
      <c r="H133" s="108">
        <v>8.32</v>
      </c>
      <c r="I133" s="109" t="s">
        <v>66</v>
      </c>
      <c r="J133" s="71">
        <f t="shared" si="11"/>
        <v>8.32</v>
      </c>
      <c r="K133" s="72">
        <v>3697</v>
      </c>
      <c r="L133" s="73" t="s">
        <v>64</v>
      </c>
      <c r="M133" s="69">
        <f t="shared" si="5"/>
        <v>0.36970000000000003</v>
      </c>
      <c r="N133" s="72">
        <v>4628</v>
      </c>
      <c r="O133" s="73" t="s">
        <v>64</v>
      </c>
      <c r="P133" s="69">
        <f t="shared" si="6"/>
        <v>0.46279999999999999</v>
      </c>
    </row>
    <row r="134" spans="1:16">
      <c r="A134" s="113"/>
      <c r="B134" s="108">
        <v>20</v>
      </c>
      <c r="C134" s="109" t="s">
        <v>65</v>
      </c>
      <c r="D134" s="69">
        <f t="shared" si="10"/>
        <v>0.23255813953488372</v>
      </c>
      <c r="E134" s="110">
        <v>30.92</v>
      </c>
      <c r="F134" s="111">
        <v>0.55700000000000005</v>
      </c>
      <c r="G134" s="107">
        <f t="shared" si="7"/>
        <v>31.477</v>
      </c>
      <c r="H134" s="108">
        <v>8.7899999999999991</v>
      </c>
      <c r="I134" s="109" t="s">
        <v>66</v>
      </c>
      <c r="J134" s="71">
        <f t="shared" si="11"/>
        <v>8.7899999999999991</v>
      </c>
      <c r="K134" s="72">
        <v>3786</v>
      </c>
      <c r="L134" s="73" t="s">
        <v>64</v>
      </c>
      <c r="M134" s="69">
        <f t="shared" si="5"/>
        <v>0.37859999999999999</v>
      </c>
      <c r="N134" s="72">
        <v>4723</v>
      </c>
      <c r="O134" s="73" t="s">
        <v>64</v>
      </c>
      <c r="P134" s="69">
        <f t="shared" si="6"/>
        <v>0.4723</v>
      </c>
    </row>
    <row r="135" spans="1:16">
      <c r="A135" s="113"/>
      <c r="B135" s="108">
        <v>22.5</v>
      </c>
      <c r="C135" s="109" t="s">
        <v>65</v>
      </c>
      <c r="D135" s="69">
        <f t="shared" si="10"/>
        <v>0.26162790697674421</v>
      </c>
      <c r="E135" s="110">
        <v>33.520000000000003</v>
      </c>
      <c r="F135" s="111">
        <v>0.50819999999999999</v>
      </c>
      <c r="G135" s="107">
        <f t="shared" si="7"/>
        <v>34.028200000000005</v>
      </c>
      <c r="H135" s="108">
        <v>9.33</v>
      </c>
      <c r="I135" s="109" t="s">
        <v>66</v>
      </c>
      <c r="J135" s="71">
        <f t="shared" si="11"/>
        <v>9.33</v>
      </c>
      <c r="K135" s="72">
        <v>3894</v>
      </c>
      <c r="L135" s="73" t="s">
        <v>64</v>
      </c>
      <c r="M135" s="69">
        <f t="shared" si="5"/>
        <v>0.38940000000000002</v>
      </c>
      <c r="N135" s="72">
        <v>4822</v>
      </c>
      <c r="O135" s="73" t="s">
        <v>64</v>
      </c>
      <c r="P135" s="69">
        <f t="shared" si="6"/>
        <v>0.48220000000000002</v>
      </c>
    </row>
    <row r="136" spans="1:16">
      <c r="A136" s="113"/>
      <c r="B136" s="108">
        <v>25</v>
      </c>
      <c r="C136" s="109" t="s">
        <v>65</v>
      </c>
      <c r="D136" s="69">
        <f t="shared" si="10"/>
        <v>0.29069767441860467</v>
      </c>
      <c r="E136" s="110">
        <v>35.869999999999997</v>
      </c>
      <c r="F136" s="111">
        <v>0.46789999999999998</v>
      </c>
      <c r="G136" s="107">
        <f t="shared" si="7"/>
        <v>36.337899999999998</v>
      </c>
      <c r="H136" s="108">
        <v>9.84</v>
      </c>
      <c r="I136" s="109" t="s">
        <v>66</v>
      </c>
      <c r="J136" s="71">
        <f t="shared" si="11"/>
        <v>9.84</v>
      </c>
      <c r="K136" s="72">
        <v>3984</v>
      </c>
      <c r="L136" s="73" t="s">
        <v>64</v>
      </c>
      <c r="M136" s="69">
        <f t="shared" si="5"/>
        <v>0.39839999999999998</v>
      </c>
      <c r="N136" s="72">
        <v>4906</v>
      </c>
      <c r="O136" s="73" t="s">
        <v>64</v>
      </c>
      <c r="P136" s="69">
        <f t="shared" si="6"/>
        <v>0.49059999999999998</v>
      </c>
    </row>
    <row r="137" spans="1:16">
      <c r="A137" s="113"/>
      <c r="B137" s="108">
        <v>27.5</v>
      </c>
      <c r="C137" s="109" t="s">
        <v>65</v>
      </c>
      <c r="D137" s="69">
        <f t="shared" si="10"/>
        <v>0.31976744186046513</v>
      </c>
      <c r="E137" s="110">
        <v>37.99</v>
      </c>
      <c r="F137" s="111">
        <v>0.434</v>
      </c>
      <c r="G137" s="107">
        <f t="shared" si="7"/>
        <v>38.423999999999999</v>
      </c>
      <c r="H137" s="108">
        <v>10.32</v>
      </c>
      <c r="I137" s="109" t="s">
        <v>66</v>
      </c>
      <c r="J137" s="71">
        <f t="shared" si="11"/>
        <v>10.32</v>
      </c>
      <c r="K137" s="72">
        <v>4061</v>
      </c>
      <c r="L137" s="73" t="s">
        <v>64</v>
      </c>
      <c r="M137" s="69">
        <f t="shared" si="5"/>
        <v>0.40610000000000002</v>
      </c>
      <c r="N137" s="72">
        <v>4977</v>
      </c>
      <c r="O137" s="73" t="s">
        <v>64</v>
      </c>
      <c r="P137" s="69">
        <f t="shared" si="6"/>
        <v>0.49770000000000003</v>
      </c>
    </row>
    <row r="138" spans="1:16">
      <c r="A138" s="113"/>
      <c r="B138" s="108">
        <v>30</v>
      </c>
      <c r="C138" s="109" t="s">
        <v>65</v>
      </c>
      <c r="D138" s="69">
        <f t="shared" si="10"/>
        <v>0.34883720930232559</v>
      </c>
      <c r="E138" s="110">
        <v>39.909999999999997</v>
      </c>
      <c r="F138" s="111">
        <v>0.40510000000000002</v>
      </c>
      <c r="G138" s="107">
        <f t="shared" si="7"/>
        <v>40.315099999999994</v>
      </c>
      <c r="H138" s="108">
        <v>10.77</v>
      </c>
      <c r="I138" s="109" t="s">
        <v>66</v>
      </c>
      <c r="J138" s="71">
        <f t="shared" si="11"/>
        <v>10.77</v>
      </c>
      <c r="K138" s="72">
        <v>4129</v>
      </c>
      <c r="L138" s="73" t="s">
        <v>64</v>
      </c>
      <c r="M138" s="69">
        <f t="shared" si="5"/>
        <v>0.41289999999999993</v>
      </c>
      <c r="N138" s="72">
        <v>5040</v>
      </c>
      <c r="O138" s="73" t="s">
        <v>64</v>
      </c>
      <c r="P138" s="69">
        <f t="shared" si="6"/>
        <v>0.504</v>
      </c>
    </row>
    <row r="139" spans="1:16">
      <c r="A139" s="113"/>
      <c r="B139" s="108">
        <v>32.5</v>
      </c>
      <c r="C139" s="109" t="s">
        <v>65</v>
      </c>
      <c r="D139" s="69">
        <f t="shared" si="10"/>
        <v>0.37790697674418605</v>
      </c>
      <c r="E139" s="110">
        <v>41.64</v>
      </c>
      <c r="F139" s="111">
        <v>0.38009999999999999</v>
      </c>
      <c r="G139" s="107">
        <f t="shared" si="7"/>
        <v>42.020099999999999</v>
      </c>
      <c r="H139" s="108">
        <v>11.2</v>
      </c>
      <c r="I139" s="109" t="s">
        <v>66</v>
      </c>
      <c r="J139" s="71">
        <f t="shared" si="11"/>
        <v>11.2</v>
      </c>
      <c r="K139" s="72">
        <v>4189</v>
      </c>
      <c r="L139" s="73" t="s">
        <v>64</v>
      </c>
      <c r="M139" s="69">
        <f t="shared" si="5"/>
        <v>0.41889999999999999</v>
      </c>
      <c r="N139" s="72">
        <v>5096</v>
      </c>
      <c r="O139" s="73" t="s">
        <v>64</v>
      </c>
      <c r="P139" s="69">
        <f t="shared" si="6"/>
        <v>0.50960000000000005</v>
      </c>
    </row>
    <row r="140" spans="1:16">
      <c r="A140" s="113"/>
      <c r="B140" s="108">
        <v>35</v>
      </c>
      <c r="C140" s="114" t="s">
        <v>65</v>
      </c>
      <c r="D140" s="69">
        <f t="shared" si="10"/>
        <v>0.40697674418604651</v>
      </c>
      <c r="E140" s="110">
        <v>43.19</v>
      </c>
      <c r="F140" s="111">
        <v>0.35820000000000002</v>
      </c>
      <c r="G140" s="107">
        <f t="shared" si="7"/>
        <v>43.548199999999994</v>
      </c>
      <c r="H140" s="108">
        <v>11.62</v>
      </c>
      <c r="I140" s="109" t="s">
        <v>66</v>
      </c>
      <c r="J140" s="71">
        <f t="shared" si="11"/>
        <v>11.62</v>
      </c>
      <c r="K140" s="72">
        <v>4244</v>
      </c>
      <c r="L140" s="73" t="s">
        <v>64</v>
      </c>
      <c r="M140" s="69">
        <f t="shared" si="5"/>
        <v>0.4244</v>
      </c>
      <c r="N140" s="72">
        <v>5145</v>
      </c>
      <c r="O140" s="73" t="s">
        <v>64</v>
      </c>
      <c r="P140" s="69">
        <f t="shared" si="6"/>
        <v>0.51449999999999996</v>
      </c>
    </row>
    <row r="141" spans="1:16">
      <c r="B141" s="108">
        <v>37.5</v>
      </c>
      <c r="C141" s="73" t="s">
        <v>65</v>
      </c>
      <c r="D141" s="69">
        <f t="shared" si="10"/>
        <v>0.43604651162790697</v>
      </c>
      <c r="E141" s="110">
        <v>44.59</v>
      </c>
      <c r="F141" s="111">
        <v>0.33889999999999998</v>
      </c>
      <c r="G141" s="107">
        <f t="shared" si="7"/>
        <v>44.928900000000006</v>
      </c>
      <c r="H141" s="72">
        <v>12.03</v>
      </c>
      <c r="I141" s="73" t="s">
        <v>66</v>
      </c>
      <c r="J141" s="71">
        <f t="shared" si="11"/>
        <v>12.03</v>
      </c>
      <c r="K141" s="72">
        <v>4293</v>
      </c>
      <c r="L141" s="73" t="s">
        <v>64</v>
      </c>
      <c r="M141" s="69">
        <f t="shared" si="5"/>
        <v>0.42930000000000001</v>
      </c>
      <c r="N141" s="72">
        <v>5190</v>
      </c>
      <c r="O141" s="73" t="s">
        <v>64</v>
      </c>
      <c r="P141" s="69">
        <f t="shared" si="6"/>
        <v>0.51900000000000002</v>
      </c>
    </row>
    <row r="142" spans="1:16">
      <c r="B142" s="108">
        <v>40</v>
      </c>
      <c r="C142" s="73" t="s">
        <v>65</v>
      </c>
      <c r="D142" s="69">
        <f t="shared" si="10"/>
        <v>0.46511627906976744</v>
      </c>
      <c r="E142" s="110">
        <v>45.85</v>
      </c>
      <c r="F142" s="111">
        <v>0.32179999999999997</v>
      </c>
      <c r="G142" s="107">
        <f t="shared" si="7"/>
        <v>46.171800000000005</v>
      </c>
      <c r="H142" s="72">
        <v>12.42</v>
      </c>
      <c r="I142" s="73" t="s">
        <v>66</v>
      </c>
      <c r="J142" s="71">
        <f t="shared" si="11"/>
        <v>12.42</v>
      </c>
      <c r="K142" s="72">
        <v>4340</v>
      </c>
      <c r="L142" s="73" t="s">
        <v>64</v>
      </c>
      <c r="M142" s="69">
        <f t="shared" si="5"/>
        <v>0.434</v>
      </c>
      <c r="N142" s="72">
        <v>5232</v>
      </c>
      <c r="O142" s="73" t="s">
        <v>64</v>
      </c>
      <c r="P142" s="69">
        <f t="shared" si="6"/>
        <v>0.5232</v>
      </c>
    </row>
    <row r="143" spans="1:16">
      <c r="B143" s="108">
        <v>45</v>
      </c>
      <c r="C143" s="73" t="s">
        <v>65</v>
      </c>
      <c r="D143" s="69">
        <f t="shared" si="10"/>
        <v>0.52325581395348841</v>
      </c>
      <c r="E143" s="110">
        <v>47.97</v>
      </c>
      <c r="F143" s="111">
        <v>0.29260000000000003</v>
      </c>
      <c r="G143" s="107">
        <f t="shared" si="7"/>
        <v>48.262599999999999</v>
      </c>
      <c r="H143" s="72">
        <v>13.18</v>
      </c>
      <c r="I143" s="73" t="s">
        <v>66</v>
      </c>
      <c r="J143" s="71">
        <f t="shared" si="11"/>
        <v>13.18</v>
      </c>
      <c r="K143" s="72">
        <v>4488</v>
      </c>
      <c r="L143" s="73" t="s">
        <v>64</v>
      </c>
      <c r="M143" s="69">
        <f t="shared" si="5"/>
        <v>0.44880000000000003</v>
      </c>
      <c r="N143" s="72">
        <v>5305</v>
      </c>
      <c r="O143" s="73" t="s">
        <v>64</v>
      </c>
      <c r="P143" s="69">
        <f t="shared" si="6"/>
        <v>0.53049999999999997</v>
      </c>
    </row>
    <row r="144" spans="1:16">
      <c r="B144" s="108">
        <v>50</v>
      </c>
      <c r="C144" s="73" t="s">
        <v>65</v>
      </c>
      <c r="D144" s="69">
        <f t="shared" si="10"/>
        <v>0.58139534883720934</v>
      </c>
      <c r="E144" s="110">
        <v>49.66</v>
      </c>
      <c r="F144" s="111">
        <v>0.26860000000000001</v>
      </c>
      <c r="G144" s="107">
        <f t="shared" si="7"/>
        <v>49.928599999999996</v>
      </c>
      <c r="H144" s="72">
        <v>13.9</v>
      </c>
      <c r="I144" s="73" t="s">
        <v>66</v>
      </c>
      <c r="J144" s="71">
        <f t="shared" si="11"/>
        <v>13.9</v>
      </c>
      <c r="K144" s="72">
        <v>4619</v>
      </c>
      <c r="L144" s="73" t="s">
        <v>64</v>
      </c>
      <c r="M144" s="69">
        <f t="shared" si="5"/>
        <v>0.46189999999999998</v>
      </c>
      <c r="N144" s="72">
        <v>5368</v>
      </c>
      <c r="O144" s="73" t="s">
        <v>64</v>
      </c>
      <c r="P144" s="69">
        <f t="shared" si="6"/>
        <v>0.53680000000000005</v>
      </c>
    </row>
    <row r="145" spans="2:16">
      <c r="B145" s="108">
        <v>55</v>
      </c>
      <c r="C145" s="73" t="s">
        <v>65</v>
      </c>
      <c r="D145" s="69">
        <f t="shared" si="10"/>
        <v>0.63953488372093026</v>
      </c>
      <c r="E145" s="110">
        <v>50.98</v>
      </c>
      <c r="F145" s="111">
        <v>0.2485</v>
      </c>
      <c r="G145" s="107">
        <f t="shared" si="7"/>
        <v>51.228499999999997</v>
      </c>
      <c r="H145" s="72">
        <v>14.61</v>
      </c>
      <c r="I145" s="73" t="s">
        <v>66</v>
      </c>
      <c r="J145" s="71">
        <f t="shared" si="11"/>
        <v>14.61</v>
      </c>
      <c r="K145" s="72">
        <v>4739</v>
      </c>
      <c r="L145" s="73" t="s">
        <v>64</v>
      </c>
      <c r="M145" s="69">
        <f t="shared" si="5"/>
        <v>0.47389999999999999</v>
      </c>
      <c r="N145" s="72">
        <v>5424</v>
      </c>
      <c r="O145" s="73" t="s">
        <v>64</v>
      </c>
      <c r="P145" s="69">
        <f t="shared" si="6"/>
        <v>0.54239999999999999</v>
      </c>
    </row>
    <row r="146" spans="2:16">
      <c r="B146" s="108">
        <v>60</v>
      </c>
      <c r="C146" s="73" t="s">
        <v>65</v>
      </c>
      <c r="D146" s="69">
        <f t="shared" si="10"/>
        <v>0.69767441860465118</v>
      </c>
      <c r="E146" s="110">
        <v>52.02</v>
      </c>
      <c r="F146" s="111">
        <v>0.23139999999999999</v>
      </c>
      <c r="G146" s="107">
        <f t="shared" si="7"/>
        <v>52.251400000000004</v>
      </c>
      <c r="H146" s="72">
        <v>15.3</v>
      </c>
      <c r="I146" s="73" t="s">
        <v>66</v>
      </c>
      <c r="J146" s="71">
        <f t="shared" si="11"/>
        <v>15.3</v>
      </c>
      <c r="K146" s="72">
        <v>4850</v>
      </c>
      <c r="L146" s="73" t="s">
        <v>64</v>
      </c>
      <c r="M146" s="69">
        <f t="shared" si="5"/>
        <v>0.48499999999999999</v>
      </c>
      <c r="N146" s="72">
        <v>5475</v>
      </c>
      <c r="O146" s="73" t="s">
        <v>64</v>
      </c>
      <c r="P146" s="69">
        <f t="shared" si="6"/>
        <v>0.54749999999999999</v>
      </c>
    </row>
    <row r="147" spans="2:16">
      <c r="B147" s="108">
        <v>65</v>
      </c>
      <c r="C147" s="73" t="s">
        <v>65</v>
      </c>
      <c r="D147" s="69">
        <f t="shared" si="10"/>
        <v>0.7558139534883721</v>
      </c>
      <c r="E147" s="110">
        <v>52.82</v>
      </c>
      <c r="F147" s="111">
        <v>0.2167</v>
      </c>
      <c r="G147" s="107">
        <f t="shared" si="7"/>
        <v>53.036700000000003</v>
      </c>
      <c r="H147" s="72">
        <v>15.98</v>
      </c>
      <c r="I147" s="73" t="s">
        <v>66</v>
      </c>
      <c r="J147" s="71">
        <f t="shared" si="11"/>
        <v>15.98</v>
      </c>
      <c r="K147" s="72">
        <v>4955</v>
      </c>
      <c r="L147" s="73" t="s">
        <v>64</v>
      </c>
      <c r="M147" s="69">
        <f t="shared" si="5"/>
        <v>0.4955</v>
      </c>
      <c r="N147" s="72">
        <v>5522</v>
      </c>
      <c r="O147" s="73" t="s">
        <v>64</v>
      </c>
      <c r="P147" s="69">
        <f t="shared" si="6"/>
        <v>0.55220000000000002</v>
      </c>
    </row>
    <row r="148" spans="2:16">
      <c r="B148" s="108">
        <v>70</v>
      </c>
      <c r="C148" s="73" t="s">
        <v>65</v>
      </c>
      <c r="D148" s="69">
        <f t="shared" si="10"/>
        <v>0.81395348837209303</v>
      </c>
      <c r="E148" s="110">
        <v>53.43</v>
      </c>
      <c r="F148" s="111">
        <v>0.2039</v>
      </c>
      <c r="G148" s="107">
        <f t="shared" si="7"/>
        <v>53.633899999999997</v>
      </c>
      <c r="H148" s="72">
        <v>16.649999999999999</v>
      </c>
      <c r="I148" s="73" t="s">
        <v>66</v>
      </c>
      <c r="J148" s="71">
        <f t="shared" si="11"/>
        <v>16.649999999999999</v>
      </c>
      <c r="K148" s="72">
        <v>5054</v>
      </c>
      <c r="L148" s="73" t="s">
        <v>64</v>
      </c>
      <c r="M148" s="69">
        <f t="shared" ref="M148:M160" si="12">K148/1000/10</f>
        <v>0.50540000000000007</v>
      </c>
      <c r="N148" s="72">
        <v>5565</v>
      </c>
      <c r="O148" s="73" t="s">
        <v>64</v>
      </c>
      <c r="P148" s="69">
        <f t="shared" ref="P148:P177" si="13">N148/1000/10</f>
        <v>0.55649999999999999</v>
      </c>
    </row>
    <row r="149" spans="2:16">
      <c r="B149" s="108">
        <v>80</v>
      </c>
      <c r="C149" s="73" t="s">
        <v>65</v>
      </c>
      <c r="D149" s="69">
        <f t="shared" si="10"/>
        <v>0.93023255813953487</v>
      </c>
      <c r="E149" s="110">
        <v>54.24</v>
      </c>
      <c r="F149" s="111">
        <v>0.18260000000000001</v>
      </c>
      <c r="G149" s="107">
        <f t="shared" ref="G149:G212" si="14">E149+F149</f>
        <v>54.422600000000003</v>
      </c>
      <c r="H149" s="72">
        <v>17.98</v>
      </c>
      <c r="I149" s="73" t="s">
        <v>66</v>
      </c>
      <c r="J149" s="71">
        <f t="shared" si="11"/>
        <v>17.98</v>
      </c>
      <c r="K149" s="72">
        <v>5405</v>
      </c>
      <c r="L149" s="73" t="s">
        <v>64</v>
      </c>
      <c r="M149" s="69">
        <f t="shared" si="12"/>
        <v>0.54049999999999998</v>
      </c>
      <c r="N149" s="72">
        <v>5644</v>
      </c>
      <c r="O149" s="73" t="s">
        <v>64</v>
      </c>
      <c r="P149" s="69">
        <f t="shared" si="13"/>
        <v>0.56440000000000001</v>
      </c>
    </row>
    <row r="150" spans="2:16">
      <c r="B150" s="108">
        <v>90</v>
      </c>
      <c r="C150" s="73" t="s">
        <v>65</v>
      </c>
      <c r="D150" s="69">
        <f t="shared" si="10"/>
        <v>1.0465116279069768</v>
      </c>
      <c r="E150" s="110">
        <v>54.67</v>
      </c>
      <c r="F150" s="111">
        <v>0.16550000000000001</v>
      </c>
      <c r="G150" s="107">
        <f t="shared" si="14"/>
        <v>54.835500000000003</v>
      </c>
      <c r="H150" s="72">
        <v>19.29</v>
      </c>
      <c r="I150" s="73" t="s">
        <v>66</v>
      </c>
      <c r="J150" s="71">
        <f t="shared" si="11"/>
        <v>19.29</v>
      </c>
      <c r="K150" s="72">
        <v>5727</v>
      </c>
      <c r="L150" s="73" t="s">
        <v>64</v>
      </c>
      <c r="M150" s="69">
        <f t="shared" si="12"/>
        <v>0.57269999999999999</v>
      </c>
      <c r="N150" s="72">
        <v>5714</v>
      </c>
      <c r="O150" s="73" t="s">
        <v>64</v>
      </c>
      <c r="P150" s="69">
        <f t="shared" si="13"/>
        <v>0.57140000000000002</v>
      </c>
    </row>
    <row r="151" spans="2:16">
      <c r="B151" s="108">
        <v>100</v>
      </c>
      <c r="C151" s="73" t="s">
        <v>65</v>
      </c>
      <c r="D151" s="69">
        <f t="shared" si="10"/>
        <v>1.1627906976744187</v>
      </c>
      <c r="E151" s="110">
        <v>54.85</v>
      </c>
      <c r="F151" s="111">
        <v>0.15160000000000001</v>
      </c>
      <c r="G151" s="107">
        <f t="shared" si="14"/>
        <v>55.001600000000003</v>
      </c>
      <c r="H151" s="72">
        <v>20.59</v>
      </c>
      <c r="I151" s="73" t="s">
        <v>66</v>
      </c>
      <c r="J151" s="71">
        <f t="shared" si="11"/>
        <v>20.59</v>
      </c>
      <c r="K151" s="72">
        <v>6027</v>
      </c>
      <c r="L151" s="73" t="s">
        <v>64</v>
      </c>
      <c r="M151" s="69">
        <f t="shared" si="12"/>
        <v>0.60270000000000001</v>
      </c>
      <c r="N151" s="72">
        <v>5779</v>
      </c>
      <c r="O151" s="73" t="s">
        <v>64</v>
      </c>
      <c r="P151" s="69">
        <f t="shared" si="13"/>
        <v>0.57789999999999997</v>
      </c>
    </row>
    <row r="152" spans="2:16">
      <c r="B152" s="108">
        <v>110</v>
      </c>
      <c r="C152" s="73" t="s">
        <v>65</v>
      </c>
      <c r="D152" s="69">
        <f t="shared" si="10"/>
        <v>1.2790697674418605</v>
      </c>
      <c r="E152" s="110">
        <v>54.87</v>
      </c>
      <c r="F152" s="111">
        <v>0.14000000000000001</v>
      </c>
      <c r="G152" s="107">
        <f t="shared" si="14"/>
        <v>55.01</v>
      </c>
      <c r="H152" s="72">
        <v>21.89</v>
      </c>
      <c r="I152" s="73" t="s">
        <v>66</v>
      </c>
      <c r="J152" s="71">
        <f t="shared" si="11"/>
        <v>21.89</v>
      </c>
      <c r="K152" s="72">
        <v>6312</v>
      </c>
      <c r="L152" s="73" t="s">
        <v>64</v>
      </c>
      <c r="M152" s="69">
        <f t="shared" si="12"/>
        <v>0.63119999999999998</v>
      </c>
      <c r="N152" s="72">
        <v>5839</v>
      </c>
      <c r="O152" s="73" t="s">
        <v>64</v>
      </c>
      <c r="P152" s="69">
        <f t="shared" si="13"/>
        <v>0.58390000000000009</v>
      </c>
    </row>
    <row r="153" spans="2:16">
      <c r="B153" s="108">
        <v>120</v>
      </c>
      <c r="C153" s="73" t="s">
        <v>65</v>
      </c>
      <c r="D153" s="69">
        <f t="shared" si="10"/>
        <v>1.3953488372093024</v>
      </c>
      <c r="E153" s="110">
        <v>54.78</v>
      </c>
      <c r="F153" s="111">
        <v>0.13009999999999999</v>
      </c>
      <c r="G153" s="107">
        <f t="shared" si="14"/>
        <v>54.9101</v>
      </c>
      <c r="H153" s="72">
        <v>23.19</v>
      </c>
      <c r="I153" s="73" t="s">
        <v>66</v>
      </c>
      <c r="J153" s="71">
        <f t="shared" si="11"/>
        <v>23.19</v>
      </c>
      <c r="K153" s="72">
        <v>6585</v>
      </c>
      <c r="L153" s="73" t="s">
        <v>64</v>
      </c>
      <c r="M153" s="69">
        <f t="shared" si="12"/>
        <v>0.65849999999999997</v>
      </c>
      <c r="N153" s="72">
        <v>5896</v>
      </c>
      <c r="O153" s="73" t="s">
        <v>64</v>
      </c>
      <c r="P153" s="69">
        <f t="shared" si="13"/>
        <v>0.58960000000000001</v>
      </c>
    </row>
    <row r="154" spans="2:16">
      <c r="B154" s="108">
        <v>130</v>
      </c>
      <c r="C154" s="73" t="s">
        <v>65</v>
      </c>
      <c r="D154" s="69">
        <f t="shared" si="10"/>
        <v>1.5116279069767442</v>
      </c>
      <c r="E154" s="110">
        <v>54.63</v>
      </c>
      <c r="F154" s="111">
        <v>0.1217</v>
      </c>
      <c r="G154" s="107">
        <f t="shared" si="14"/>
        <v>54.7517</v>
      </c>
      <c r="H154" s="72">
        <v>24.5</v>
      </c>
      <c r="I154" s="73" t="s">
        <v>66</v>
      </c>
      <c r="J154" s="71">
        <f t="shared" si="11"/>
        <v>24.5</v>
      </c>
      <c r="K154" s="72">
        <v>6847</v>
      </c>
      <c r="L154" s="73" t="s">
        <v>64</v>
      </c>
      <c r="M154" s="69">
        <f t="shared" si="12"/>
        <v>0.68470000000000009</v>
      </c>
      <c r="N154" s="72">
        <v>5951</v>
      </c>
      <c r="O154" s="73" t="s">
        <v>64</v>
      </c>
      <c r="P154" s="69">
        <f t="shared" si="13"/>
        <v>0.59509999999999996</v>
      </c>
    </row>
    <row r="155" spans="2:16">
      <c r="B155" s="108">
        <v>140</v>
      </c>
      <c r="C155" s="73" t="s">
        <v>65</v>
      </c>
      <c r="D155" s="69">
        <f t="shared" si="10"/>
        <v>1.6279069767441861</v>
      </c>
      <c r="E155" s="110">
        <v>54.42</v>
      </c>
      <c r="F155" s="111">
        <v>0.1143</v>
      </c>
      <c r="G155" s="107">
        <f t="shared" si="14"/>
        <v>54.534300000000002</v>
      </c>
      <c r="H155" s="72">
        <v>25.81</v>
      </c>
      <c r="I155" s="73" t="s">
        <v>66</v>
      </c>
      <c r="J155" s="71">
        <f t="shared" si="11"/>
        <v>25.81</v>
      </c>
      <c r="K155" s="72">
        <v>7101</v>
      </c>
      <c r="L155" s="73" t="s">
        <v>64</v>
      </c>
      <c r="M155" s="69">
        <f t="shared" si="12"/>
        <v>0.71009999999999995</v>
      </c>
      <c r="N155" s="72">
        <v>6003</v>
      </c>
      <c r="O155" s="73" t="s">
        <v>64</v>
      </c>
      <c r="P155" s="69">
        <f t="shared" si="13"/>
        <v>0.60030000000000006</v>
      </c>
    </row>
    <row r="156" spans="2:16">
      <c r="B156" s="108">
        <v>150</v>
      </c>
      <c r="C156" s="73" t="s">
        <v>65</v>
      </c>
      <c r="D156" s="69">
        <f t="shared" si="10"/>
        <v>1.7441860465116279</v>
      </c>
      <c r="E156" s="110">
        <v>54.19</v>
      </c>
      <c r="F156" s="111">
        <v>0.10780000000000001</v>
      </c>
      <c r="G156" s="107">
        <f t="shared" si="14"/>
        <v>54.297799999999995</v>
      </c>
      <c r="H156" s="72">
        <v>27.12</v>
      </c>
      <c r="I156" s="73" t="s">
        <v>66</v>
      </c>
      <c r="J156" s="71">
        <f t="shared" si="11"/>
        <v>27.12</v>
      </c>
      <c r="K156" s="72">
        <v>7348</v>
      </c>
      <c r="L156" s="73" t="s">
        <v>64</v>
      </c>
      <c r="M156" s="69">
        <f t="shared" si="12"/>
        <v>0.73480000000000001</v>
      </c>
      <c r="N156" s="72">
        <v>6053</v>
      </c>
      <c r="O156" s="73" t="s">
        <v>64</v>
      </c>
      <c r="P156" s="69">
        <f t="shared" si="13"/>
        <v>0.60529999999999995</v>
      </c>
    </row>
    <row r="157" spans="2:16">
      <c r="B157" s="108">
        <v>160</v>
      </c>
      <c r="C157" s="73" t="s">
        <v>65</v>
      </c>
      <c r="D157" s="69">
        <f t="shared" si="10"/>
        <v>1.8604651162790697</v>
      </c>
      <c r="E157" s="110">
        <v>53.93</v>
      </c>
      <c r="F157" s="111">
        <v>0.1021</v>
      </c>
      <c r="G157" s="107">
        <f t="shared" si="14"/>
        <v>54.0321</v>
      </c>
      <c r="H157" s="72">
        <v>28.44</v>
      </c>
      <c r="I157" s="73" t="s">
        <v>66</v>
      </c>
      <c r="J157" s="71">
        <f t="shared" si="11"/>
        <v>28.44</v>
      </c>
      <c r="K157" s="72">
        <v>7589</v>
      </c>
      <c r="L157" s="73" t="s">
        <v>64</v>
      </c>
      <c r="M157" s="69">
        <f t="shared" si="12"/>
        <v>0.75890000000000002</v>
      </c>
      <c r="N157" s="72">
        <v>6102</v>
      </c>
      <c r="O157" s="73" t="s">
        <v>64</v>
      </c>
      <c r="P157" s="69">
        <f t="shared" si="13"/>
        <v>0.61020000000000008</v>
      </c>
    </row>
    <row r="158" spans="2:16">
      <c r="B158" s="108">
        <v>170</v>
      </c>
      <c r="C158" s="73" t="s">
        <v>65</v>
      </c>
      <c r="D158" s="69">
        <f t="shared" si="10"/>
        <v>1.9767441860465116</v>
      </c>
      <c r="E158" s="110">
        <v>53.66</v>
      </c>
      <c r="F158" s="111">
        <v>9.6979999999999997E-2</v>
      </c>
      <c r="G158" s="107">
        <f t="shared" si="14"/>
        <v>53.756979999999999</v>
      </c>
      <c r="H158" s="72">
        <v>29.77</v>
      </c>
      <c r="I158" s="73" t="s">
        <v>66</v>
      </c>
      <c r="J158" s="71">
        <f t="shared" si="11"/>
        <v>29.77</v>
      </c>
      <c r="K158" s="72">
        <v>7825</v>
      </c>
      <c r="L158" s="73" t="s">
        <v>64</v>
      </c>
      <c r="M158" s="69">
        <f t="shared" si="12"/>
        <v>0.78249999999999997</v>
      </c>
      <c r="N158" s="72">
        <v>6150</v>
      </c>
      <c r="O158" s="73" t="s">
        <v>64</v>
      </c>
      <c r="P158" s="69">
        <f t="shared" si="13"/>
        <v>0.61499999999999999</v>
      </c>
    </row>
    <row r="159" spans="2:16">
      <c r="B159" s="108">
        <v>180</v>
      </c>
      <c r="C159" s="73" t="s">
        <v>65</v>
      </c>
      <c r="D159" s="69">
        <f t="shared" si="10"/>
        <v>2.0930232558139537</v>
      </c>
      <c r="E159" s="110">
        <v>53.76</v>
      </c>
      <c r="F159" s="111">
        <v>9.2380000000000004E-2</v>
      </c>
      <c r="G159" s="107">
        <f t="shared" si="14"/>
        <v>53.852379999999997</v>
      </c>
      <c r="H159" s="72">
        <v>31.1</v>
      </c>
      <c r="I159" s="73" t="s">
        <v>66</v>
      </c>
      <c r="J159" s="71">
        <f t="shared" si="11"/>
        <v>31.1</v>
      </c>
      <c r="K159" s="72">
        <v>8054</v>
      </c>
      <c r="L159" s="73" t="s">
        <v>64</v>
      </c>
      <c r="M159" s="69">
        <f t="shared" si="12"/>
        <v>0.8054</v>
      </c>
      <c r="N159" s="72">
        <v>6196</v>
      </c>
      <c r="O159" s="73" t="s">
        <v>64</v>
      </c>
      <c r="P159" s="69">
        <f t="shared" si="13"/>
        <v>0.61959999999999993</v>
      </c>
    </row>
    <row r="160" spans="2:16">
      <c r="B160" s="108">
        <v>200</v>
      </c>
      <c r="C160" s="73" t="s">
        <v>65</v>
      </c>
      <c r="D160" s="69">
        <f t="shared" si="10"/>
        <v>2.3255813953488373</v>
      </c>
      <c r="E160" s="110">
        <v>53.64</v>
      </c>
      <c r="F160" s="111">
        <v>8.4449999999999997E-2</v>
      </c>
      <c r="G160" s="107">
        <f t="shared" si="14"/>
        <v>53.724449999999997</v>
      </c>
      <c r="H160" s="72">
        <v>33.76</v>
      </c>
      <c r="I160" s="73" t="s">
        <v>66</v>
      </c>
      <c r="J160" s="71">
        <f t="shared" si="11"/>
        <v>33.76</v>
      </c>
      <c r="K160" s="72">
        <v>8901</v>
      </c>
      <c r="L160" s="73" t="s">
        <v>64</v>
      </c>
      <c r="M160" s="69">
        <f t="shared" si="12"/>
        <v>0.8901</v>
      </c>
      <c r="N160" s="72">
        <v>6286</v>
      </c>
      <c r="O160" s="73" t="s">
        <v>64</v>
      </c>
      <c r="P160" s="69">
        <f t="shared" si="13"/>
        <v>0.62859999999999994</v>
      </c>
    </row>
    <row r="161" spans="2:16">
      <c r="B161" s="108">
        <v>225</v>
      </c>
      <c r="C161" s="73" t="s">
        <v>65</v>
      </c>
      <c r="D161" s="69">
        <f t="shared" si="10"/>
        <v>2.6162790697674421</v>
      </c>
      <c r="E161" s="110">
        <v>52.93</v>
      </c>
      <c r="F161" s="111">
        <v>7.6369999999999993E-2</v>
      </c>
      <c r="G161" s="107">
        <f t="shared" si="14"/>
        <v>53.006369999999997</v>
      </c>
      <c r="H161" s="72">
        <v>37.119999999999997</v>
      </c>
      <c r="I161" s="73" t="s">
        <v>66</v>
      </c>
      <c r="J161" s="71">
        <f t="shared" si="11"/>
        <v>37.119999999999997</v>
      </c>
      <c r="K161" s="72">
        <v>1.01</v>
      </c>
      <c r="L161" s="115" t="s">
        <v>66</v>
      </c>
      <c r="M161" s="71">
        <f t="shared" ref="M161:M213" si="15">K161</f>
        <v>1.01</v>
      </c>
      <c r="N161" s="72">
        <v>6393</v>
      </c>
      <c r="O161" s="73" t="s">
        <v>64</v>
      </c>
      <c r="P161" s="69">
        <f t="shared" si="13"/>
        <v>0.63929999999999998</v>
      </c>
    </row>
    <row r="162" spans="2:16">
      <c r="B162" s="108">
        <v>250</v>
      </c>
      <c r="C162" s="73" t="s">
        <v>65</v>
      </c>
      <c r="D162" s="69">
        <f t="shared" si="10"/>
        <v>2.9069767441860463</v>
      </c>
      <c r="E162" s="110">
        <v>52.25</v>
      </c>
      <c r="F162" s="111">
        <v>6.9790000000000005E-2</v>
      </c>
      <c r="G162" s="107">
        <f t="shared" si="14"/>
        <v>52.319789999999998</v>
      </c>
      <c r="H162" s="72">
        <v>40.520000000000003</v>
      </c>
      <c r="I162" s="73" t="s">
        <v>66</v>
      </c>
      <c r="J162" s="71">
        <f t="shared" si="11"/>
        <v>40.520000000000003</v>
      </c>
      <c r="K162" s="72">
        <v>1.1200000000000001</v>
      </c>
      <c r="L162" s="73" t="s">
        <v>66</v>
      </c>
      <c r="M162" s="71">
        <f t="shared" si="15"/>
        <v>1.1200000000000001</v>
      </c>
      <c r="N162" s="72">
        <v>6498</v>
      </c>
      <c r="O162" s="73" t="s">
        <v>64</v>
      </c>
      <c r="P162" s="69">
        <f t="shared" si="13"/>
        <v>0.64980000000000004</v>
      </c>
    </row>
    <row r="163" spans="2:16">
      <c r="B163" s="108">
        <v>275</v>
      </c>
      <c r="C163" s="73" t="s">
        <v>65</v>
      </c>
      <c r="D163" s="69">
        <f t="shared" ref="D163:D176" si="16">B163/$C$5</f>
        <v>3.1976744186046511</v>
      </c>
      <c r="E163" s="110">
        <v>51.59</v>
      </c>
      <c r="F163" s="111">
        <v>6.4299999999999996E-2</v>
      </c>
      <c r="G163" s="107">
        <f t="shared" si="14"/>
        <v>51.654300000000006</v>
      </c>
      <c r="H163" s="72">
        <v>43.96</v>
      </c>
      <c r="I163" s="73" t="s">
        <v>66</v>
      </c>
      <c r="J163" s="71">
        <f t="shared" si="11"/>
        <v>43.96</v>
      </c>
      <c r="K163" s="72">
        <v>1.22</v>
      </c>
      <c r="L163" s="73" t="s">
        <v>66</v>
      </c>
      <c r="M163" s="71">
        <f t="shared" si="15"/>
        <v>1.22</v>
      </c>
      <c r="N163" s="72">
        <v>6601</v>
      </c>
      <c r="O163" s="73" t="s">
        <v>64</v>
      </c>
      <c r="P163" s="69">
        <f t="shared" si="13"/>
        <v>0.66010000000000002</v>
      </c>
    </row>
    <row r="164" spans="2:16">
      <c r="B164" s="108">
        <v>300</v>
      </c>
      <c r="C164" s="73" t="s">
        <v>65</v>
      </c>
      <c r="D164" s="69">
        <f t="shared" si="16"/>
        <v>3.4883720930232558</v>
      </c>
      <c r="E164" s="110">
        <v>50.96</v>
      </c>
      <c r="F164" s="111">
        <v>5.9670000000000001E-2</v>
      </c>
      <c r="G164" s="107">
        <f t="shared" si="14"/>
        <v>51.019669999999998</v>
      </c>
      <c r="H164" s="72">
        <v>47.44</v>
      </c>
      <c r="I164" s="73" t="s">
        <v>66</v>
      </c>
      <c r="J164" s="71">
        <f t="shared" si="11"/>
        <v>47.44</v>
      </c>
      <c r="K164" s="72">
        <v>1.32</v>
      </c>
      <c r="L164" s="73" t="s">
        <v>66</v>
      </c>
      <c r="M164" s="71">
        <f t="shared" si="15"/>
        <v>1.32</v>
      </c>
      <c r="N164" s="72">
        <v>6702</v>
      </c>
      <c r="O164" s="73" t="s">
        <v>64</v>
      </c>
      <c r="P164" s="69">
        <f t="shared" si="13"/>
        <v>0.67020000000000002</v>
      </c>
    </row>
    <row r="165" spans="2:16">
      <c r="B165" s="108">
        <v>325</v>
      </c>
      <c r="C165" s="73" t="s">
        <v>65</v>
      </c>
      <c r="D165" s="69">
        <f t="shared" si="16"/>
        <v>3.7790697674418605</v>
      </c>
      <c r="E165" s="110">
        <v>50.35</v>
      </c>
      <c r="F165" s="111">
        <v>5.5690000000000003E-2</v>
      </c>
      <c r="G165" s="107">
        <f t="shared" si="14"/>
        <v>50.40569</v>
      </c>
      <c r="H165" s="72">
        <v>50.97</v>
      </c>
      <c r="I165" s="73" t="s">
        <v>66</v>
      </c>
      <c r="J165" s="71">
        <f t="shared" si="11"/>
        <v>50.97</v>
      </c>
      <c r="K165" s="72">
        <v>1.41</v>
      </c>
      <c r="L165" s="73" t="s">
        <v>66</v>
      </c>
      <c r="M165" s="71">
        <f t="shared" si="15"/>
        <v>1.41</v>
      </c>
      <c r="N165" s="72">
        <v>6803</v>
      </c>
      <c r="O165" s="73" t="s">
        <v>64</v>
      </c>
      <c r="P165" s="69">
        <f t="shared" si="13"/>
        <v>0.68030000000000002</v>
      </c>
    </row>
    <row r="166" spans="2:16">
      <c r="B166" s="108">
        <v>350</v>
      </c>
      <c r="C166" s="73" t="s">
        <v>65</v>
      </c>
      <c r="D166" s="69">
        <f t="shared" si="16"/>
        <v>4.0697674418604652</v>
      </c>
      <c r="E166" s="110">
        <v>49.74</v>
      </c>
      <c r="F166" s="111">
        <v>5.2240000000000002E-2</v>
      </c>
      <c r="G166" s="107">
        <f t="shared" si="14"/>
        <v>49.79224</v>
      </c>
      <c r="H166" s="72">
        <v>54.54</v>
      </c>
      <c r="I166" s="73" t="s">
        <v>66</v>
      </c>
      <c r="J166" s="71">
        <f t="shared" ref="J166:J192" si="17">H166</f>
        <v>54.54</v>
      </c>
      <c r="K166" s="72">
        <v>1.5</v>
      </c>
      <c r="L166" s="73" t="s">
        <v>66</v>
      </c>
      <c r="M166" s="71">
        <f t="shared" si="15"/>
        <v>1.5</v>
      </c>
      <c r="N166" s="72">
        <v>6902</v>
      </c>
      <c r="O166" s="73" t="s">
        <v>64</v>
      </c>
      <c r="P166" s="69">
        <f t="shared" si="13"/>
        <v>0.69020000000000004</v>
      </c>
    </row>
    <row r="167" spans="2:16">
      <c r="B167" s="108">
        <v>375</v>
      </c>
      <c r="C167" s="73" t="s">
        <v>65</v>
      </c>
      <c r="D167" s="69">
        <f t="shared" si="16"/>
        <v>4.3604651162790695</v>
      </c>
      <c r="E167" s="110">
        <v>49.15</v>
      </c>
      <c r="F167" s="111">
        <v>4.9209999999999997E-2</v>
      </c>
      <c r="G167" s="107">
        <f t="shared" si="14"/>
        <v>49.199210000000001</v>
      </c>
      <c r="H167" s="72">
        <v>58.16</v>
      </c>
      <c r="I167" s="73" t="s">
        <v>66</v>
      </c>
      <c r="J167" s="71">
        <f t="shared" si="17"/>
        <v>58.16</v>
      </c>
      <c r="K167" s="72">
        <v>1.58</v>
      </c>
      <c r="L167" s="73" t="s">
        <v>66</v>
      </c>
      <c r="M167" s="71">
        <f t="shared" si="15"/>
        <v>1.58</v>
      </c>
      <c r="N167" s="72">
        <v>7001</v>
      </c>
      <c r="O167" s="73" t="s">
        <v>64</v>
      </c>
      <c r="P167" s="69">
        <f t="shared" si="13"/>
        <v>0.70010000000000006</v>
      </c>
    </row>
    <row r="168" spans="2:16">
      <c r="B168" s="108">
        <v>400</v>
      </c>
      <c r="C168" s="73" t="s">
        <v>65</v>
      </c>
      <c r="D168" s="69">
        <f t="shared" si="16"/>
        <v>4.6511627906976747</v>
      </c>
      <c r="E168" s="110">
        <v>48.56</v>
      </c>
      <c r="F168" s="111">
        <v>4.6539999999999998E-2</v>
      </c>
      <c r="G168" s="107">
        <f t="shared" si="14"/>
        <v>48.606540000000003</v>
      </c>
      <c r="H168" s="72">
        <v>61.82</v>
      </c>
      <c r="I168" s="73" t="s">
        <v>66</v>
      </c>
      <c r="J168" s="71">
        <f t="shared" si="17"/>
        <v>61.82</v>
      </c>
      <c r="K168" s="72">
        <v>1.67</v>
      </c>
      <c r="L168" s="73" t="s">
        <v>66</v>
      </c>
      <c r="M168" s="71">
        <f t="shared" si="15"/>
        <v>1.67</v>
      </c>
      <c r="N168" s="72">
        <v>7100</v>
      </c>
      <c r="O168" s="73" t="s">
        <v>64</v>
      </c>
      <c r="P168" s="69">
        <f t="shared" si="13"/>
        <v>0.71</v>
      </c>
    </row>
    <row r="169" spans="2:16">
      <c r="B169" s="108">
        <v>450</v>
      </c>
      <c r="C169" s="73" t="s">
        <v>65</v>
      </c>
      <c r="D169" s="69">
        <f t="shared" si="16"/>
        <v>5.2325581395348841</v>
      </c>
      <c r="E169" s="110">
        <v>47.4</v>
      </c>
      <c r="F169" s="111">
        <v>4.2020000000000002E-2</v>
      </c>
      <c r="G169" s="107">
        <f t="shared" si="14"/>
        <v>47.442019999999999</v>
      </c>
      <c r="H169" s="72">
        <v>69.28</v>
      </c>
      <c r="I169" s="73" t="s">
        <v>66</v>
      </c>
      <c r="J169" s="71">
        <f t="shared" si="17"/>
        <v>69.28</v>
      </c>
      <c r="K169" s="72">
        <v>1.97</v>
      </c>
      <c r="L169" s="73" t="s">
        <v>66</v>
      </c>
      <c r="M169" s="71">
        <f t="shared" si="15"/>
        <v>1.97</v>
      </c>
      <c r="N169" s="72">
        <v>7299</v>
      </c>
      <c r="O169" s="73" t="s">
        <v>64</v>
      </c>
      <c r="P169" s="69">
        <f t="shared" si="13"/>
        <v>0.72989999999999999</v>
      </c>
    </row>
    <row r="170" spans="2:16">
      <c r="B170" s="108">
        <v>500</v>
      </c>
      <c r="C170" s="73" t="s">
        <v>65</v>
      </c>
      <c r="D170" s="69">
        <f t="shared" si="16"/>
        <v>5.8139534883720927</v>
      </c>
      <c r="E170" s="110">
        <v>46.26</v>
      </c>
      <c r="F170" s="111">
        <v>3.8339999999999999E-2</v>
      </c>
      <c r="G170" s="107">
        <f t="shared" si="14"/>
        <v>46.298339999999996</v>
      </c>
      <c r="H170" s="72">
        <v>76.91</v>
      </c>
      <c r="I170" s="73" t="s">
        <v>66</v>
      </c>
      <c r="J170" s="71">
        <f t="shared" si="17"/>
        <v>76.91</v>
      </c>
      <c r="K170" s="72">
        <v>2.25</v>
      </c>
      <c r="L170" s="73" t="s">
        <v>66</v>
      </c>
      <c r="M170" s="71">
        <f t="shared" si="15"/>
        <v>2.25</v>
      </c>
      <c r="N170" s="72">
        <v>7498</v>
      </c>
      <c r="O170" s="73" t="s">
        <v>64</v>
      </c>
      <c r="P170" s="69">
        <f t="shared" si="13"/>
        <v>0.74980000000000002</v>
      </c>
    </row>
    <row r="171" spans="2:16">
      <c r="B171" s="108">
        <v>550</v>
      </c>
      <c r="C171" s="73" t="s">
        <v>65</v>
      </c>
      <c r="D171" s="69">
        <f t="shared" si="16"/>
        <v>6.3953488372093021</v>
      </c>
      <c r="E171" s="110">
        <v>45.13</v>
      </c>
      <c r="F171" s="111">
        <v>3.5279999999999999E-2</v>
      </c>
      <c r="G171" s="107">
        <f t="shared" si="14"/>
        <v>45.165280000000003</v>
      </c>
      <c r="H171" s="72">
        <v>84.74</v>
      </c>
      <c r="I171" s="73" t="s">
        <v>66</v>
      </c>
      <c r="J171" s="71">
        <f t="shared" si="17"/>
        <v>84.74</v>
      </c>
      <c r="K171" s="72">
        <v>2.5099999999999998</v>
      </c>
      <c r="L171" s="73" t="s">
        <v>66</v>
      </c>
      <c r="M171" s="71">
        <f t="shared" si="15"/>
        <v>2.5099999999999998</v>
      </c>
      <c r="N171" s="72">
        <v>7700</v>
      </c>
      <c r="O171" s="73" t="s">
        <v>64</v>
      </c>
      <c r="P171" s="69">
        <f t="shared" si="13"/>
        <v>0.77</v>
      </c>
    </row>
    <row r="172" spans="2:16">
      <c r="B172" s="108">
        <v>600</v>
      </c>
      <c r="C172" s="73" t="s">
        <v>65</v>
      </c>
      <c r="D172" s="69">
        <f t="shared" si="16"/>
        <v>6.9767441860465116</v>
      </c>
      <c r="E172" s="110">
        <v>44.03</v>
      </c>
      <c r="F172" s="111">
        <v>3.27E-2</v>
      </c>
      <c r="G172" s="107">
        <f t="shared" si="14"/>
        <v>44.0627</v>
      </c>
      <c r="H172" s="72">
        <v>92.77</v>
      </c>
      <c r="I172" s="73" t="s">
        <v>66</v>
      </c>
      <c r="J172" s="71">
        <f t="shared" si="17"/>
        <v>92.77</v>
      </c>
      <c r="K172" s="72">
        <v>2.76</v>
      </c>
      <c r="L172" s="73" t="s">
        <v>66</v>
      </c>
      <c r="M172" s="71">
        <f t="shared" si="15"/>
        <v>2.76</v>
      </c>
      <c r="N172" s="72">
        <v>7905</v>
      </c>
      <c r="O172" s="73" t="s">
        <v>64</v>
      </c>
      <c r="P172" s="69">
        <f t="shared" si="13"/>
        <v>0.79049999999999998</v>
      </c>
    </row>
    <row r="173" spans="2:16">
      <c r="B173" s="108">
        <v>650</v>
      </c>
      <c r="C173" s="73" t="s">
        <v>65</v>
      </c>
      <c r="D173" s="69">
        <f t="shared" si="16"/>
        <v>7.558139534883721</v>
      </c>
      <c r="E173" s="110">
        <v>42.95</v>
      </c>
      <c r="F173" s="111">
        <v>3.049E-2</v>
      </c>
      <c r="G173" s="107">
        <f t="shared" si="14"/>
        <v>42.980490000000003</v>
      </c>
      <c r="H173" s="72">
        <v>100.99</v>
      </c>
      <c r="I173" s="73" t="s">
        <v>66</v>
      </c>
      <c r="J173" s="71">
        <f t="shared" si="17"/>
        <v>100.99</v>
      </c>
      <c r="K173" s="72">
        <v>2.99</v>
      </c>
      <c r="L173" s="73" t="s">
        <v>66</v>
      </c>
      <c r="M173" s="71">
        <f t="shared" si="15"/>
        <v>2.99</v>
      </c>
      <c r="N173" s="72">
        <v>8114</v>
      </c>
      <c r="O173" s="73" t="s">
        <v>64</v>
      </c>
      <c r="P173" s="69">
        <f t="shared" si="13"/>
        <v>0.81140000000000012</v>
      </c>
    </row>
    <row r="174" spans="2:16">
      <c r="B174" s="108">
        <v>700</v>
      </c>
      <c r="C174" s="73" t="s">
        <v>65</v>
      </c>
      <c r="D174" s="69">
        <f t="shared" si="16"/>
        <v>8.1395348837209305</v>
      </c>
      <c r="E174" s="110">
        <v>41.89</v>
      </c>
      <c r="F174" s="111">
        <v>2.8580000000000001E-2</v>
      </c>
      <c r="G174" s="107">
        <f t="shared" si="14"/>
        <v>41.918579999999999</v>
      </c>
      <c r="H174" s="72">
        <v>109.42</v>
      </c>
      <c r="I174" s="73" t="s">
        <v>66</v>
      </c>
      <c r="J174" s="71">
        <f t="shared" si="17"/>
        <v>109.42</v>
      </c>
      <c r="K174" s="72">
        <v>3.22</v>
      </c>
      <c r="L174" s="73" t="s">
        <v>66</v>
      </c>
      <c r="M174" s="71">
        <f t="shared" si="15"/>
        <v>3.22</v>
      </c>
      <c r="N174" s="72">
        <v>8327</v>
      </c>
      <c r="O174" s="73" t="s">
        <v>64</v>
      </c>
      <c r="P174" s="69">
        <f t="shared" si="13"/>
        <v>0.8327</v>
      </c>
    </row>
    <row r="175" spans="2:16">
      <c r="B175" s="108">
        <v>800</v>
      </c>
      <c r="C175" s="73" t="s">
        <v>65</v>
      </c>
      <c r="D175" s="69">
        <f t="shared" si="16"/>
        <v>9.3023255813953494</v>
      </c>
      <c r="E175" s="110">
        <v>39.840000000000003</v>
      </c>
      <c r="F175" s="111">
        <v>2.5420000000000002E-2</v>
      </c>
      <c r="G175" s="107">
        <f t="shared" si="14"/>
        <v>39.86542</v>
      </c>
      <c r="H175" s="72">
        <v>126.94</v>
      </c>
      <c r="I175" s="73" t="s">
        <v>66</v>
      </c>
      <c r="J175" s="71">
        <f t="shared" si="17"/>
        <v>126.94</v>
      </c>
      <c r="K175" s="72">
        <v>4.07</v>
      </c>
      <c r="L175" s="73" t="s">
        <v>66</v>
      </c>
      <c r="M175" s="71">
        <f t="shared" si="15"/>
        <v>4.07</v>
      </c>
      <c r="N175" s="72">
        <v>8766</v>
      </c>
      <c r="O175" s="73" t="s">
        <v>64</v>
      </c>
      <c r="P175" s="69">
        <f t="shared" si="13"/>
        <v>0.87660000000000005</v>
      </c>
    </row>
    <row r="176" spans="2:16">
      <c r="B176" s="108">
        <v>900</v>
      </c>
      <c r="C176" s="73" t="s">
        <v>65</v>
      </c>
      <c r="D176" s="69">
        <f t="shared" si="16"/>
        <v>10.465116279069768</v>
      </c>
      <c r="E176" s="110">
        <v>37.9</v>
      </c>
      <c r="F176" s="111">
        <v>2.2919999999999999E-2</v>
      </c>
      <c r="G176" s="107">
        <f t="shared" si="14"/>
        <v>37.922919999999998</v>
      </c>
      <c r="H176" s="72">
        <v>145.36000000000001</v>
      </c>
      <c r="I176" s="73" t="s">
        <v>66</v>
      </c>
      <c r="J176" s="71">
        <f t="shared" si="17"/>
        <v>145.36000000000001</v>
      </c>
      <c r="K176" s="72">
        <v>4.83</v>
      </c>
      <c r="L176" s="73" t="s">
        <v>66</v>
      </c>
      <c r="M176" s="71">
        <f t="shared" si="15"/>
        <v>4.83</v>
      </c>
      <c r="N176" s="72">
        <v>9227</v>
      </c>
      <c r="O176" s="73" t="s">
        <v>64</v>
      </c>
      <c r="P176" s="69">
        <f t="shared" si="13"/>
        <v>0.92270000000000008</v>
      </c>
    </row>
    <row r="177" spans="1:16">
      <c r="A177" s="4"/>
      <c r="B177" s="108">
        <v>1</v>
      </c>
      <c r="C177" s="115" t="s">
        <v>67</v>
      </c>
      <c r="D177" s="69">
        <f>B177*1000/$C$5</f>
        <v>11.627906976744185</v>
      </c>
      <c r="E177" s="110">
        <v>36.07</v>
      </c>
      <c r="F177" s="111">
        <v>2.0889999999999999E-2</v>
      </c>
      <c r="G177" s="107">
        <f t="shared" si="14"/>
        <v>36.090890000000002</v>
      </c>
      <c r="H177" s="72">
        <v>164.71</v>
      </c>
      <c r="I177" s="73" t="s">
        <v>66</v>
      </c>
      <c r="J177" s="71">
        <f t="shared" si="17"/>
        <v>164.71</v>
      </c>
      <c r="K177" s="72">
        <v>5.55</v>
      </c>
      <c r="L177" s="73" t="s">
        <v>66</v>
      </c>
      <c r="M177" s="71">
        <f t="shared" si="15"/>
        <v>5.55</v>
      </c>
      <c r="N177" s="72">
        <v>9710</v>
      </c>
      <c r="O177" s="73" t="s">
        <v>64</v>
      </c>
      <c r="P177" s="69">
        <f t="shared" si="13"/>
        <v>0.97100000000000009</v>
      </c>
    </row>
    <row r="178" spans="1:16">
      <c r="B178" s="72">
        <v>1.1000000000000001</v>
      </c>
      <c r="C178" s="73" t="s">
        <v>67</v>
      </c>
      <c r="D178" s="69">
        <f t="shared" ref="D178:D228" si="18">B178*1000/$C$5</f>
        <v>12.790697674418604</v>
      </c>
      <c r="E178" s="110">
        <v>34.36</v>
      </c>
      <c r="F178" s="111">
        <v>1.9199999999999998E-2</v>
      </c>
      <c r="G178" s="107">
        <f t="shared" si="14"/>
        <v>34.379199999999997</v>
      </c>
      <c r="H178" s="72">
        <v>185.04</v>
      </c>
      <c r="I178" s="73" t="s">
        <v>66</v>
      </c>
      <c r="J178" s="71">
        <f t="shared" si="17"/>
        <v>185.04</v>
      </c>
      <c r="K178" s="72">
        <v>6.25</v>
      </c>
      <c r="L178" s="73" t="s">
        <v>66</v>
      </c>
      <c r="M178" s="71">
        <f t="shared" si="15"/>
        <v>6.25</v>
      </c>
      <c r="N178" s="72">
        <v>1.02</v>
      </c>
      <c r="O178" s="115" t="s">
        <v>66</v>
      </c>
      <c r="P178" s="71">
        <f t="shared" ref="P178:P228" si="19">N178</f>
        <v>1.02</v>
      </c>
    </row>
    <row r="179" spans="1:16">
      <c r="B179" s="108">
        <v>1.2</v>
      </c>
      <c r="C179" s="109" t="s">
        <v>67</v>
      </c>
      <c r="D179" s="69">
        <f t="shared" si="18"/>
        <v>13.953488372093023</v>
      </c>
      <c r="E179" s="110">
        <v>32.75</v>
      </c>
      <c r="F179" s="111">
        <v>1.7780000000000001E-2</v>
      </c>
      <c r="G179" s="107">
        <f t="shared" si="14"/>
        <v>32.767780000000002</v>
      </c>
      <c r="H179" s="72">
        <v>206.38</v>
      </c>
      <c r="I179" s="73" t="s">
        <v>66</v>
      </c>
      <c r="J179" s="71">
        <f t="shared" si="17"/>
        <v>206.38</v>
      </c>
      <c r="K179" s="72">
        <v>6.95</v>
      </c>
      <c r="L179" s="73" t="s">
        <v>66</v>
      </c>
      <c r="M179" s="71">
        <f t="shared" si="15"/>
        <v>6.95</v>
      </c>
      <c r="N179" s="72">
        <v>1.08</v>
      </c>
      <c r="O179" s="73" t="s">
        <v>66</v>
      </c>
      <c r="P179" s="71">
        <f t="shared" si="19"/>
        <v>1.08</v>
      </c>
    </row>
    <row r="180" spans="1:16">
      <c r="B180" s="108">
        <v>1.3</v>
      </c>
      <c r="C180" s="109" t="s">
        <v>67</v>
      </c>
      <c r="D180" s="69">
        <f t="shared" si="18"/>
        <v>15.116279069767442</v>
      </c>
      <c r="E180" s="110">
        <v>31.27</v>
      </c>
      <c r="F180" s="111">
        <v>1.6570000000000001E-2</v>
      </c>
      <c r="G180" s="107">
        <f t="shared" si="14"/>
        <v>31.286570000000001</v>
      </c>
      <c r="H180" s="72">
        <v>228.74</v>
      </c>
      <c r="I180" s="73" t="s">
        <v>66</v>
      </c>
      <c r="J180" s="71">
        <f t="shared" si="17"/>
        <v>228.74</v>
      </c>
      <c r="K180" s="72">
        <v>7.63</v>
      </c>
      <c r="L180" s="73" t="s">
        <v>66</v>
      </c>
      <c r="M180" s="71">
        <f t="shared" si="15"/>
        <v>7.63</v>
      </c>
      <c r="N180" s="72">
        <v>1.1299999999999999</v>
      </c>
      <c r="O180" s="73" t="s">
        <v>66</v>
      </c>
      <c r="P180" s="71">
        <f t="shared" si="19"/>
        <v>1.1299999999999999</v>
      </c>
    </row>
    <row r="181" spans="1:16">
      <c r="B181" s="108">
        <v>1.4</v>
      </c>
      <c r="C181" s="109" t="s">
        <v>67</v>
      </c>
      <c r="D181" s="69">
        <f t="shared" si="18"/>
        <v>16.279069767441861</v>
      </c>
      <c r="E181" s="110">
        <v>29.89</v>
      </c>
      <c r="F181" s="111">
        <v>1.5509999999999999E-2</v>
      </c>
      <c r="G181" s="107">
        <f t="shared" si="14"/>
        <v>29.90551</v>
      </c>
      <c r="H181" s="72">
        <v>252.15</v>
      </c>
      <c r="I181" s="73" t="s">
        <v>66</v>
      </c>
      <c r="J181" s="71">
        <f t="shared" si="17"/>
        <v>252.15</v>
      </c>
      <c r="K181" s="72">
        <v>8.32</v>
      </c>
      <c r="L181" s="73" t="s">
        <v>66</v>
      </c>
      <c r="M181" s="71">
        <f t="shared" si="15"/>
        <v>8.32</v>
      </c>
      <c r="N181" s="72">
        <v>1.19</v>
      </c>
      <c r="O181" s="73" t="s">
        <v>66</v>
      </c>
      <c r="P181" s="71">
        <f t="shared" si="19"/>
        <v>1.19</v>
      </c>
    </row>
    <row r="182" spans="1:16">
      <c r="B182" s="108">
        <v>1.5</v>
      </c>
      <c r="C182" s="109" t="s">
        <v>67</v>
      </c>
      <c r="D182" s="69">
        <f t="shared" si="18"/>
        <v>17.441860465116278</v>
      </c>
      <c r="E182" s="110">
        <v>28.61</v>
      </c>
      <c r="F182" s="111">
        <v>1.4590000000000001E-2</v>
      </c>
      <c r="G182" s="107">
        <f t="shared" si="14"/>
        <v>28.624589999999998</v>
      </c>
      <c r="H182" s="72">
        <v>276.63</v>
      </c>
      <c r="I182" s="73" t="s">
        <v>66</v>
      </c>
      <c r="J182" s="71">
        <f t="shared" si="17"/>
        <v>276.63</v>
      </c>
      <c r="K182" s="72">
        <v>9.01</v>
      </c>
      <c r="L182" s="73" t="s">
        <v>66</v>
      </c>
      <c r="M182" s="71">
        <f t="shared" si="15"/>
        <v>9.01</v>
      </c>
      <c r="N182" s="72">
        <v>1.25</v>
      </c>
      <c r="O182" s="73" t="s">
        <v>66</v>
      </c>
      <c r="P182" s="71">
        <f t="shared" si="19"/>
        <v>1.25</v>
      </c>
    </row>
    <row r="183" spans="1:16">
      <c r="B183" s="108">
        <v>1.6</v>
      </c>
      <c r="C183" s="109" t="s">
        <v>67</v>
      </c>
      <c r="D183" s="69">
        <f t="shared" si="18"/>
        <v>18.604651162790699</v>
      </c>
      <c r="E183" s="110">
        <v>27.43</v>
      </c>
      <c r="F183" s="111">
        <v>1.3780000000000001E-2</v>
      </c>
      <c r="G183" s="107">
        <f t="shared" si="14"/>
        <v>27.44378</v>
      </c>
      <c r="H183" s="72">
        <v>302.18</v>
      </c>
      <c r="I183" s="73" t="s">
        <v>66</v>
      </c>
      <c r="J183" s="71">
        <f t="shared" si="17"/>
        <v>302.18</v>
      </c>
      <c r="K183" s="72">
        <v>9.7100000000000009</v>
      </c>
      <c r="L183" s="73" t="s">
        <v>66</v>
      </c>
      <c r="M183" s="71">
        <f t="shared" si="15"/>
        <v>9.7100000000000009</v>
      </c>
      <c r="N183" s="72">
        <v>1.32</v>
      </c>
      <c r="O183" s="73" t="s">
        <v>66</v>
      </c>
      <c r="P183" s="71">
        <f t="shared" si="19"/>
        <v>1.32</v>
      </c>
    </row>
    <row r="184" spans="1:16">
      <c r="B184" s="108">
        <v>1.7</v>
      </c>
      <c r="C184" s="109" t="s">
        <v>67</v>
      </c>
      <c r="D184" s="69">
        <f t="shared" si="18"/>
        <v>19.767441860465116</v>
      </c>
      <c r="E184" s="110">
        <v>26.35</v>
      </c>
      <c r="F184" s="111">
        <v>1.306E-2</v>
      </c>
      <c r="G184" s="107">
        <f t="shared" si="14"/>
        <v>26.363060000000001</v>
      </c>
      <c r="H184" s="72">
        <v>328.8</v>
      </c>
      <c r="I184" s="73" t="s">
        <v>66</v>
      </c>
      <c r="J184" s="71">
        <f t="shared" si="17"/>
        <v>328.8</v>
      </c>
      <c r="K184" s="72">
        <v>10.42</v>
      </c>
      <c r="L184" s="73" t="s">
        <v>66</v>
      </c>
      <c r="M184" s="71">
        <f t="shared" si="15"/>
        <v>10.42</v>
      </c>
      <c r="N184" s="72">
        <v>1.38</v>
      </c>
      <c r="O184" s="73" t="s">
        <v>66</v>
      </c>
      <c r="P184" s="71">
        <f t="shared" si="19"/>
        <v>1.38</v>
      </c>
    </row>
    <row r="185" spans="1:16">
      <c r="B185" s="108">
        <v>1.8</v>
      </c>
      <c r="C185" s="109" t="s">
        <v>67</v>
      </c>
      <c r="D185" s="69">
        <f t="shared" si="18"/>
        <v>20.930232558139537</v>
      </c>
      <c r="E185" s="110">
        <v>25.35</v>
      </c>
      <c r="F185" s="111">
        <v>1.2409999999999999E-2</v>
      </c>
      <c r="G185" s="107">
        <f t="shared" si="14"/>
        <v>25.362410000000001</v>
      </c>
      <c r="H185" s="72">
        <v>356.49</v>
      </c>
      <c r="I185" s="73" t="s">
        <v>66</v>
      </c>
      <c r="J185" s="71">
        <f t="shared" si="17"/>
        <v>356.49</v>
      </c>
      <c r="K185" s="72">
        <v>11.13</v>
      </c>
      <c r="L185" s="73" t="s">
        <v>66</v>
      </c>
      <c r="M185" s="71">
        <f t="shared" si="15"/>
        <v>11.13</v>
      </c>
      <c r="N185" s="72">
        <v>1.46</v>
      </c>
      <c r="O185" s="73" t="s">
        <v>66</v>
      </c>
      <c r="P185" s="71">
        <f t="shared" si="19"/>
        <v>1.46</v>
      </c>
    </row>
    <row r="186" spans="1:16">
      <c r="B186" s="108">
        <v>2</v>
      </c>
      <c r="C186" s="109" t="s">
        <v>67</v>
      </c>
      <c r="D186" s="69">
        <f t="shared" si="18"/>
        <v>23.255813953488371</v>
      </c>
      <c r="E186" s="110">
        <v>23.6</v>
      </c>
      <c r="F186" s="111">
        <v>1.1299999999999999E-2</v>
      </c>
      <c r="G186" s="107">
        <f t="shared" si="14"/>
        <v>23.6113</v>
      </c>
      <c r="H186" s="72">
        <v>415.02</v>
      </c>
      <c r="I186" s="73" t="s">
        <v>66</v>
      </c>
      <c r="J186" s="71">
        <f t="shared" si="17"/>
        <v>415.02</v>
      </c>
      <c r="K186" s="72">
        <v>13.88</v>
      </c>
      <c r="L186" s="73" t="s">
        <v>66</v>
      </c>
      <c r="M186" s="71">
        <f t="shared" si="15"/>
        <v>13.88</v>
      </c>
      <c r="N186" s="72">
        <v>1.61</v>
      </c>
      <c r="O186" s="73" t="s">
        <v>66</v>
      </c>
      <c r="P186" s="71">
        <f t="shared" si="19"/>
        <v>1.61</v>
      </c>
    </row>
    <row r="187" spans="1:16">
      <c r="B187" s="108">
        <v>2.25</v>
      </c>
      <c r="C187" s="109" t="s">
        <v>67</v>
      </c>
      <c r="D187" s="69">
        <f t="shared" si="18"/>
        <v>26.162790697674417</v>
      </c>
      <c r="E187" s="110">
        <v>21.84</v>
      </c>
      <c r="F187" s="111">
        <v>1.018E-2</v>
      </c>
      <c r="G187" s="107">
        <f t="shared" si="14"/>
        <v>21.850179999999998</v>
      </c>
      <c r="H187" s="72">
        <v>493.84</v>
      </c>
      <c r="I187" s="73" t="s">
        <v>66</v>
      </c>
      <c r="J187" s="71">
        <f t="shared" si="17"/>
        <v>493.84</v>
      </c>
      <c r="K187" s="72">
        <v>17.8</v>
      </c>
      <c r="L187" s="73" t="s">
        <v>66</v>
      </c>
      <c r="M187" s="71">
        <f t="shared" si="15"/>
        <v>17.8</v>
      </c>
      <c r="N187" s="72">
        <v>1.81</v>
      </c>
      <c r="O187" s="73" t="s">
        <v>66</v>
      </c>
      <c r="P187" s="71">
        <f t="shared" si="19"/>
        <v>1.81</v>
      </c>
    </row>
    <row r="188" spans="1:16">
      <c r="B188" s="108">
        <v>2.5</v>
      </c>
      <c r="C188" s="109" t="s">
        <v>67</v>
      </c>
      <c r="D188" s="69">
        <f t="shared" si="18"/>
        <v>29.069767441860463</v>
      </c>
      <c r="E188" s="110">
        <v>20.48</v>
      </c>
      <c r="F188" s="111">
        <v>9.2619999999999994E-3</v>
      </c>
      <c r="G188" s="107">
        <f t="shared" si="14"/>
        <v>20.489262</v>
      </c>
      <c r="H188" s="72">
        <v>578.46</v>
      </c>
      <c r="I188" s="73" t="s">
        <v>66</v>
      </c>
      <c r="J188" s="71">
        <f t="shared" si="17"/>
        <v>578.46</v>
      </c>
      <c r="K188" s="72">
        <v>21.46</v>
      </c>
      <c r="L188" s="73" t="s">
        <v>66</v>
      </c>
      <c r="M188" s="71">
        <f t="shared" si="15"/>
        <v>21.46</v>
      </c>
      <c r="N188" s="72">
        <v>2.0299999999999998</v>
      </c>
      <c r="O188" s="73" t="s">
        <v>66</v>
      </c>
      <c r="P188" s="71">
        <f t="shared" si="19"/>
        <v>2.0299999999999998</v>
      </c>
    </row>
    <row r="189" spans="1:16">
      <c r="B189" s="108">
        <v>2.75</v>
      </c>
      <c r="C189" s="109" t="s">
        <v>67</v>
      </c>
      <c r="D189" s="69">
        <f t="shared" si="18"/>
        <v>31.976744186046513</v>
      </c>
      <c r="E189" s="110">
        <v>19.27</v>
      </c>
      <c r="F189" s="111">
        <v>8.5050000000000004E-3</v>
      </c>
      <c r="G189" s="107">
        <f t="shared" si="14"/>
        <v>19.278504999999999</v>
      </c>
      <c r="H189" s="72">
        <v>668.55</v>
      </c>
      <c r="I189" s="73" t="s">
        <v>66</v>
      </c>
      <c r="J189" s="71">
        <f t="shared" si="17"/>
        <v>668.55</v>
      </c>
      <c r="K189" s="72">
        <v>24.96</v>
      </c>
      <c r="L189" s="73" t="s">
        <v>66</v>
      </c>
      <c r="M189" s="71">
        <f t="shared" si="15"/>
        <v>24.96</v>
      </c>
      <c r="N189" s="72">
        <v>2.2599999999999998</v>
      </c>
      <c r="O189" s="73" t="s">
        <v>66</v>
      </c>
      <c r="P189" s="71">
        <f t="shared" si="19"/>
        <v>2.2599999999999998</v>
      </c>
    </row>
    <row r="190" spans="1:16">
      <c r="B190" s="108">
        <v>3</v>
      </c>
      <c r="C190" s="109" t="s">
        <v>67</v>
      </c>
      <c r="D190" s="69">
        <f t="shared" si="18"/>
        <v>34.883720930232556</v>
      </c>
      <c r="E190" s="110">
        <v>18.16</v>
      </c>
      <c r="F190" s="111">
        <v>7.868E-3</v>
      </c>
      <c r="G190" s="107">
        <f t="shared" si="14"/>
        <v>18.167867999999999</v>
      </c>
      <c r="H190" s="72">
        <v>764.21</v>
      </c>
      <c r="I190" s="73" t="s">
        <v>66</v>
      </c>
      <c r="J190" s="71">
        <f t="shared" si="17"/>
        <v>764.21</v>
      </c>
      <c r="K190" s="72">
        <v>28.39</v>
      </c>
      <c r="L190" s="73" t="s">
        <v>66</v>
      </c>
      <c r="M190" s="71">
        <f t="shared" si="15"/>
        <v>28.39</v>
      </c>
      <c r="N190" s="72">
        <v>2.5099999999999998</v>
      </c>
      <c r="O190" s="73" t="s">
        <v>66</v>
      </c>
      <c r="P190" s="71">
        <f t="shared" si="19"/>
        <v>2.5099999999999998</v>
      </c>
    </row>
    <row r="191" spans="1:16">
      <c r="B191" s="108">
        <v>3.25</v>
      </c>
      <c r="C191" s="109" t="s">
        <v>67</v>
      </c>
      <c r="D191" s="69">
        <f t="shared" si="18"/>
        <v>37.790697674418603</v>
      </c>
      <c r="E191" s="110">
        <v>17.190000000000001</v>
      </c>
      <c r="F191" s="111">
        <v>7.3239999999999998E-3</v>
      </c>
      <c r="G191" s="107">
        <f t="shared" si="14"/>
        <v>17.197324000000002</v>
      </c>
      <c r="H191" s="72">
        <v>865.5</v>
      </c>
      <c r="I191" s="73" t="s">
        <v>66</v>
      </c>
      <c r="J191" s="71">
        <f t="shared" si="17"/>
        <v>865.5</v>
      </c>
      <c r="K191" s="72">
        <v>31.81</v>
      </c>
      <c r="L191" s="73" t="s">
        <v>66</v>
      </c>
      <c r="M191" s="71">
        <f t="shared" si="15"/>
        <v>31.81</v>
      </c>
      <c r="N191" s="72">
        <v>2.77</v>
      </c>
      <c r="O191" s="73" t="s">
        <v>66</v>
      </c>
      <c r="P191" s="71">
        <f t="shared" si="19"/>
        <v>2.77</v>
      </c>
    </row>
    <row r="192" spans="1:16">
      <c r="B192" s="108">
        <v>3.5</v>
      </c>
      <c r="C192" s="109" t="s">
        <v>67</v>
      </c>
      <c r="D192" s="69">
        <f t="shared" si="18"/>
        <v>40.697674418604649</v>
      </c>
      <c r="E192" s="110">
        <v>16.329999999999998</v>
      </c>
      <c r="F192" s="111">
        <v>6.8529999999999997E-3</v>
      </c>
      <c r="G192" s="107">
        <f t="shared" si="14"/>
        <v>16.336852999999998</v>
      </c>
      <c r="H192" s="72">
        <v>972.32</v>
      </c>
      <c r="I192" s="73" t="s">
        <v>66</v>
      </c>
      <c r="J192" s="71">
        <f t="shared" si="17"/>
        <v>972.32</v>
      </c>
      <c r="K192" s="72">
        <v>35.22</v>
      </c>
      <c r="L192" s="73" t="s">
        <v>66</v>
      </c>
      <c r="M192" s="71">
        <f t="shared" si="15"/>
        <v>35.22</v>
      </c>
      <c r="N192" s="72">
        <v>3.05</v>
      </c>
      <c r="O192" s="73" t="s">
        <v>66</v>
      </c>
      <c r="P192" s="71">
        <f t="shared" si="19"/>
        <v>3.05</v>
      </c>
    </row>
    <row r="193" spans="2:16">
      <c r="B193" s="108">
        <v>3.75</v>
      </c>
      <c r="C193" s="109" t="s">
        <v>67</v>
      </c>
      <c r="D193" s="69">
        <f t="shared" si="18"/>
        <v>43.604651162790695</v>
      </c>
      <c r="E193" s="110">
        <v>15.56</v>
      </c>
      <c r="F193" s="111">
        <v>6.4409999999999997E-3</v>
      </c>
      <c r="G193" s="107">
        <f t="shared" si="14"/>
        <v>15.566441000000001</v>
      </c>
      <c r="H193" s="72">
        <v>1.08</v>
      </c>
      <c r="I193" s="115" t="s">
        <v>12</v>
      </c>
      <c r="J193" s="74">
        <f t="shared" ref="J193:J228" si="20">H193*1000</f>
        <v>1080</v>
      </c>
      <c r="K193" s="72">
        <v>38.630000000000003</v>
      </c>
      <c r="L193" s="73" t="s">
        <v>66</v>
      </c>
      <c r="M193" s="71">
        <f t="shared" si="15"/>
        <v>38.630000000000003</v>
      </c>
      <c r="N193" s="72">
        <v>3.34</v>
      </c>
      <c r="O193" s="73" t="s">
        <v>66</v>
      </c>
      <c r="P193" s="71">
        <f t="shared" si="19"/>
        <v>3.34</v>
      </c>
    </row>
    <row r="194" spans="2:16">
      <c r="B194" s="108">
        <v>4</v>
      </c>
      <c r="C194" s="109" t="s">
        <v>67</v>
      </c>
      <c r="D194" s="69">
        <f t="shared" si="18"/>
        <v>46.511627906976742</v>
      </c>
      <c r="E194" s="110">
        <v>14.87</v>
      </c>
      <c r="F194" s="111">
        <v>6.0790000000000002E-3</v>
      </c>
      <c r="G194" s="107">
        <f t="shared" si="14"/>
        <v>14.876078999999999</v>
      </c>
      <c r="H194" s="72">
        <v>1.2</v>
      </c>
      <c r="I194" s="73" t="s">
        <v>12</v>
      </c>
      <c r="J194" s="74">
        <f t="shared" si="20"/>
        <v>1200</v>
      </c>
      <c r="K194" s="72">
        <v>42.07</v>
      </c>
      <c r="L194" s="73" t="s">
        <v>66</v>
      </c>
      <c r="M194" s="71">
        <f t="shared" si="15"/>
        <v>42.07</v>
      </c>
      <c r="N194" s="72">
        <v>3.64</v>
      </c>
      <c r="O194" s="73" t="s">
        <v>66</v>
      </c>
      <c r="P194" s="71">
        <f t="shared" si="19"/>
        <v>3.64</v>
      </c>
    </row>
    <row r="195" spans="2:16">
      <c r="B195" s="108">
        <v>4.5</v>
      </c>
      <c r="C195" s="109" t="s">
        <v>67</v>
      </c>
      <c r="D195" s="69">
        <f t="shared" si="18"/>
        <v>52.325581395348834</v>
      </c>
      <c r="E195" s="110">
        <v>13.68</v>
      </c>
      <c r="F195" s="111">
        <v>5.4679999999999998E-3</v>
      </c>
      <c r="G195" s="107">
        <f t="shared" si="14"/>
        <v>13.685468</v>
      </c>
      <c r="H195" s="72">
        <v>1.45</v>
      </c>
      <c r="I195" s="73" t="s">
        <v>12</v>
      </c>
      <c r="J195" s="74">
        <f t="shared" si="20"/>
        <v>1450</v>
      </c>
      <c r="K195" s="72">
        <v>55.05</v>
      </c>
      <c r="L195" s="73" t="s">
        <v>66</v>
      </c>
      <c r="M195" s="71">
        <f t="shared" si="15"/>
        <v>55.05</v>
      </c>
      <c r="N195" s="72">
        <v>4.28</v>
      </c>
      <c r="O195" s="73" t="s">
        <v>66</v>
      </c>
      <c r="P195" s="71">
        <f t="shared" si="19"/>
        <v>4.28</v>
      </c>
    </row>
    <row r="196" spans="2:16">
      <c r="B196" s="108">
        <v>5</v>
      </c>
      <c r="C196" s="109" t="s">
        <v>67</v>
      </c>
      <c r="D196" s="69">
        <f t="shared" si="18"/>
        <v>58.139534883720927</v>
      </c>
      <c r="E196" s="110">
        <v>12.7</v>
      </c>
      <c r="F196" s="111">
        <v>4.973E-3</v>
      </c>
      <c r="G196" s="107">
        <f t="shared" si="14"/>
        <v>12.704972999999999</v>
      </c>
      <c r="H196" s="72">
        <v>1.72</v>
      </c>
      <c r="I196" s="73" t="s">
        <v>12</v>
      </c>
      <c r="J196" s="74">
        <f t="shared" si="20"/>
        <v>1720</v>
      </c>
      <c r="K196" s="72">
        <v>67.14</v>
      </c>
      <c r="L196" s="73" t="s">
        <v>66</v>
      </c>
      <c r="M196" s="71">
        <f t="shared" si="15"/>
        <v>67.14</v>
      </c>
      <c r="N196" s="72">
        <v>4.97</v>
      </c>
      <c r="O196" s="73" t="s">
        <v>66</v>
      </c>
      <c r="P196" s="71">
        <f t="shared" si="19"/>
        <v>4.97</v>
      </c>
    </row>
    <row r="197" spans="2:16">
      <c r="B197" s="108">
        <v>5.5</v>
      </c>
      <c r="C197" s="109" t="s">
        <v>67</v>
      </c>
      <c r="D197" s="69">
        <f t="shared" si="18"/>
        <v>63.953488372093027</v>
      </c>
      <c r="E197" s="110">
        <v>11.87</v>
      </c>
      <c r="F197" s="111">
        <v>4.5640000000000003E-3</v>
      </c>
      <c r="G197" s="107">
        <f t="shared" si="14"/>
        <v>11.874563999999999</v>
      </c>
      <c r="H197" s="72">
        <v>2.02</v>
      </c>
      <c r="I197" s="73" t="s">
        <v>12</v>
      </c>
      <c r="J197" s="74">
        <f t="shared" si="20"/>
        <v>2020</v>
      </c>
      <c r="K197" s="72">
        <v>78.81</v>
      </c>
      <c r="L197" s="73" t="s">
        <v>66</v>
      </c>
      <c r="M197" s="71">
        <f t="shared" si="15"/>
        <v>78.81</v>
      </c>
      <c r="N197" s="72">
        <v>5.71</v>
      </c>
      <c r="O197" s="73" t="s">
        <v>66</v>
      </c>
      <c r="P197" s="71">
        <f t="shared" si="19"/>
        <v>5.71</v>
      </c>
    </row>
    <row r="198" spans="2:16">
      <c r="B198" s="108">
        <v>6</v>
      </c>
      <c r="C198" s="109" t="s">
        <v>67</v>
      </c>
      <c r="D198" s="69">
        <f t="shared" si="18"/>
        <v>69.767441860465112</v>
      </c>
      <c r="E198" s="110">
        <v>11.15</v>
      </c>
      <c r="F198" s="111">
        <v>4.2189999999999997E-3</v>
      </c>
      <c r="G198" s="107">
        <f t="shared" si="14"/>
        <v>11.154219000000001</v>
      </c>
      <c r="H198" s="72">
        <v>2.33</v>
      </c>
      <c r="I198" s="73" t="s">
        <v>12</v>
      </c>
      <c r="J198" s="74">
        <f t="shared" si="20"/>
        <v>2330</v>
      </c>
      <c r="K198" s="72">
        <v>90.27</v>
      </c>
      <c r="L198" s="73" t="s">
        <v>66</v>
      </c>
      <c r="M198" s="71">
        <f t="shared" si="15"/>
        <v>90.27</v>
      </c>
      <c r="N198" s="72">
        <v>6.49</v>
      </c>
      <c r="O198" s="73" t="s">
        <v>66</v>
      </c>
      <c r="P198" s="71">
        <f t="shared" si="19"/>
        <v>6.49</v>
      </c>
    </row>
    <row r="199" spans="2:16">
      <c r="B199" s="108">
        <v>6.5</v>
      </c>
      <c r="C199" s="109" t="s">
        <v>67</v>
      </c>
      <c r="D199" s="69">
        <f t="shared" si="18"/>
        <v>75.581395348837205</v>
      </c>
      <c r="E199" s="110">
        <v>10.54</v>
      </c>
      <c r="F199" s="111">
        <v>3.9249999999999997E-3</v>
      </c>
      <c r="G199" s="107">
        <f t="shared" si="14"/>
        <v>10.543925</v>
      </c>
      <c r="H199" s="72">
        <v>2.66</v>
      </c>
      <c r="I199" s="73" t="s">
        <v>12</v>
      </c>
      <c r="J199" s="74">
        <f t="shared" si="20"/>
        <v>2660</v>
      </c>
      <c r="K199" s="72">
        <v>101.64</v>
      </c>
      <c r="L199" s="73" t="s">
        <v>66</v>
      </c>
      <c r="M199" s="71">
        <f t="shared" si="15"/>
        <v>101.64</v>
      </c>
      <c r="N199" s="72">
        <v>7.31</v>
      </c>
      <c r="O199" s="73" t="s">
        <v>66</v>
      </c>
      <c r="P199" s="71">
        <f t="shared" si="19"/>
        <v>7.31</v>
      </c>
    </row>
    <row r="200" spans="2:16">
      <c r="B200" s="108">
        <v>7</v>
      </c>
      <c r="C200" s="109" t="s">
        <v>67</v>
      </c>
      <c r="D200" s="69">
        <f t="shared" si="18"/>
        <v>81.395348837209298</v>
      </c>
      <c r="E200" s="110">
        <v>10</v>
      </c>
      <c r="F200" s="111">
        <v>3.6709999999999998E-3</v>
      </c>
      <c r="G200" s="107">
        <f t="shared" si="14"/>
        <v>10.003671000000001</v>
      </c>
      <c r="H200" s="72">
        <v>3.01</v>
      </c>
      <c r="I200" s="73" t="s">
        <v>12</v>
      </c>
      <c r="J200" s="74">
        <f t="shared" si="20"/>
        <v>3010</v>
      </c>
      <c r="K200" s="72">
        <v>112.98</v>
      </c>
      <c r="L200" s="73" t="s">
        <v>66</v>
      </c>
      <c r="M200" s="71">
        <f t="shared" si="15"/>
        <v>112.98</v>
      </c>
      <c r="N200" s="72">
        <v>8.18</v>
      </c>
      <c r="O200" s="73" t="s">
        <v>66</v>
      </c>
      <c r="P200" s="71">
        <f t="shared" si="19"/>
        <v>8.18</v>
      </c>
    </row>
    <row r="201" spans="2:16">
      <c r="B201" s="108">
        <v>8</v>
      </c>
      <c r="C201" s="109" t="s">
        <v>67</v>
      </c>
      <c r="D201" s="69">
        <f t="shared" si="18"/>
        <v>93.023255813953483</v>
      </c>
      <c r="E201" s="110">
        <v>9.1029999999999998</v>
      </c>
      <c r="F201" s="111">
        <v>3.2529999999999998E-3</v>
      </c>
      <c r="G201" s="107">
        <f t="shared" si="14"/>
        <v>9.1062530000000006</v>
      </c>
      <c r="H201" s="72">
        <v>3.76</v>
      </c>
      <c r="I201" s="73" t="s">
        <v>12</v>
      </c>
      <c r="J201" s="74">
        <f t="shared" si="20"/>
        <v>3760</v>
      </c>
      <c r="K201" s="72">
        <v>155.04</v>
      </c>
      <c r="L201" s="73" t="s">
        <v>66</v>
      </c>
      <c r="M201" s="71">
        <f t="shared" si="15"/>
        <v>155.04</v>
      </c>
      <c r="N201" s="72">
        <v>10.029999999999999</v>
      </c>
      <c r="O201" s="73" t="s">
        <v>66</v>
      </c>
      <c r="P201" s="71">
        <f t="shared" si="19"/>
        <v>10.029999999999999</v>
      </c>
    </row>
    <row r="202" spans="2:16">
      <c r="B202" s="108">
        <v>9</v>
      </c>
      <c r="C202" s="109" t="s">
        <v>67</v>
      </c>
      <c r="D202" s="69">
        <f t="shared" si="18"/>
        <v>104.65116279069767</v>
      </c>
      <c r="E202" s="110">
        <v>8.3849999999999998</v>
      </c>
      <c r="F202" s="111">
        <v>2.9239999999999999E-3</v>
      </c>
      <c r="G202" s="107">
        <f t="shared" si="14"/>
        <v>8.3879239999999999</v>
      </c>
      <c r="H202" s="72">
        <v>4.58</v>
      </c>
      <c r="I202" s="73" t="s">
        <v>12</v>
      </c>
      <c r="J202" s="74">
        <f t="shared" si="20"/>
        <v>4580</v>
      </c>
      <c r="K202" s="72">
        <v>193.6</v>
      </c>
      <c r="L202" s="73" t="s">
        <v>66</v>
      </c>
      <c r="M202" s="71">
        <f t="shared" si="15"/>
        <v>193.6</v>
      </c>
      <c r="N202" s="72">
        <v>12.02</v>
      </c>
      <c r="O202" s="73" t="s">
        <v>66</v>
      </c>
      <c r="P202" s="71">
        <f t="shared" si="19"/>
        <v>12.02</v>
      </c>
    </row>
    <row r="203" spans="2:16">
      <c r="B203" s="108">
        <v>10</v>
      </c>
      <c r="C203" s="109" t="s">
        <v>67</v>
      </c>
      <c r="D203" s="69">
        <f t="shared" si="18"/>
        <v>116.27906976744185</v>
      </c>
      <c r="E203" s="110">
        <v>7.7839999999999998</v>
      </c>
      <c r="F203" s="111">
        <v>2.6570000000000001E-3</v>
      </c>
      <c r="G203" s="107">
        <f t="shared" si="14"/>
        <v>7.7866569999999999</v>
      </c>
      <c r="H203" s="72">
        <v>5.46</v>
      </c>
      <c r="I203" s="73" t="s">
        <v>12</v>
      </c>
      <c r="J203" s="74">
        <f t="shared" si="20"/>
        <v>5460</v>
      </c>
      <c r="K203" s="72">
        <v>230.66</v>
      </c>
      <c r="L203" s="73" t="s">
        <v>66</v>
      </c>
      <c r="M203" s="71">
        <f t="shared" si="15"/>
        <v>230.66</v>
      </c>
      <c r="N203" s="72">
        <v>14.15</v>
      </c>
      <c r="O203" s="73" t="s">
        <v>66</v>
      </c>
      <c r="P203" s="71">
        <f t="shared" si="19"/>
        <v>14.15</v>
      </c>
    </row>
    <row r="204" spans="2:16">
      <c r="B204" s="108">
        <v>11</v>
      </c>
      <c r="C204" s="109" t="s">
        <v>67</v>
      </c>
      <c r="D204" s="69">
        <f t="shared" si="18"/>
        <v>127.90697674418605</v>
      </c>
      <c r="E204" s="110">
        <v>7.2830000000000004</v>
      </c>
      <c r="F204" s="111">
        <v>2.4369999999999999E-3</v>
      </c>
      <c r="G204" s="107">
        <f t="shared" si="14"/>
        <v>7.2854369999999999</v>
      </c>
      <c r="H204" s="72">
        <v>6.41</v>
      </c>
      <c r="I204" s="73" t="s">
        <v>12</v>
      </c>
      <c r="J204" s="74">
        <f t="shared" si="20"/>
        <v>6410</v>
      </c>
      <c r="K204" s="72">
        <v>267.02</v>
      </c>
      <c r="L204" s="73" t="s">
        <v>66</v>
      </c>
      <c r="M204" s="71">
        <f t="shared" si="15"/>
        <v>267.02</v>
      </c>
      <c r="N204" s="72">
        <v>16.420000000000002</v>
      </c>
      <c r="O204" s="73" t="s">
        <v>66</v>
      </c>
      <c r="P204" s="71">
        <f t="shared" si="19"/>
        <v>16.420000000000002</v>
      </c>
    </row>
    <row r="205" spans="2:16">
      <c r="B205" s="108">
        <v>12</v>
      </c>
      <c r="C205" s="109" t="s">
        <v>67</v>
      </c>
      <c r="D205" s="69">
        <f t="shared" si="18"/>
        <v>139.53488372093022</v>
      </c>
      <c r="E205" s="110">
        <v>6.86</v>
      </c>
      <c r="F205" s="111">
        <v>2.2520000000000001E-3</v>
      </c>
      <c r="G205" s="107">
        <f t="shared" si="14"/>
        <v>6.8622520000000007</v>
      </c>
      <c r="H205" s="72">
        <v>7.43</v>
      </c>
      <c r="I205" s="73" t="s">
        <v>12</v>
      </c>
      <c r="J205" s="74">
        <f t="shared" si="20"/>
        <v>7430</v>
      </c>
      <c r="K205" s="72">
        <v>303.04000000000002</v>
      </c>
      <c r="L205" s="73" t="s">
        <v>66</v>
      </c>
      <c r="M205" s="71">
        <f t="shared" si="15"/>
        <v>303.04000000000002</v>
      </c>
      <c r="N205" s="72">
        <v>18.82</v>
      </c>
      <c r="O205" s="73" t="s">
        <v>66</v>
      </c>
      <c r="P205" s="71">
        <f t="shared" si="19"/>
        <v>18.82</v>
      </c>
    </row>
    <row r="206" spans="2:16">
      <c r="B206" s="108">
        <v>13</v>
      </c>
      <c r="C206" s="109" t="s">
        <v>67</v>
      </c>
      <c r="D206" s="69">
        <f t="shared" si="18"/>
        <v>151.16279069767441</v>
      </c>
      <c r="E206" s="110">
        <v>6.4969999999999999</v>
      </c>
      <c r="F206" s="111">
        <v>2.0939999999999999E-3</v>
      </c>
      <c r="G206" s="107">
        <f t="shared" si="14"/>
        <v>6.4990939999999995</v>
      </c>
      <c r="H206" s="72">
        <v>8.5</v>
      </c>
      <c r="I206" s="73" t="s">
        <v>12</v>
      </c>
      <c r="J206" s="74">
        <f t="shared" si="20"/>
        <v>8500</v>
      </c>
      <c r="K206" s="72">
        <v>338.9</v>
      </c>
      <c r="L206" s="73" t="s">
        <v>66</v>
      </c>
      <c r="M206" s="71">
        <f t="shared" si="15"/>
        <v>338.9</v>
      </c>
      <c r="N206" s="72">
        <v>21.34</v>
      </c>
      <c r="O206" s="73" t="s">
        <v>66</v>
      </c>
      <c r="P206" s="71">
        <f t="shared" si="19"/>
        <v>21.34</v>
      </c>
    </row>
    <row r="207" spans="2:16">
      <c r="B207" s="108">
        <v>14</v>
      </c>
      <c r="C207" s="109" t="s">
        <v>67</v>
      </c>
      <c r="D207" s="69">
        <f t="shared" si="18"/>
        <v>162.7906976744186</v>
      </c>
      <c r="E207" s="110">
        <v>6.1829999999999998</v>
      </c>
      <c r="F207" s="111">
        <v>1.957E-3</v>
      </c>
      <c r="G207" s="107">
        <f t="shared" si="14"/>
        <v>6.1849569999999998</v>
      </c>
      <c r="H207" s="72">
        <v>9.6300000000000008</v>
      </c>
      <c r="I207" s="73" t="s">
        <v>12</v>
      </c>
      <c r="J207" s="74">
        <f t="shared" si="20"/>
        <v>9630</v>
      </c>
      <c r="K207" s="72">
        <v>374.68</v>
      </c>
      <c r="L207" s="73" t="s">
        <v>66</v>
      </c>
      <c r="M207" s="71">
        <f t="shared" si="15"/>
        <v>374.68</v>
      </c>
      <c r="N207" s="72">
        <v>23.97</v>
      </c>
      <c r="O207" s="73" t="s">
        <v>66</v>
      </c>
      <c r="P207" s="71">
        <f t="shared" si="19"/>
        <v>23.97</v>
      </c>
    </row>
    <row r="208" spans="2:16">
      <c r="B208" s="108">
        <v>15</v>
      </c>
      <c r="C208" s="109" t="s">
        <v>67</v>
      </c>
      <c r="D208" s="69">
        <f t="shared" si="18"/>
        <v>174.41860465116278</v>
      </c>
      <c r="E208" s="110">
        <v>5.9089999999999998</v>
      </c>
      <c r="F208" s="111">
        <v>1.838E-3</v>
      </c>
      <c r="G208" s="107">
        <f t="shared" si="14"/>
        <v>5.910838</v>
      </c>
      <c r="H208" s="72">
        <v>10.81</v>
      </c>
      <c r="I208" s="73" t="s">
        <v>12</v>
      </c>
      <c r="J208" s="74">
        <f t="shared" si="20"/>
        <v>10810</v>
      </c>
      <c r="K208" s="72">
        <v>410.44</v>
      </c>
      <c r="L208" s="73" t="s">
        <v>66</v>
      </c>
      <c r="M208" s="71">
        <f t="shared" si="15"/>
        <v>410.44</v>
      </c>
      <c r="N208" s="72">
        <v>26.7</v>
      </c>
      <c r="O208" s="73" t="s">
        <v>66</v>
      </c>
      <c r="P208" s="71">
        <f t="shared" si="19"/>
        <v>26.7</v>
      </c>
    </row>
    <row r="209" spans="2:16">
      <c r="B209" s="108">
        <v>16</v>
      </c>
      <c r="C209" s="109" t="s">
        <v>67</v>
      </c>
      <c r="D209" s="69">
        <f t="shared" si="18"/>
        <v>186.04651162790697</v>
      </c>
      <c r="E209" s="110">
        <v>5.6660000000000004</v>
      </c>
      <c r="F209" s="111">
        <v>1.7329999999999999E-3</v>
      </c>
      <c r="G209" s="107">
        <f t="shared" si="14"/>
        <v>5.6677330000000001</v>
      </c>
      <c r="H209" s="72">
        <v>12.05</v>
      </c>
      <c r="I209" s="73" t="s">
        <v>12</v>
      </c>
      <c r="J209" s="74">
        <f t="shared" si="20"/>
        <v>12050</v>
      </c>
      <c r="K209" s="72">
        <v>446.2</v>
      </c>
      <c r="L209" s="73" t="s">
        <v>66</v>
      </c>
      <c r="M209" s="71">
        <f t="shared" si="15"/>
        <v>446.2</v>
      </c>
      <c r="N209" s="72">
        <v>29.54</v>
      </c>
      <c r="O209" s="73" t="s">
        <v>66</v>
      </c>
      <c r="P209" s="71">
        <f t="shared" si="19"/>
        <v>29.54</v>
      </c>
    </row>
    <row r="210" spans="2:16">
      <c r="B210" s="108">
        <v>17</v>
      </c>
      <c r="C210" s="109" t="s">
        <v>67</v>
      </c>
      <c r="D210" s="69">
        <f t="shared" si="18"/>
        <v>197.67441860465115</v>
      </c>
      <c r="E210" s="110">
        <v>5.4509999999999996</v>
      </c>
      <c r="F210" s="111">
        <v>1.64E-3</v>
      </c>
      <c r="G210" s="107">
        <f t="shared" si="14"/>
        <v>5.4526399999999997</v>
      </c>
      <c r="H210" s="72">
        <v>13.34</v>
      </c>
      <c r="I210" s="73" t="s">
        <v>12</v>
      </c>
      <c r="J210" s="74">
        <f t="shared" si="20"/>
        <v>13340</v>
      </c>
      <c r="K210" s="72">
        <v>481.98</v>
      </c>
      <c r="L210" s="73" t="s">
        <v>66</v>
      </c>
      <c r="M210" s="71">
        <f t="shared" si="15"/>
        <v>481.98</v>
      </c>
      <c r="N210" s="72">
        <v>32.479999999999997</v>
      </c>
      <c r="O210" s="73" t="s">
        <v>66</v>
      </c>
      <c r="P210" s="71">
        <f t="shared" si="19"/>
        <v>32.479999999999997</v>
      </c>
    </row>
    <row r="211" spans="2:16">
      <c r="B211" s="108">
        <v>18</v>
      </c>
      <c r="C211" s="109" t="s">
        <v>67</v>
      </c>
      <c r="D211" s="69">
        <f t="shared" si="18"/>
        <v>209.30232558139534</v>
      </c>
      <c r="E211" s="110">
        <v>5.258</v>
      </c>
      <c r="F211" s="111">
        <v>1.557E-3</v>
      </c>
      <c r="G211" s="107">
        <f t="shared" si="14"/>
        <v>5.259557</v>
      </c>
      <c r="H211" s="72">
        <v>14.67</v>
      </c>
      <c r="I211" s="73" t="s">
        <v>12</v>
      </c>
      <c r="J211" s="74">
        <f t="shared" si="20"/>
        <v>14670</v>
      </c>
      <c r="K211" s="72">
        <v>517.77</v>
      </c>
      <c r="L211" s="73" t="s">
        <v>66</v>
      </c>
      <c r="M211" s="71">
        <f t="shared" si="15"/>
        <v>517.77</v>
      </c>
      <c r="N211" s="72">
        <v>35.5</v>
      </c>
      <c r="O211" s="73" t="s">
        <v>66</v>
      </c>
      <c r="P211" s="71">
        <f t="shared" si="19"/>
        <v>35.5</v>
      </c>
    </row>
    <row r="212" spans="2:16">
      <c r="B212" s="108">
        <v>20</v>
      </c>
      <c r="C212" s="109" t="s">
        <v>67</v>
      </c>
      <c r="D212" s="69">
        <f t="shared" si="18"/>
        <v>232.55813953488371</v>
      </c>
      <c r="E212" s="110">
        <v>4.9290000000000003</v>
      </c>
      <c r="F212" s="111">
        <v>1.4139999999999999E-3</v>
      </c>
      <c r="G212" s="107">
        <f t="shared" si="14"/>
        <v>4.9304139999999999</v>
      </c>
      <c r="H212" s="72">
        <v>17.489999999999998</v>
      </c>
      <c r="I212" s="73" t="s">
        <v>12</v>
      </c>
      <c r="J212" s="74">
        <f t="shared" si="20"/>
        <v>17490</v>
      </c>
      <c r="K212" s="72">
        <v>653.01</v>
      </c>
      <c r="L212" s="73" t="s">
        <v>66</v>
      </c>
      <c r="M212" s="71">
        <f t="shared" si="15"/>
        <v>653.01</v>
      </c>
      <c r="N212" s="72">
        <v>41.81</v>
      </c>
      <c r="O212" s="73" t="s">
        <v>66</v>
      </c>
      <c r="P212" s="71">
        <f t="shared" si="19"/>
        <v>41.81</v>
      </c>
    </row>
    <row r="213" spans="2:16">
      <c r="B213" s="108">
        <v>22.5</v>
      </c>
      <c r="C213" s="109" t="s">
        <v>67</v>
      </c>
      <c r="D213" s="69">
        <f t="shared" si="18"/>
        <v>261.62790697674421</v>
      </c>
      <c r="E213" s="110">
        <v>4.5960000000000001</v>
      </c>
      <c r="F213" s="111">
        <v>1.2700000000000001E-3</v>
      </c>
      <c r="G213" s="107">
        <f t="shared" ref="G213:G228" si="21">E213+F213</f>
        <v>4.59727</v>
      </c>
      <c r="H213" s="72">
        <v>21.25</v>
      </c>
      <c r="I213" s="73" t="s">
        <v>12</v>
      </c>
      <c r="J213" s="74">
        <f t="shared" si="20"/>
        <v>21250</v>
      </c>
      <c r="K213" s="72">
        <v>842.31</v>
      </c>
      <c r="L213" s="73" t="s">
        <v>66</v>
      </c>
      <c r="M213" s="71">
        <f t="shared" si="15"/>
        <v>842.31</v>
      </c>
      <c r="N213" s="72">
        <v>50.13</v>
      </c>
      <c r="O213" s="73" t="s">
        <v>66</v>
      </c>
      <c r="P213" s="71">
        <f t="shared" si="19"/>
        <v>50.13</v>
      </c>
    </row>
    <row r="214" spans="2:16">
      <c r="B214" s="108">
        <v>25</v>
      </c>
      <c r="C214" s="109" t="s">
        <v>67</v>
      </c>
      <c r="D214" s="69">
        <f t="shared" si="18"/>
        <v>290.69767441860466</v>
      </c>
      <c r="E214" s="110">
        <v>4.3280000000000003</v>
      </c>
      <c r="F214" s="111">
        <v>1.1529999999999999E-3</v>
      </c>
      <c r="G214" s="107">
        <f t="shared" si="21"/>
        <v>4.3291530000000007</v>
      </c>
      <c r="H214" s="72">
        <v>25.26</v>
      </c>
      <c r="I214" s="73" t="s">
        <v>12</v>
      </c>
      <c r="J214" s="74">
        <f t="shared" si="20"/>
        <v>25260</v>
      </c>
      <c r="K214" s="72">
        <v>1.02</v>
      </c>
      <c r="L214" s="115" t="s">
        <v>12</v>
      </c>
      <c r="M214" s="71">
        <f t="shared" ref="M214:M216" si="22">K214*1000</f>
        <v>1020</v>
      </c>
      <c r="N214" s="72">
        <v>58.86</v>
      </c>
      <c r="O214" s="73" t="s">
        <v>66</v>
      </c>
      <c r="P214" s="71">
        <f t="shared" si="19"/>
        <v>58.86</v>
      </c>
    </row>
    <row r="215" spans="2:16">
      <c r="B215" s="108">
        <v>27.5</v>
      </c>
      <c r="C215" s="109" t="s">
        <v>67</v>
      </c>
      <c r="D215" s="69">
        <f t="shared" si="18"/>
        <v>319.76744186046511</v>
      </c>
      <c r="E215" s="110">
        <v>4.1079999999999997</v>
      </c>
      <c r="F215" s="111">
        <v>1.057E-3</v>
      </c>
      <c r="G215" s="107">
        <f t="shared" si="21"/>
        <v>4.109057</v>
      </c>
      <c r="H215" s="72">
        <v>29.5</v>
      </c>
      <c r="I215" s="73" t="s">
        <v>12</v>
      </c>
      <c r="J215" s="74">
        <f t="shared" si="20"/>
        <v>29500</v>
      </c>
      <c r="K215" s="72">
        <v>1.18</v>
      </c>
      <c r="L215" s="73" t="s">
        <v>12</v>
      </c>
      <c r="M215" s="71">
        <f t="shared" si="22"/>
        <v>1180</v>
      </c>
      <c r="N215" s="72">
        <v>67.97</v>
      </c>
      <c r="O215" s="73" t="s">
        <v>66</v>
      </c>
      <c r="P215" s="71">
        <f t="shared" si="19"/>
        <v>67.97</v>
      </c>
    </row>
    <row r="216" spans="2:16">
      <c r="B216" s="108">
        <v>30</v>
      </c>
      <c r="C216" s="109" t="s">
        <v>67</v>
      </c>
      <c r="D216" s="69">
        <f t="shared" si="18"/>
        <v>348.83720930232556</v>
      </c>
      <c r="E216" s="110">
        <v>3.9249999999999998</v>
      </c>
      <c r="F216" s="111">
        <v>9.7590000000000003E-4</v>
      </c>
      <c r="G216" s="107">
        <f t="shared" si="21"/>
        <v>3.9259758999999996</v>
      </c>
      <c r="H216" s="72">
        <v>33.96</v>
      </c>
      <c r="I216" s="73" t="s">
        <v>12</v>
      </c>
      <c r="J216" s="74">
        <f t="shared" si="20"/>
        <v>33960</v>
      </c>
      <c r="K216" s="72">
        <v>1.34</v>
      </c>
      <c r="L216" s="73" t="s">
        <v>12</v>
      </c>
      <c r="M216" s="71">
        <f t="shared" si="22"/>
        <v>1340</v>
      </c>
      <c r="N216" s="72">
        <v>77.39</v>
      </c>
      <c r="O216" s="73" t="s">
        <v>66</v>
      </c>
      <c r="P216" s="71">
        <f t="shared" si="19"/>
        <v>77.39</v>
      </c>
    </row>
    <row r="217" spans="2:16">
      <c r="B217" s="108">
        <v>32.5</v>
      </c>
      <c r="C217" s="109" t="s">
        <v>67</v>
      </c>
      <c r="D217" s="69">
        <f t="shared" si="18"/>
        <v>377.90697674418607</v>
      </c>
      <c r="E217" s="110">
        <v>3.7690000000000001</v>
      </c>
      <c r="F217" s="111">
        <v>9.0689999999999998E-4</v>
      </c>
      <c r="G217" s="107">
        <f t="shared" si="21"/>
        <v>3.7699069000000001</v>
      </c>
      <c r="H217" s="72">
        <v>38.61</v>
      </c>
      <c r="I217" s="73" t="s">
        <v>12</v>
      </c>
      <c r="J217" s="74">
        <f t="shared" si="20"/>
        <v>38610</v>
      </c>
      <c r="K217" s="72">
        <v>1.49</v>
      </c>
      <c r="L217" s="73" t="s">
        <v>12</v>
      </c>
      <c r="M217" s="71">
        <f>K217*1000</f>
        <v>1490</v>
      </c>
      <c r="N217" s="72">
        <v>87.1</v>
      </c>
      <c r="O217" s="73" t="s">
        <v>66</v>
      </c>
      <c r="P217" s="71">
        <f t="shared" si="19"/>
        <v>87.1</v>
      </c>
    </row>
    <row r="218" spans="2:16">
      <c r="B218" s="108">
        <v>35</v>
      </c>
      <c r="C218" s="109" t="s">
        <v>67</v>
      </c>
      <c r="D218" s="69">
        <f t="shared" si="18"/>
        <v>406.97674418604652</v>
      </c>
      <c r="E218" s="110">
        <v>3.6360000000000001</v>
      </c>
      <c r="F218" s="111">
        <v>8.474E-4</v>
      </c>
      <c r="G218" s="107">
        <f t="shared" si="21"/>
        <v>3.6368474000000002</v>
      </c>
      <c r="H218" s="72">
        <v>43.45</v>
      </c>
      <c r="I218" s="73" t="s">
        <v>12</v>
      </c>
      <c r="J218" s="74">
        <f t="shared" si="20"/>
        <v>43450</v>
      </c>
      <c r="K218" s="72">
        <v>1.64</v>
      </c>
      <c r="L218" s="73" t="s">
        <v>12</v>
      </c>
      <c r="M218" s="71">
        <f t="shared" ref="M218:M228" si="23">K218*1000</f>
        <v>1640</v>
      </c>
      <c r="N218" s="72">
        <v>97.04</v>
      </c>
      <c r="O218" s="73" t="s">
        <v>66</v>
      </c>
      <c r="P218" s="71">
        <f t="shared" si="19"/>
        <v>97.04</v>
      </c>
    </row>
    <row r="219" spans="2:16">
      <c r="B219" s="108">
        <v>37.5</v>
      </c>
      <c r="C219" s="109" t="s">
        <v>67</v>
      </c>
      <c r="D219" s="69">
        <f t="shared" si="18"/>
        <v>436.04651162790697</v>
      </c>
      <c r="E219" s="110">
        <v>3.5209999999999999</v>
      </c>
      <c r="F219" s="111">
        <v>7.9540000000000003E-4</v>
      </c>
      <c r="G219" s="107">
        <f t="shared" si="21"/>
        <v>3.5217953999999998</v>
      </c>
      <c r="H219" s="72">
        <v>48.45</v>
      </c>
      <c r="I219" s="73" t="s">
        <v>12</v>
      </c>
      <c r="J219" s="74">
        <f t="shared" si="20"/>
        <v>48450</v>
      </c>
      <c r="K219" s="72">
        <v>1.79</v>
      </c>
      <c r="L219" s="73" t="s">
        <v>12</v>
      </c>
      <c r="M219" s="71">
        <f t="shared" si="23"/>
        <v>1790</v>
      </c>
      <c r="N219" s="72">
        <v>107.19</v>
      </c>
      <c r="O219" s="73" t="s">
        <v>66</v>
      </c>
      <c r="P219" s="71">
        <f t="shared" si="19"/>
        <v>107.19</v>
      </c>
    </row>
    <row r="220" spans="2:16">
      <c r="B220" s="108">
        <v>40</v>
      </c>
      <c r="C220" s="109" t="s">
        <v>67</v>
      </c>
      <c r="D220" s="69">
        <f t="shared" si="18"/>
        <v>465.11627906976742</v>
      </c>
      <c r="E220" s="110">
        <v>3.4209999999999998</v>
      </c>
      <c r="F220" s="111">
        <v>7.4960000000000001E-4</v>
      </c>
      <c r="G220" s="107">
        <f t="shared" si="21"/>
        <v>3.4217495999999996</v>
      </c>
      <c r="H220" s="72">
        <v>53.61</v>
      </c>
      <c r="I220" s="73" t="s">
        <v>12</v>
      </c>
      <c r="J220" s="74">
        <f t="shared" si="20"/>
        <v>53610</v>
      </c>
      <c r="K220" s="72">
        <v>1.93</v>
      </c>
      <c r="L220" s="73" t="s">
        <v>12</v>
      </c>
      <c r="M220" s="71">
        <f t="shared" si="23"/>
        <v>1930</v>
      </c>
      <c r="N220" s="72">
        <v>117.53</v>
      </c>
      <c r="O220" s="73" t="s">
        <v>66</v>
      </c>
      <c r="P220" s="71">
        <f t="shared" si="19"/>
        <v>117.53</v>
      </c>
    </row>
    <row r="221" spans="2:16">
      <c r="B221" s="108">
        <v>45</v>
      </c>
      <c r="C221" s="109" t="s">
        <v>67</v>
      </c>
      <c r="D221" s="69">
        <f t="shared" si="18"/>
        <v>523.25581395348843</v>
      </c>
      <c r="E221" s="110">
        <v>3.2549999999999999</v>
      </c>
      <c r="F221" s="111">
        <v>6.7279999999999998E-4</v>
      </c>
      <c r="G221" s="107">
        <f t="shared" si="21"/>
        <v>3.2556727999999997</v>
      </c>
      <c r="H221" s="72">
        <v>64.33</v>
      </c>
      <c r="I221" s="73" t="s">
        <v>12</v>
      </c>
      <c r="J221" s="74">
        <f t="shared" si="20"/>
        <v>64330</v>
      </c>
      <c r="K221" s="72">
        <v>2.4500000000000002</v>
      </c>
      <c r="L221" s="73" t="s">
        <v>12</v>
      </c>
      <c r="M221" s="71">
        <f t="shared" si="23"/>
        <v>2450</v>
      </c>
      <c r="N221" s="72">
        <v>138.65</v>
      </c>
      <c r="O221" s="73" t="s">
        <v>66</v>
      </c>
      <c r="P221" s="71">
        <f t="shared" si="19"/>
        <v>138.65</v>
      </c>
    </row>
    <row r="222" spans="2:16">
      <c r="B222" s="108">
        <v>50</v>
      </c>
      <c r="C222" s="109" t="s">
        <v>67</v>
      </c>
      <c r="D222" s="69">
        <f t="shared" si="18"/>
        <v>581.39534883720933</v>
      </c>
      <c r="E222" s="110">
        <v>3.1240000000000001</v>
      </c>
      <c r="F222" s="111">
        <v>6.1070000000000004E-4</v>
      </c>
      <c r="G222" s="107">
        <f t="shared" si="21"/>
        <v>3.1246107000000003</v>
      </c>
      <c r="H222" s="72">
        <v>75.56</v>
      </c>
      <c r="I222" s="73" t="s">
        <v>12</v>
      </c>
      <c r="J222" s="74">
        <f t="shared" si="20"/>
        <v>75560</v>
      </c>
      <c r="K222" s="72">
        <v>2.92</v>
      </c>
      <c r="L222" s="73" t="s">
        <v>12</v>
      </c>
      <c r="M222" s="71">
        <f t="shared" si="23"/>
        <v>2920</v>
      </c>
      <c r="N222" s="72">
        <v>160.22</v>
      </c>
      <c r="O222" s="73" t="s">
        <v>66</v>
      </c>
      <c r="P222" s="71">
        <f t="shared" si="19"/>
        <v>160.22</v>
      </c>
    </row>
    <row r="223" spans="2:16">
      <c r="B223" s="108">
        <v>55</v>
      </c>
      <c r="C223" s="109" t="s">
        <v>67</v>
      </c>
      <c r="D223" s="69">
        <f t="shared" si="18"/>
        <v>639.53488372093022</v>
      </c>
      <c r="E223" s="110">
        <v>3.0179999999999998</v>
      </c>
      <c r="F223" s="111">
        <v>5.5940000000000004E-4</v>
      </c>
      <c r="G223" s="107">
        <f t="shared" si="21"/>
        <v>3.0185594</v>
      </c>
      <c r="H223" s="72">
        <v>87.21</v>
      </c>
      <c r="I223" s="73" t="s">
        <v>12</v>
      </c>
      <c r="J223" s="74">
        <f t="shared" si="20"/>
        <v>87210</v>
      </c>
      <c r="K223" s="72">
        <v>3.36</v>
      </c>
      <c r="L223" s="73" t="s">
        <v>12</v>
      </c>
      <c r="M223" s="71">
        <f t="shared" si="23"/>
        <v>3360</v>
      </c>
      <c r="N223" s="72">
        <v>182.1</v>
      </c>
      <c r="O223" s="73" t="s">
        <v>66</v>
      </c>
      <c r="P223" s="71">
        <f t="shared" si="19"/>
        <v>182.1</v>
      </c>
    </row>
    <row r="224" spans="2:16">
      <c r="B224" s="108">
        <v>60</v>
      </c>
      <c r="C224" s="109" t="s">
        <v>67</v>
      </c>
      <c r="D224" s="69">
        <f t="shared" si="18"/>
        <v>697.67441860465112</v>
      </c>
      <c r="E224" s="110">
        <v>2.9319999999999999</v>
      </c>
      <c r="F224" s="111">
        <v>5.1639999999999998E-4</v>
      </c>
      <c r="G224" s="107">
        <f t="shared" si="21"/>
        <v>2.9325163999999999</v>
      </c>
      <c r="H224" s="72">
        <v>99.24</v>
      </c>
      <c r="I224" s="73" t="s">
        <v>12</v>
      </c>
      <c r="J224" s="74">
        <f t="shared" si="20"/>
        <v>99240</v>
      </c>
      <c r="K224" s="72">
        <v>3.76</v>
      </c>
      <c r="L224" s="73" t="s">
        <v>12</v>
      </c>
      <c r="M224" s="71">
        <f t="shared" si="23"/>
        <v>3760</v>
      </c>
      <c r="N224" s="72">
        <v>204.19</v>
      </c>
      <c r="O224" s="73" t="s">
        <v>66</v>
      </c>
      <c r="P224" s="71">
        <f t="shared" si="19"/>
        <v>204.19</v>
      </c>
    </row>
    <row r="225" spans="1:16">
      <c r="B225" s="108">
        <v>65</v>
      </c>
      <c r="C225" s="109" t="s">
        <v>67</v>
      </c>
      <c r="D225" s="69">
        <f t="shared" si="18"/>
        <v>755.81395348837214</v>
      </c>
      <c r="E225" s="110">
        <v>2.8610000000000002</v>
      </c>
      <c r="F225" s="111">
        <v>4.797E-4</v>
      </c>
      <c r="G225" s="107">
        <f t="shared" si="21"/>
        <v>2.8614797000000003</v>
      </c>
      <c r="H225" s="72">
        <v>111.6</v>
      </c>
      <c r="I225" s="73" t="s">
        <v>12</v>
      </c>
      <c r="J225" s="74">
        <f t="shared" si="20"/>
        <v>111600</v>
      </c>
      <c r="K225" s="72">
        <v>4.1500000000000004</v>
      </c>
      <c r="L225" s="73" t="s">
        <v>12</v>
      </c>
      <c r="M225" s="71">
        <f t="shared" si="23"/>
        <v>4150</v>
      </c>
      <c r="N225" s="72">
        <v>226.39</v>
      </c>
      <c r="O225" s="73" t="s">
        <v>66</v>
      </c>
      <c r="P225" s="71">
        <f t="shared" si="19"/>
        <v>226.39</v>
      </c>
    </row>
    <row r="226" spans="1:16">
      <c r="B226" s="108">
        <v>70</v>
      </c>
      <c r="C226" s="109" t="s">
        <v>67</v>
      </c>
      <c r="D226" s="69">
        <f t="shared" si="18"/>
        <v>813.95348837209303</v>
      </c>
      <c r="E226" s="110">
        <v>2.8010000000000002</v>
      </c>
      <c r="F226" s="111">
        <v>4.4799999999999999E-4</v>
      </c>
      <c r="G226" s="107">
        <f t="shared" si="21"/>
        <v>2.8014480000000002</v>
      </c>
      <c r="H226" s="72">
        <v>124.25</v>
      </c>
      <c r="I226" s="73" t="s">
        <v>12</v>
      </c>
      <c r="J226" s="74">
        <f t="shared" si="20"/>
        <v>124250</v>
      </c>
      <c r="K226" s="72">
        <v>4.5199999999999996</v>
      </c>
      <c r="L226" s="73" t="s">
        <v>12</v>
      </c>
      <c r="M226" s="71">
        <f t="shared" si="23"/>
        <v>4520</v>
      </c>
      <c r="N226" s="72">
        <v>248.64</v>
      </c>
      <c r="O226" s="73" t="s">
        <v>66</v>
      </c>
      <c r="P226" s="71">
        <f t="shared" si="19"/>
        <v>248.64</v>
      </c>
    </row>
    <row r="227" spans="1:16">
      <c r="B227" s="108">
        <v>80</v>
      </c>
      <c r="C227" s="109" t="s">
        <v>67</v>
      </c>
      <c r="D227" s="69">
        <f t="shared" si="18"/>
        <v>930.23255813953483</v>
      </c>
      <c r="E227" s="110">
        <v>2.7069999999999999</v>
      </c>
      <c r="F227" s="111">
        <v>3.9609999999999998E-4</v>
      </c>
      <c r="G227" s="107">
        <f t="shared" si="21"/>
        <v>2.7073961</v>
      </c>
      <c r="H227" s="72">
        <v>150.25</v>
      </c>
      <c r="I227" s="73" t="s">
        <v>12</v>
      </c>
      <c r="J227" s="74">
        <f t="shared" si="20"/>
        <v>150250</v>
      </c>
      <c r="K227" s="72">
        <v>5.83</v>
      </c>
      <c r="L227" s="73" t="s">
        <v>12</v>
      </c>
      <c r="M227" s="71">
        <f t="shared" si="23"/>
        <v>5830</v>
      </c>
      <c r="N227" s="72">
        <v>293.07</v>
      </c>
      <c r="O227" s="73" t="s">
        <v>66</v>
      </c>
      <c r="P227" s="71">
        <f t="shared" si="19"/>
        <v>293.07</v>
      </c>
    </row>
    <row r="228" spans="1:16">
      <c r="A228" s="4">
        <v>228</v>
      </c>
      <c r="B228" s="108">
        <v>86</v>
      </c>
      <c r="C228" s="109" t="s">
        <v>67</v>
      </c>
      <c r="D228" s="69">
        <f t="shared" si="18"/>
        <v>1000</v>
      </c>
      <c r="E228" s="110">
        <v>2.6659999999999999</v>
      </c>
      <c r="F228" s="111">
        <v>3.7060000000000001E-4</v>
      </c>
      <c r="G228" s="107">
        <f t="shared" si="21"/>
        <v>2.6663706</v>
      </c>
      <c r="H228" s="72">
        <v>166.23</v>
      </c>
      <c r="I228" s="73" t="s">
        <v>12</v>
      </c>
      <c r="J228" s="74">
        <f t="shared" si="20"/>
        <v>166230</v>
      </c>
      <c r="K228" s="72">
        <v>6.25</v>
      </c>
      <c r="L228" s="73" t="s">
        <v>12</v>
      </c>
      <c r="M228" s="71">
        <f t="shared" si="23"/>
        <v>6250</v>
      </c>
      <c r="N228" s="72">
        <v>319.56</v>
      </c>
      <c r="O228" s="73" t="s">
        <v>66</v>
      </c>
      <c r="P228" s="71">
        <f t="shared" si="19"/>
        <v>319.56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4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5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123</v>
      </c>
      <c r="F2" s="7"/>
      <c r="G2" s="7"/>
      <c r="L2" s="5" t="s">
        <v>124</v>
      </c>
      <c r="M2" s="8"/>
      <c r="N2" s="9" t="s">
        <v>125</v>
      </c>
      <c r="R2" s="45"/>
      <c r="S2" s="127"/>
      <c r="T2" s="25"/>
      <c r="U2" s="45"/>
      <c r="V2" s="128"/>
      <c r="W2" s="25"/>
      <c r="X2" s="25"/>
      <c r="Y2" s="25"/>
    </row>
    <row r="3" spans="1:25">
      <c r="A3" s="4">
        <v>3</v>
      </c>
      <c r="B3" s="12" t="s">
        <v>126</v>
      </c>
      <c r="C3" s="13" t="s">
        <v>17</v>
      </c>
      <c r="E3" s="12" t="s">
        <v>135</v>
      </c>
      <c r="F3" s="186"/>
      <c r="G3" s="14" t="s">
        <v>18</v>
      </c>
      <c r="H3" s="14"/>
      <c r="I3" s="14"/>
      <c r="K3" s="15"/>
      <c r="L3" s="5" t="s">
        <v>127</v>
      </c>
      <c r="M3" s="16"/>
      <c r="N3" s="9" t="s">
        <v>128</v>
      </c>
      <c r="O3" s="9"/>
      <c r="R3" s="25"/>
      <c r="S3" s="25"/>
      <c r="T3" s="25"/>
      <c r="U3" s="45"/>
      <c r="V3" s="121"/>
      <c r="W3" s="122"/>
      <c r="X3" s="25"/>
      <c r="Y3" s="25"/>
    </row>
    <row r="4" spans="1:25">
      <c r="A4" s="4">
        <v>4</v>
      </c>
      <c r="B4" s="12" t="s">
        <v>84</v>
      </c>
      <c r="C4" s="20">
        <v>36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85</v>
      </c>
      <c r="L4" s="9"/>
      <c r="M4" s="9"/>
      <c r="N4" s="9"/>
      <c r="O4" s="9"/>
      <c r="R4" s="45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86</v>
      </c>
      <c r="C5" s="20">
        <v>86</v>
      </c>
      <c r="D5" s="21" t="s">
        <v>87</v>
      </c>
      <c r="F5" s="14" t="s">
        <v>0</v>
      </c>
      <c r="G5" s="14" t="s">
        <v>26</v>
      </c>
      <c r="H5" s="14" t="s">
        <v>88</v>
      </c>
      <c r="I5" s="14" t="s">
        <v>88</v>
      </c>
      <c r="J5" s="24" t="s">
        <v>89</v>
      </c>
      <c r="K5" s="5" t="s">
        <v>90</v>
      </c>
      <c r="L5" s="14"/>
      <c r="M5" s="14"/>
      <c r="N5" s="9"/>
      <c r="O5" s="15" t="s">
        <v>132</v>
      </c>
      <c r="P5" s="1" t="str">
        <f ca="1">RIGHT(CELL("filename",A1),LEN(CELL("filename",A1))-FIND("]",CELL("filename",A1)))</f>
        <v>srim86Kr_EJ212</v>
      </c>
      <c r="R5" s="45"/>
      <c r="S5" s="23"/>
      <c r="T5" s="123"/>
      <c r="U5" s="120"/>
      <c r="V5" s="98"/>
      <c r="W5" s="25"/>
      <c r="X5" s="25"/>
      <c r="Y5" s="25"/>
    </row>
    <row r="6" spans="1:25">
      <c r="A6" s="4">
        <v>6</v>
      </c>
      <c r="B6" s="12" t="s">
        <v>91</v>
      </c>
      <c r="C6" s="26" t="s">
        <v>129</v>
      </c>
      <c r="D6" s="21" t="s">
        <v>92</v>
      </c>
      <c r="F6" s="27" t="s">
        <v>3</v>
      </c>
      <c r="G6" s="28">
        <v>1</v>
      </c>
      <c r="H6" s="28">
        <v>52.38</v>
      </c>
      <c r="I6" s="29">
        <v>8.4499999999999993</v>
      </c>
      <c r="J6" s="4">
        <v>1</v>
      </c>
      <c r="K6" s="30">
        <v>10.23</v>
      </c>
      <c r="L6" s="22" t="s">
        <v>93</v>
      </c>
      <c r="M6" s="9"/>
      <c r="N6" s="9"/>
      <c r="O6" s="15" t="s">
        <v>131</v>
      </c>
      <c r="P6" s="130" t="s">
        <v>134</v>
      </c>
      <c r="R6" s="45"/>
      <c r="S6" s="23"/>
      <c r="T6" s="57"/>
      <c r="U6" s="120"/>
      <c r="V6" s="98"/>
      <c r="W6" s="25"/>
      <c r="X6" s="25"/>
      <c r="Y6" s="25"/>
    </row>
    <row r="7" spans="1:25">
      <c r="A7" s="1">
        <v>7</v>
      </c>
      <c r="B7" s="31"/>
      <c r="C7" s="26" t="s">
        <v>130</v>
      </c>
      <c r="F7" s="32" t="s">
        <v>4</v>
      </c>
      <c r="G7" s="33">
        <v>6</v>
      </c>
      <c r="H7" s="33">
        <v>47.62</v>
      </c>
      <c r="I7" s="34">
        <v>91.55</v>
      </c>
      <c r="J7" s="4">
        <v>2</v>
      </c>
      <c r="K7" s="35">
        <v>102.3</v>
      </c>
      <c r="L7" s="22" t="s">
        <v>95</v>
      </c>
      <c r="M7" s="9"/>
      <c r="N7" s="9"/>
      <c r="O7" s="9"/>
      <c r="R7" s="45"/>
      <c r="S7" s="23"/>
      <c r="T7" s="25"/>
      <c r="U7" s="120"/>
      <c r="V7" s="98"/>
      <c r="W7" s="25"/>
      <c r="X7" s="36"/>
      <c r="Y7" s="25"/>
    </row>
    <row r="8" spans="1:25">
      <c r="A8" s="1">
        <v>8</v>
      </c>
      <c r="B8" s="12" t="s">
        <v>96</v>
      </c>
      <c r="C8" s="37">
        <v>1.0229999999999999</v>
      </c>
      <c r="D8" s="38" t="s">
        <v>9</v>
      </c>
      <c r="F8" s="32"/>
      <c r="G8" s="33"/>
      <c r="H8" s="33"/>
      <c r="I8" s="34"/>
      <c r="J8" s="4">
        <v>3</v>
      </c>
      <c r="K8" s="35">
        <v>102.3</v>
      </c>
      <c r="L8" s="22" t="s">
        <v>97</v>
      </c>
      <c r="M8" s="9"/>
      <c r="N8" s="9"/>
      <c r="O8" s="9"/>
      <c r="R8" s="45"/>
      <c r="S8" s="23"/>
      <c r="T8" s="25"/>
      <c r="U8" s="120"/>
      <c r="V8" s="99"/>
      <c r="W8" s="25"/>
      <c r="X8" s="39"/>
      <c r="Y8" s="124"/>
    </row>
    <row r="9" spans="1:25">
      <c r="A9" s="1">
        <v>9</v>
      </c>
      <c r="B9" s="31"/>
      <c r="C9" s="37">
        <v>9.8606000000000001E+22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98</v>
      </c>
      <c r="M9" s="9"/>
      <c r="N9" s="9"/>
      <c r="O9" s="9"/>
      <c r="R9" s="45"/>
      <c r="S9" s="40"/>
      <c r="T9" s="125"/>
      <c r="U9" s="120"/>
      <c r="V9" s="99"/>
      <c r="W9" s="25"/>
      <c r="X9" s="39"/>
      <c r="Y9" s="124"/>
    </row>
    <row r="10" spans="1:25">
      <c r="A10" s="1">
        <v>10</v>
      </c>
      <c r="B10" s="12" t="s">
        <v>99</v>
      </c>
      <c r="C10" s="41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100</v>
      </c>
      <c r="M10" s="9"/>
      <c r="N10" s="9"/>
      <c r="O10" s="9"/>
      <c r="R10" s="45"/>
      <c r="S10" s="40"/>
      <c r="T10" s="57"/>
      <c r="U10" s="120"/>
      <c r="V10" s="99"/>
      <c r="W10" s="25"/>
      <c r="X10" s="39"/>
      <c r="Y10" s="124"/>
    </row>
    <row r="11" spans="1:25">
      <c r="A11" s="1">
        <v>11</v>
      </c>
      <c r="C11" s="42" t="s">
        <v>101</v>
      </c>
      <c r="D11" s="7" t="s">
        <v>102</v>
      </c>
      <c r="F11" s="32"/>
      <c r="G11" s="33"/>
      <c r="H11" s="33"/>
      <c r="I11" s="34"/>
      <c r="J11" s="4">
        <v>6</v>
      </c>
      <c r="K11" s="35">
        <v>1000</v>
      </c>
      <c r="L11" s="22" t="s">
        <v>103</v>
      </c>
      <c r="M11" s="9"/>
      <c r="N11" s="9"/>
      <c r="O11" s="9"/>
      <c r="R11" s="45"/>
      <c r="S11" s="46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104</v>
      </c>
      <c r="C12" s="43">
        <v>20</v>
      </c>
      <c r="D12" s="44">
        <f>$C$5/100</f>
        <v>0.86</v>
      </c>
      <c r="E12" s="21" t="s">
        <v>105</v>
      </c>
      <c r="F12" s="32"/>
      <c r="G12" s="33"/>
      <c r="H12" s="33"/>
      <c r="I12" s="34"/>
      <c r="J12" s="4">
        <v>7</v>
      </c>
      <c r="K12" s="35">
        <v>10.374000000000001</v>
      </c>
      <c r="L12" s="22" t="s">
        <v>106</v>
      </c>
      <c r="M12" s="9"/>
      <c r="R12" s="45"/>
      <c r="S12" s="46"/>
      <c r="T12" s="25"/>
      <c r="U12" s="25"/>
      <c r="V12" s="98"/>
      <c r="W12" s="98"/>
      <c r="X12" s="98"/>
      <c r="Y12" s="25"/>
    </row>
    <row r="13" spans="1:25">
      <c r="A13" s="1">
        <v>13</v>
      </c>
      <c r="B13" s="5" t="s">
        <v>107</v>
      </c>
      <c r="C13" s="47">
        <v>228</v>
      </c>
      <c r="D13" s="44">
        <f>$C$5*1000000</f>
        <v>86000000</v>
      </c>
      <c r="E13" s="21" t="s">
        <v>108</v>
      </c>
      <c r="F13" s="48"/>
      <c r="G13" s="49"/>
      <c r="H13" s="49"/>
      <c r="I13" s="50"/>
      <c r="J13" s="4">
        <v>8</v>
      </c>
      <c r="K13" s="51">
        <v>3.9190000000000003E-2</v>
      </c>
      <c r="L13" s="22" t="s">
        <v>109</v>
      </c>
      <c r="R13" s="45"/>
      <c r="S13" s="46"/>
      <c r="T13" s="25"/>
      <c r="U13" s="45"/>
      <c r="V13" s="98"/>
      <c r="W13" s="98"/>
      <c r="X13" s="99"/>
      <c r="Y13" s="25"/>
    </row>
    <row r="14" spans="1:25" ht="13.5">
      <c r="A14" s="1">
        <v>14</v>
      </c>
      <c r="B14" s="5" t="s">
        <v>259</v>
      </c>
      <c r="C14" s="80"/>
      <c r="D14" s="21" t="s">
        <v>258</v>
      </c>
      <c r="E14" s="25"/>
      <c r="F14" s="25"/>
      <c r="G14" s="25"/>
      <c r="H14" s="84">
        <f>SUM(H6:H13)</f>
        <v>100</v>
      </c>
      <c r="I14" s="84">
        <f>SUM(I6:I13)</f>
        <v>100</v>
      </c>
      <c r="J14" s="4">
        <v>0</v>
      </c>
      <c r="K14" s="52" t="s">
        <v>48</v>
      </c>
      <c r="L14" s="53"/>
      <c r="N14" s="42"/>
      <c r="O14" s="42"/>
      <c r="P14" s="42"/>
      <c r="R14" s="45"/>
      <c r="S14" s="46"/>
      <c r="T14" s="25"/>
      <c r="U14" s="45"/>
      <c r="V14" s="96"/>
      <c r="W14" s="96"/>
      <c r="X14" s="126"/>
      <c r="Y14" s="25"/>
    </row>
    <row r="15" spans="1:25" ht="13.5">
      <c r="A15" s="1">
        <v>15</v>
      </c>
      <c r="B15" s="5" t="s">
        <v>260</v>
      </c>
      <c r="C15" s="81"/>
      <c r="D15" s="79" t="s">
        <v>261</v>
      </c>
      <c r="E15" s="100"/>
      <c r="F15" s="100"/>
      <c r="G15" s="100"/>
      <c r="H15" s="57"/>
      <c r="I15" s="57"/>
      <c r="J15" s="92" t="s">
        <v>76</v>
      </c>
      <c r="K15" s="58"/>
      <c r="L15" s="59"/>
      <c r="M15" s="101"/>
      <c r="N15" s="21"/>
      <c r="O15" s="21"/>
      <c r="P15" s="101"/>
      <c r="R15" s="45"/>
      <c r="S15" s="46"/>
      <c r="T15" s="25"/>
      <c r="U15" s="25"/>
      <c r="V15" s="97"/>
      <c r="W15" s="97"/>
      <c r="X15" s="39"/>
      <c r="Y15" s="25"/>
    </row>
    <row r="16" spans="1:25" ht="13.5">
      <c r="A16" s="1">
        <v>16</v>
      </c>
      <c r="B16" s="21"/>
      <c r="C16" s="55"/>
      <c r="D16" s="56"/>
      <c r="F16" s="60" t="s">
        <v>49</v>
      </c>
      <c r="G16" s="100"/>
      <c r="H16" s="61"/>
      <c r="I16" s="57"/>
      <c r="J16" s="102"/>
      <c r="K16" s="92" t="s">
        <v>77</v>
      </c>
      <c r="L16" s="59"/>
      <c r="M16" s="21"/>
      <c r="N16" s="21"/>
      <c r="O16" s="21"/>
      <c r="P16" s="21"/>
      <c r="R16" s="45"/>
      <c r="S16" s="46"/>
      <c r="T16" s="25"/>
      <c r="U16" s="25"/>
      <c r="V16" s="97"/>
      <c r="W16" s="97"/>
      <c r="X16" s="39"/>
      <c r="Y16" s="25"/>
    </row>
    <row r="17" spans="1:16">
      <c r="A17" s="1">
        <v>17</v>
      </c>
      <c r="B17" s="62" t="s">
        <v>50</v>
      </c>
      <c r="C17" s="11"/>
      <c r="D17" s="10"/>
      <c r="E17" s="62" t="s">
        <v>51</v>
      </c>
      <c r="F17" s="63" t="s">
        <v>52</v>
      </c>
      <c r="G17" s="64" t="s">
        <v>53</v>
      </c>
      <c r="H17" s="62" t="s">
        <v>54</v>
      </c>
      <c r="I17" s="11"/>
      <c r="J17" s="10"/>
      <c r="K17" s="62" t="s">
        <v>55</v>
      </c>
      <c r="L17" s="65"/>
      <c r="M17" s="66"/>
      <c r="N17" s="62" t="s">
        <v>56</v>
      </c>
      <c r="O17" s="11"/>
      <c r="P17" s="10"/>
    </row>
    <row r="18" spans="1:16">
      <c r="A18" s="1">
        <v>18</v>
      </c>
      <c r="B18" s="67" t="s">
        <v>57</v>
      </c>
      <c r="C18" s="25"/>
      <c r="D18" s="119" t="s">
        <v>58</v>
      </c>
      <c r="E18" s="183" t="s">
        <v>59</v>
      </c>
      <c r="F18" s="184"/>
      <c r="G18" s="185"/>
      <c r="H18" s="67" t="s">
        <v>60</v>
      </c>
      <c r="I18" s="25"/>
      <c r="J18" s="119" t="s">
        <v>61</v>
      </c>
      <c r="K18" s="67" t="s">
        <v>62</v>
      </c>
      <c r="L18" s="68"/>
      <c r="M18" s="119" t="s">
        <v>61</v>
      </c>
      <c r="N18" s="67" t="s">
        <v>62</v>
      </c>
      <c r="O18" s="25"/>
      <c r="P18" s="119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899.99900000000002</v>
      </c>
      <c r="C20" s="104" t="s">
        <v>78</v>
      </c>
      <c r="D20" s="94">
        <f>B20/1000000/$C$5</f>
        <v>1.0465104651162792E-5</v>
      </c>
      <c r="E20" s="105">
        <v>0.24410000000000001</v>
      </c>
      <c r="F20" s="106">
        <v>2.6909999999999998</v>
      </c>
      <c r="G20" s="107">
        <f>E20+F20</f>
        <v>2.9350999999999998</v>
      </c>
      <c r="H20" s="103">
        <v>58</v>
      </c>
      <c r="I20" s="104" t="s">
        <v>64</v>
      </c>
      <c r="J20" s="75">
        <f>H20/1000/10</f>
        <v>5.8000000000000005E-3</v>
      </c>
      <c r="K20" s="103">
        <v>15</v>
      </c>
      <c r="L20" s="104" t="s">
        <v>64</v>
      </c>
      <c r="M20" s="75">
        <f t="shared" ref="M20:M83" si="0">K20/1000/10</f>
        <v>1.5E-3</v>
      </c>
      <c r="N20" s="103">
        <v>10</v>
      </c>
      <c r="O20" s="104" t="s">
        <v>64</v>
      </c>
      <c r="P20" s="75">
        <f t="shared" ref="P20:P83" si="1">N20/1000/10</f>
        <v>1E-3</v>
      </c>
    </row>
    <row r="21" spans="1:16">
      <c r="B21" s="108">
        <v>999.99900000000002</v>
      </c>
      <c r="C21" s="109" t="s">
        <v>78</v>
      </c>
      <c r="D21" s="95">
        <f>B21/1000000/$C$5</f>
        <v>1.1627895348837211E-5</v>
      </c>
      <c r="E21" s="110">
        <v>0.25729999999999997</v>
      </c>
      <c r="F21" s="111">
        <v>2.8220000000000001</v>
      </c>
      <c r="G21" s="107">
        <f t="shared" ref="G21:G84" si="2">E21+F21</f>
        <v>3.0792999999999999</v>
      </c>
      <c r="H21" s="108">
        <v>61</v>
      </c>
      <c r="I21" s="109" t="s">
        <v>64</v>
      </c>
      <c r="J21" s="69">
        <f t="shared" ref="J21:J84" si="3">H21/1000/10</f>
        <v>6.0999999999999995E-3</v>
      </c>
      <c r="K21" s="108">
        <v>15</v>
      </c>
      <c r="L21" s="109" t="s">
        <v>64</v>
      </c>
      <c r="M21" s="69">
        <f t="shared" si="0"/>
        <v>1.5E-3</v>
      </c>
      <c r="N21" s="108">
        <v>11</v>
      </c>
      <c r="O21" s="109" t="s">
        <v>64</v>
      </c>
      <c r="P21" s="69">
        <f t="shared" si="1"/>
        <v>1.0999999999999998E-3</v>
      </c>
    </row>
    <row r="22" spans="1:16">
      <c r="B22" s="108">
        <v>1.1000000000000001</v>
      </c>
      <c r="C22" s="112" t="s">
        <v>63</v>
      </c>
      <c r="D22" s="93">
        <f t="shared" ref="D22:D85" si="4">B22/1000/$C$5</f>
        <v>1.2790697674418606E-5</v>
      </c>
      <c r="E22" s="110">
        <v>0.26979999999999998</v>
      </c>
      <c r="F22" s="111">
        <v>2.9449999999999998</v>
      </c>
      <c r="G22" s="107">
        <f t="shared" si="2"/>
        <v>3.2147999999999999</v>
      </c>
      <c r="H22" s="108">
        <v>64</v>
      </c>
      <c r="I22" s="109" t="s">
        <v>64</v>
      </c>
      <c r="J22" s="69">
        <f t="shared" si="3"/>
        <v>6.4000000000000003E-3</v>
      </c>
      <c r="K22" s="108">
        <v>16</v>
      </c>
      <c r="L22" s="109" t="s">
        <v>64</v>
      </c>
      <c r="M22" s="69">
        <f t="shared" si="0"/>
        <v>1.6000000000000001E-3</v>
      </c>
      <c r="N22" s="108">
        <v>11</v>
      </c>
      <c r="O22" s="109" t="s">
        <v>64</v>
      </c>
      <c r="P22" s="69">
        <f t="shared" si="1"/>
        <v>1.0999999999999998E-3</v>
      </c>
    </row>
    <row r="23" spans="1:16">
      <c r="B23" s="108">
        <v>1.2</v>
      </c>
      <c r="C23" s="109" t="s">
        <v>63</v>
      </c>
      <c r="D23" s="93">
        <f t="shared" si="4"/>
        <v>1.3953488372093022E-5</v>
      </c>
      <c r="E23" s="110">
        <v>0.28179999999999999</v>
      </c>
      <c r="F23" s="111">
        <v>3.0590000000000002</v>
      </c>
      <c r="G23" s="107">
        <f t="shared" si="2"/>
        <v>3.3408000000000002</v>
      </c>
      <c r="H23" s="108">
        <v>66</v>
      </c>
      <c r="I23" s="109" t="s">
        <v>64</v>
      </c>
      <c r="J23" s="69">
        <f t="shared" si="3"/>
        <v>6.6E-3</v>
      </c>
      <c r="K23" s="108">
        <v>16</v>
      </c>
      <c r="L23" s="109" t="s">
        <v>64</v>
      </c>
      <c r="M23" s="69">
        <f t="shared" si="0"/>
        <v>1.6000000000000001E-3</v>
      </c>
      <c r="N23" s="108">
        <v>12</v>
      </c>
      <c r="O23" s="109" t="s">
        <v>64</v>
      </c>
      <c r="P23" s="69">
        <f t="shared" si="1"/>
        <v>1.2000000000000001E-3</v>
      </c>
    </row>
    <row r="24" spans="1:16">
      <c r="B24" s="108">
        <v>1.3</v>
      </c>
      <c r="C24" s="109" t="s">
        <v>63</v>
      </c>
      <c r="D24" s="93">
        <f t="shared" si="4"/>
        <v>1.5116279069767441E-5</v>
      </c>
      <c r="E24" s="110">
        <v>0.29330000000000001</v>
      </c>
      <c r="F24" s="111">
        <v>3.1669999999999998</v>
      </c>
      <c r="G24" s="107">
        <f t="shared" si="2"/>
        <v>3.4602999999999997</v>
      </c>
      <c r="H24" s="108">
        <v>69</v>
      </c>
      <c r="I24" s="109" t="s">
        <v>64</v>
      </c>
      <c r="J24" s="69">
        <f t="shared" si="3"/>
        <v>6.9000000000000008E-3</v>
      </c>
      <c r="K24" s="108">
        <v>17</v>
      </c>
      <c r="L24" s="109" t="s">
        <v>64</v>
      </c>
      <c r="M24" s="69">
        <f t="shared" si="0"/>
        <v>1.7000000000000001E-3</v>
      </c>
      <c r="N24" s="108">
        <v>12</v>
      </c>
      <c r="O24" s="109" t="s">
        <v>64</v>
      </c>
      <c r="P24" s="69">
        <f t="shared" si="1"/>
        <v>1.2000000000000001E-3</v>
      </c>
    </row>
    <row r="25" spans="1:16">
      <c r="B25" s="108">
        <v>1.4</v>
      </c>
      <c r="C25" s="109" t="s">
        <v>63</v>
      </c>
      <c r="D25" s="93">
        <f t="shared" si="4"/>
        <v>1.6279069767441859E-5</v>
      </c>
      <c r="E25" s="110">
        <v>0.3044</v>
      </c>
      <c r="F25" s="111">
        <v>3.2690000000000001</v>
      </c>
      <c r="G25" s="107">
        <f t="shared" si="2"/>
        <v>3.5734000000000004</v>
      </c>
      <c r="H25" s="108">
        <v>71</v>
      </c>
      <c r="I25" s="109" t="s">
        <v>64</v>
      </c>
      <c r="J25" s="69">
        <f t="shared" si="3"/>
        <v>7.0999999999999995E-3</v>
      </c>
      <c r="K25" s="108">
        <v>18</v>
      </c>
      <c r="L25" s="109" t="s">
        <v>64</v>
      </c>
      <c r="M25" s="69">
        <f t="shared" si="0"/>
        <v>1.8E-3</v>
      </c>
      <c r="N25" s="108">
        <v>13</v>
      </c>
      <c r="O25" s="109" t="s">
        <v>64</v>
      </c>
      <c r="P25" s="69">
        <f t="shared" si="1"/>
        <v>1.2999999999999999E-3</v>
      </c>
    </row>
    <row r="26" spans="1:16">
      <c r="B26" s="108">
        <v>1.5</v>
      </c>
      <c r="C26" s="109" t="s">
        <v>63</v>
      </c>
      <c r="D26" s="93">
        <f t="shared" si="4"/>
        <v>1.7441860465116278E-5</v>
      </c>
      <c r="E26" s="110">
        <v>0.31509999999999999</v>
      </c>
      <c r="F26" s="111">
        <v>3.3660000000000001</v>
      </c>
      <c r="G26" s="107">
        <f t="shared" si="2"/>
        <v>3.6811000000000003</v>
      </c>
      <c r="H26" s="108">
        <v>74</v>
      </c>
      <c r="I26" s="109" t="s">
        <v>64</v>
      </c>
      <c r="J26" s="69">
        <f t="shared" si="3"/>
        <v>7.3999999999999995E-3</v>
      </c>
      <c r="K26" s="108">
        <v>18</v>
      </c>
      <c r="L26" s="109" t="s">
        <v>64</v>
      </c>
      <c r="M26" s="69">
        <f t="shared" si="0"/>
        <v>1.8E-3</v>
      </c>
      <c r="N26" s="108">
        <v>13</v>
      </c>
      <c r="O26" s="109" t="s">
        <v>64</v>
      </c>
      <c r="P26" s="69">
        <f t="shared" si="1"/>
        <v>1.2999999999999999E-3</v>
      </c>
    </row>
    <row r="27" spans="1:16">
      <c r="B27" s="108">
        <v>1.6</v>
      </c>
      <c r="C27" s="109" t="s">
        <v>63</v>
      </c>
      <c r="D27" s="93">
        <f t="shared" si="4"/>
        <v>1.8604651162790697E-5</v>
      </c>
      <c r="E27" s="110">
        <v>0.32540000000000002</v>
      </c>
      <c r="F27" s="111">
        <v>3.4580000000000002</v>
      </c>
      <c r="G27" s="107">
        <f t="shared" si="2"/>
        <v>3.7834000000000003</v>
      </c>
      <c r="H27" s="108">
        <v>76</v>
      </c>
      <c r="I27" s="109" t="s">
        <v>64</v>
      </c>
      <c r="J27" s="69">
        <f t="shared" si="3"/>
        <v>7.6E-3</v>
      </c>
      <c r="K27" s="108">
        <v>19</v>
      </c>
      <c r="L27" s="109" t="s">
        <v>64</v>
      </c>
      <c r="M27" s="69">
        <f t="shared" si="0"/>
        <v>1.9E-3</v>
      </c>
      <c r="N27" s="108">
        <v>14</v>
      </c>
      <c r="O27" s="109" t="s">
        <v>64</v>
      </c>
      <c r="P27" s="69">
        <f t="shared" si="1"/>
        <v>1.4E-3</v>
      </c>
    </row>
    <row r="28" spans="1:16">
      <c r="B28" s="108">
        <v>1.7</v>
      </c>
      <c r="C28" s="109" t="s">
        <v>63</v>
      </c>
      <c r="D28" s="93">
        <f t="shared" si="4"/>
        <v>1.9767441860465116E-5</v>
      </c>
      <c r="E28" s="110">
        <v>0.33539999999999998</v>
      </c>
      <c r="F28" s="111">
        <v>3.5459999999999998</v>
      </c>
      <c r="G28" s="107">
        <f t="shared" si="2"/>
        <v>3.8813999999999997</v>
      </c>
      <c r="H28" s="108">
        <v>78</v>
      </c>
      <c r="I28" s="109" t="s">
        <v>64</v>
      </c>
      <c r="J28" s="69">
        <f t="shared" si="3"/>
        <v>7.7999999999999996E-3</v>
      </c>
      <c r="K28" s="108">
        <v>19</v>
      </c>
      <c r="L28" s="109" t="s">
        <v>64</v>
      </c>
      <c r="M28" s="69">
        <f t="shared" si="0"/>
        <v>1.9E-3</v>
      </c>
      <c r="N28" s="108">
        <v>14</v>
      </c>
      <c r="O28" s="109" t="s">
        <v>64</v>
      </c>
      <c r="P28" s="69">
        <f t="shared" si="1"/>
        <v>1.4E-3</v>
      </c>
    </row>
    <row r="29" spans="1:16">
      <c r="B29" s="108">
        <v>1.8</v>
      </c>
      <c r="C29" s="109" t="s">
        <v>63</v>
      </c>
      <c r="D29" s="93">
        <f t="shared" si="4"/>
        <v>2.0930232558139536E-5</v>
      </c>
      <c r="E29" s="110">
        <v>0.34510000000000002</v>
      </c>
      <c r="F29" s="111">
        <v>3.63</v>
      </c>
      <c r="G29" s="107">
        <f t="shared" si="2"/>
        <v>3.9750999999999999</v>
      </c>
      <c r="H29" s="108">
        <v>81</v>
      </c>
      <c r="I29" s="109" t="s">
        <v>64</v>
      </c>
      <c r="J29" s="69">
        <f t="shared" si="3"/>
        <v>8.0999999999999996E-3</v>
      </c>
      <c r="K29" s="108">
        <v>20</v>
      </c>
      <c r="L29" s="109" t="s">
        <v>64</v>
      </c>
      <c r="M29" s="69">
        <f t="shared" si="0"/>
        <v>2E-3</v>
      </c>
      <c r="N29" s="108">
        <v>14</v>
      </c>
      <c r="O29" s="109" t="s">
        <v>64</v>
      </c>
      <c r="P29" s="69">
        <f t="shared" si="1"/>
        <v>1.4E-3</v>
      </c>
    </row>
    <row r="30" spans="1:16">
      <c r="B30" s="108">
        <v>2</v>
      </c>
      <c r="C30" s="109" t="s">
        <v>63</v>
      </c>
      <c r="D30" s="93">
        <f t="shared" si="4"/>
        <v>2.3255813953488374E-5</v>
      </c>
      <c r="E30" s="110">
        <v>0.36380000000000001</v>
      </c>
      <c r="F30" s="111">
        <v>3.7869999999999999</v>
      </c>
      <c r="G30" s="107">
        <f t="shared" si="2"/>
        <v>4.1508000000000003</v>
      </c>
      <c r="H30" s="108">
        <v>85</v>
      </c>
      <c r="I30" s="109" t="s">
        <v>64</v>
      </c>
      <c r="J30" s="69">
        <f t="shared" si="3"/>
        <v>8.5000000000000006E-3</v>
      </c>
      <c r="K30" s="108">
        <v>20</v>
      </c>
      <c r="L30" s="109" t="s">
        <v>64</v>
      </c>
      <c r="M30" s="69">
        <f t="shared" si="0"/>
        <v>2E-3</v>
      </c>
      <c r="N30" s="108">
        <v>15</v>
      </c>
      <c r="O30" s="109" t="s">
        <v>64</v>
      </c>
      <c r="P30" s="69">
        <f t="shared" si="1"/>
        <v>1.5E-3</v>
      </c>
    </row>
    <row r="31" spans="1:16">
      <c r="B31" s="108">
        <v>2.25</v>
      </c>
      <c r="C31" s="109" t="s">
        <v>63</v>
      </c>
      <c r="D31" s="93">
        <f t="shared" si="4"/>
        <v>2.6162790697674417E-5</v>
      </c>
      <c r="E31" s="110">
        <v>0.38590000000000002</v>
      </c>
      <c r="F31" s="111">
        <v>3.9670000000000001</v>
      </c>
      <c r="G31" s="107">
        <f t="shared" si="2"/>
        <v>4.3529</v>
      </c>
      <c r="H31" s="108">
        <v>90</v>
      </c>
      <c r="I31" s="109" t="s">
        <v>64</v>
      </c>
      <c r="J31" s="69">
        <f t="shared" si="3"/>
        <v>8.9999999999999993E-3</v>
      </c>
      <c r="K31" s="108">
        <v>22</v>
      </c>
      <c r="L31" s="109" t="s">
        <v>64</v>
      </c>
      <c r="M31" s="69">
        <f t="shared" si="0"/>
        <v>2.1999999999999997E-3</v>
      </c>
      <c r="N31" s="108">
        <v>16</v>
      </c>
      <c r="O31" s="109" t="s">
        <v>64</v>
      </c>
      <c r="P31" s="69">
        <f t="shared" si="1"/>
        <v>1.6000000000000001E-3</v>
      </c>
    </row>
    <row r="32" spans="1:16">
      <c r="B32" s="108">
        <v>2.5</v>
      </c>
      <c r="C32" s="109" t="s">
        <v>63</v>
      </c>
      <c r="D32" s="93">
        <f t="shared" si="4"/>
        <v>2.9069767441860467E-5</v>
      </c>
      <c r="E32" s="110">
        <v>0.40679999999999999</v>
      </c>
      <c r="F32" s="111">
        <v>4.1310000000000002</v>
      </c>
      <c r="G32" s="107">
        <f t="shared" si="2"/>
        <v>4.5377999999999998</v>
      </c>
      <c r="H32" s="108">
        <v>95</v>
      </c>
      <c r="I32" s="109" t="s">
        <v>64</v>
      </c>
      <c r="J32" s="69">
        <f t="shared" si="3"/>
        <v>9.4999999999999998E-3</v>
      </c>
      <c r="K32" s="108">
        <v>23</v>
      </c>
      <c r="L32" s="109" t="s">
        <v>64</v>
      </c>
      <c r="M32" s="69">
        <f t="shared" si="0"/>
        <v>2.3E-3</v>
      </c>
      <c r="N32" s="108">
        <v>17</v>
      </c>
      <c r="O32" s="109" t="s">
        <v>64</v>
      </c>
      <c r="P32" s="69">
        <f t="shared" si="1"/>
        <v>1.7000000000000001E-3</v>
      </c>
    </row>
    <row r="33" spans="2:16">
      <c r="B33" s="108">
        <v>2.75</v>
      </c>
      <c r="C33" s="109" t="s">
        <v>63</v>
      </c>
      <c r="D33" s="93">
        <f t="shared" si="4"/>
        <v>3.1976744186046513E-5</v>
      </c>
      <c r="E33" s="110">
        <v>0.42659999999999998</v>
      </c>
      <c r="F33" s="111">
        <v>4.282</v>
      </c>
      <c r="G33" s="107">
        <f t="shared" si="2"/>
        <v>4.7085999999999997</v>
      </c>
      <c r="H33" s="108">
        <v>100</v>
      </c>
      <c r="I33" s="109" t="s">
        <v>64</v>
      </c>
      <c r="J33" s="69">
        <f t="shared" si="3"/>
        <v>0.01</v>
      </c>
      <c r="K33" s="108">
        <v>24</v>
      </c>
      <c r="L33" s="109" t="s">
        <v>64</v>
      </c>
      <c r="M33" s="69">
        <f t="shared" si="0"/>
        <v>2.4000000000000002E-3</v>
      </c>
      <c r="N33" s="108">
        <v>17</v>
      </c>
      <c r="O33" s="109" t="s">
        <v>64</v>
      </c>
      <c r="P33" s="69">
        <f t="shared" si="1"/>
        <v>1.7000000000000001E-3</v>
      </c>
    </row>
    <row r="34" spans="2:16">
      <c r="B34" s="108">
        <v>3</v>
      </c>
      <c r="C34" s="109" t="s">
        <v>63</v>
      </c>
      <c r="D34" s="93">
        <f t="shared" si="4"/>
        <v>3.4883720930232556E-5</v>
      </c>
      <c r="E34" s="110">
        <v>0.4456</v>
      </c>
      <c r="F34" s="111">
        <v>4.4219999999999997</v>
      </c>
      <c r="G34" s="107">
        <f t="shared" si="2"/>
        <v>4.8675999999999995</v>
      </c>
      <c r="H34" s="108">
        <v>105</v>
      </c>
      <c r="I34" s="109" t="s">
        <v>64</v>
      </c>
      <c r="J34" s="69">
        <f t="shared" si="3"/>
        <v>1.0499999999999999E-2</v>
      </c>
      <c r="K34" s="108">
        <v>24</v>
      </c>
      <c r="L34" s="109" t="s">
        <v>64</v>
      </c>
      <c r="M34" s="69">
        <f t="shared" si="0"/>
        <v>2.4000000000000002E-3</v>
      </c>
      <c r="N34" s="108">
        <v>18</v>
      </c>
      <c r="O34" s="109" t="s">
        <v>64</v>
      </c>
      <c r="P34" s="69">
        <f t="shared" si="1"/>
        <v>1.8E-3</v>
      </c>
    </row>
    <row r="35" spans="2:16">
      <c r="B35" s="108">
        <v>3.25</v>
      </c>
      <c r="C35" s="109" t="s">
        <v>63</v>
      </c>
      <c r="D35" s="93">
        <f t="shared" si="4"/>
        <v>3.7790697674418606E-5</v>
      </c>
      <c r="E35" s="110">
        <v>0.46379999999999999</v>
      </c>
      <c r="F35" s="111">
        <v>4.5519999999999996</v>
      </c>
      <c r="G35" s="107">
        <f t="shared" si="2"/>
        <v>5.0157999999999996</v>
      </c>
      <c r="H35" s="108">
        <v>109</v>
      </c>
      <c r="I35" s="109" t="s">
        <v>64</v>
      </c>
      <c r="J35" s="69">
        <f t="shared" si="3"/>
        <v>1.09E-2</v>
      </c>
      <c r="K35" s="108">
        <v>25</v>
      </c>
      <c r="L35" s="109" t="s">
        <v>64</v>
      </c>
      <c r="M35" s="69">
        <f t="shared" si="0"/>
        <v>2.5000000000000001E-3</v>
      </c>
      <c r="N35" s="108">
        <v>19</v>
      </c>
      <c r="O35" s="109" t="s">
        <v>64</v>
      </c>
      <c r="P35" s="69">
        <f t="shared" si="1"/>
        <v>1.9E-3</v>
      </c>
    </row>
    <row r="36" spans="2:16">
      <c r="B36" s="108">
        <v>3.5</v>
      </c>
      <c r="C36" s="109" t="s">
        <v>63</v>
      </c>
      <c r="D36" s="93">
        <f t="shared" si="4"/>
        <v>4.0697674418604649E-5</v>
      </c>
      <c r="E36" s="110">
        <v>0.48130000000000001</v>
      </c>
      <c r="F36" s="111">
        <v>4.6740000000000004</v>
      </c>
      <c r="G36" s="107">
        <f t="shared" si="2"/>
        <v>5.1553000000000004</v>
      </c>
      <c r="H36" s="108">
        <v>113</v>
      </c>
      <c r="I36" s="109" t="s">
        <v>64</v>
      </c>
      <c r="J36" s="69">
        <f t="shared" si="3"/>
        <v>1.1300000000000001E-2</v>
      </c>
      <c r="K36" s="108">
        <v>26</v>
      </c>
      <c r="L36" s="109" t="s">
        <v>64</v>
      </c>
      <c r="M36" s="69">
        <f t="shared" si="0"/>
        <v>2.5999999999999999E-3</v>
      </c>
      <c r="N36" s="108">
        <v>20</v>
      </c>
      <c r="O36" s="109" t="s">
        <v>64</v>
      </c>
      <c r="P36" s="69">
        <f t="shared" si="1"/>
        <v>2E-3</v>
      </c>
    </row>
    <row r="37" spans="2:16">
      <c r="B37" s="108">
        <v>3.75</v>
      </c>
      <c r="C37" s="109" t="s">
        <v>63</v>
      </c>
      <c r="D37" s="93">
        <f t="shared" si="4"/>
        <v>4.3604651162790698E-5</v>
      </c>
      <c r="E37" s="110">
        <v>0.49819999999999998</v>
      </c>
      <c r="F37" s="111">
        <v>4.7880000000000003</v>
      </c>
      <c r="G37" s="107">
        <f t="shared" si="2"/>
        <v>5.2862</v>
      </c>
      <c r="H37" s="108">
        <v>118</v>
      </c>
      <c r="I37" s="109" t="s">
        <v>64</v>
      </c>
      <c r="J37" s="69">
        <f t="shared" si="3"/>
        <v>1.18E-2</v>
      </c>
      <c r="K37" s="108">
        <v>27</v>
      </c>
      <c r="L37" s="109" t="s">
        <v>64</v>
      </c>
      <c r="M37" s="69">
        <f t="shared" si="0"/>
        <v>2.7000000000000001E-3</v>
      </c>
      <c r="N37" s="108">
        <v>20</v>
      </c>
      <c r="O37" s="109" t="s">
        <v>64</v>
      </c>
      <c r="P37" s="69">
        <f t="shared" si="1"/>
        <v>2E-3</v>
      </c>
    </row>
    <row r="38" spans="2:16">
      <c r="B38" s="108">
        <v>4</v>
      </c>
      <c r="C38" s="109" t="s">
        <v>63</v>
      </c>
      <c r="D38" s="93">
        <f t="shared" si="4"/>
        <v>4.6511627906976748E-5</v>
      </c>
      <c r="E38" s="110">
        <v>0.51449999999999996</v>
      </c>
      <c r="F38" s="111">
        <v>4.8959999999999999</v>
      </c>
      <c r="G38" s="107">
        <f t="shared" si="2"/>
        <v>5.4104999999999999</v>
      </c>
      <c r="H38" s="108">
        <v>122</v>
      </c>
      <c r="I38" s="109" t="s">
        <v>64</v>
      </c>
      <c r="J38" s="69">
        <f t="shared" si="3"/>
        <v>1.2199999999999999E-2</v>
      </c>
      <c r="K38" s="108">
        <v>28</v>
      </c>
      <c r="L38" s="109" t="s">
        <v>64</v>
      </c>
      <c r="M38" s="69">
        <f t="shared" si="0"/>
        <v>2.8E-3</v>
      </c>
      <c r="N38" s="108">
        <v>21</v>
      </c>
      <c r="O38" s="109" t="s">
        <v>64</v>
      </c>
      <c r="P38" s="69">
        <f t="shared" si="1"/>
        <v>2.1000000000000003E-3</v>
      </c>
    </row>
    <row r="39" spans="2:16">
      <c r="B39" s="108">
        <v>4.5</v>
      </c>
      <c r="C39" s="109" t="s">
        <v>63</v>
      </c>
      <c r="D39" s="93">
        <f t="shared" si="4"/>
        <v>5.2325581395348834E-5</v>
      </c>
      <c r="E39" s="110">
        <v>0.54569999999999996</v>
      </c>
      <c r="F39" s="111">
        <v>5.093</v>
      </c>
      <c r="G39" s="107">
        <f t="shared" si="2"/>
        <v>5.6387</v>
      </c>
      <c r="H39" s="108">
        <v>130</v>
      </c>
      <c r="I39" s="109" t="s">
        <v>64</v>
      </c>
      <c r="J39" s="69">
        <f t="shared" si="3"/>
        <v>1.3000000000000001E-2</v>
      </c>
      <c r="K39" s="108">
        <v>29</v>
      </c>
      <c r="L39" s="109" t="s">
        <v>64</v>
      </c>
      <c r="M39" s="69">
        <f t="shared" si="0"/>
        <v>2.9000000000000002E-3</v>
      </c>
      <c r="N39" s="108">
        <v>22</v>
      </c>
      <c r="O39" s="109" t="s">
        <v>64</v>
      </c>
      <c r="P39" s="69">
        <f t="shared" si="1"/>
        <v>2.1999999999999997E-3</v>
      </c>
    </row>
    <row r="40" spans="2:16">
      <c r="B40" s="108">
        <v>5</v>
      </c>
      <c r="C40" s="109" t="s">
        <v>63</v>
      </c>
      <c r="D40" s="93">
        <f t="shared" si="4"/>
        <v>5.8139534883720933E-5</v>
      </c>
      <c r="E40" s="110">
        <v>0.57520000000000004</v>
      </c>
      <c r="F40" s="111">
        <v>5.2709999999999999</v>
      </c>
      <c r="G40" s="107">
        <f t="shared" si="2"/>
        <v>5.8461999999999996</v>
      </c>
      <c r="H40" s="108">
        <v>138</v>
      </c>
      <c r="I40" s="109" t="s">
        <v>64</v>
      </c>
      <c r="J40" s="69">
        <f t="shared" si="3"/>
        <v>1.3800000000000002E-2</v>
      </c>
      <c r="K40" s="108">
        <v>31</v>
      </c>
      <c r="L40" s="109" t="s">
        <v>64</v>
      </c>
      <c r="M40" s="69">
        <f t="shared" si="0"/>
        <v>3.0999999999999999E-3</v>
      </c>
      <c r="N40" s="108">
        <v>23</v>
      </c>
      <c r="O40" s="109" t="s">
        <v>64</v>
      </c>
      <c r="P40" s="69">
        <f t="shared" si="1"/>
        <v>2.3E-3</v>
      </c>
    </row>
    <row r="41" spans="2:16">
      <c r="B41" s="108">
        <v>5.5</v>
      </c>
      <c r="C41" s="109" t="s">
        <v>63</v>
      </c>
      <c r="D41" s="93">
        <f t="shared" si="4"/>
        <v>6.3953488372093026E-5</v>
      </c>
      <c r="E41" s="110">
        <v>0.60329999999999995</v>
      </c>
      <c r="F41" s="111">
        <v>5.4329999999999998</v>
      </c>
      <c r="G41" s="107">
        <f t="shared" si="2"/>
        <v>6.0362999999999998</v>
      </c>
      <c r="H41" s="108">
        <v>145</v>
      </c>
      <c r="I41" s="109" t="s">
        <v>64</v>
      </c>
      <c r="J41" s="69">
        <f t="shared" si="3"/>
        <v>1.4499999999999999E-2</v>
      </c>
      <c r="K41" s="108">
        <v>32</v>
      </c>
      <c r="L41" s="109" t="s">
        <v>64</v>
      </c>
      <c r="M41" s="69">
        <f t="shared" si="0"/>
        <v>3.2000000000000002E-3</v>
      </c>
      <c r="N41" s="108">
        <v>25</v>
      </c>
      <c r="O41" s="109" t="s">
        <v>64</v>
      </c>
      <c r="P41" s="69">
        <f t="shared" si="1"/>
        <v>2.5000000000000001E-3</v>
      </c>
    </row>
    <row r="42" spans="2:16">
      <c r="B42" s="108">
        <v>6</v>
      </c>
      <c r="C42" s="109" t="s">
        <v>63</v>
      </c>
      <c r="D42" s="93">
        <f t="shared" si="4"/>
        <v>6.9767441860465112E-5</v>
      </c>
      <c r="E42" s="110">
        <v>0.63009999999999999</v>
      </c>
      <c r="F42" s="111">
        <v>5.5810000000000004</v>
      </c>
      <c r="G42" s="107">
        <f t="shared" si="2"/>
        <v>6.2111000000000001</v>
      </c>
      <c r="H42" s="108">
        <v>153</v>
      </c>
      <c r="I42" s="109" t="s">
        <v>64</v>
      </c>
      <c r="J42" s="69">
        <f t="shared" si="3"/>
        <v>1.5299999999999999E-2</v>
      </c>
      <c r="K42" s="108">
        <v>33</v>
      </c>
      <c r="L42" s="109" t="s">
        <v>64</v>
      </c>
      <c r="M42" s="69">
        <f t="shared" si="0"/>
        <v>3.3E-3</v>
      </c>
      <c r="N42" s="108">
        <v>26</v>
      </c>
      <c r="O42" s="109" t="s">
        <v>64</v>
      </c>
      <c r="P42" s="69">
        <f t="shared" si="1"/>
        <v>2.5999999999999999E-3</v>
      </c>
    </row>
    <row r="43" spans="2:16">
      <c r="B43" s="108">
        <v>6.5</v>
      </c>
      <c r="C43" s="109" t="s">
        <v>63</v>
      </c>
      <c r="D43" s="93">
        <f t="shared" si="4"/>
        <v>7.5581395348837212E-5</v>
      </c>
      <c r="E43" s="110">
        <v>0.65590000000000004</v>
      </c>
      <c r="F43" s="111">
        <v>5.7169999999999996</v>
      </c>
      <c r="G43" s="107">
        <f t="shared" si="2"/>
        <v>6.3728999999999996</v>
      </c>
      <c r="H43" s="108">
        <v>160</v>
      </c>
      <c r="I43" s="109" t="s">
        <v>64</v>
      </c>
      <c r="J43" s="69">
        <f t="shared" si="3"/>
        <v>1.6E-2</v>
      </c>
      <c r="K43" s="108">
        <v>35</v>
      </c>
      <c r="L43" s="109" t="s">
        <v>64</v>
      </c>
      <c r="M43" s="69">
        <f t="shared" si="0"/>
        <v>3.5000000000000005E-3</v>
      </c>
      <c r="N43" s="108">
        <v>27</v>
      </c>
      <c r="O43" s="109" t="s">
        <v>64</v>
      </c>
      <c r="P43" s="69">
        <f t="shared" si="1"/>
        <v>2.7000000000000001E-3</v>
      </c>
    </row>
    <row r="44" spans="2:16">
      <c r="B44" s="108">
        <v>7</v>
      </c>
      <c r="C44" s="109" t="s">
        <v>63</v>
      </c>
      <c r="D44" s="93">
        <f t="shared" si="4"/>
        <v>8.1395348837209297E-5</v>
      </c>
      <c r="E44" s="110">
        <v>0.68059999999999998</v>
      </c>
      <c r="F44" s="111">
        <v>5.843</v>
      </c>
      <c r="G44" s="107">
        <f t="shared" si="2"/>
        <v>6.5236000000000001</v>
      </c>
      <c r="H44" s="108">
        <v>167</v>
      </c>
      <c r="I44" s="109" t="s">
        <v>64</v>
      </c>
      <c r="J44" s="69">
        <f t="shared" si="3"/>
        <v>1.67E-2</v>
      </c>
      <c r="K44" s="108">
        <v>36</v>
      </c>
      <c r="L44" s="109" t="s">
        <v>64</v>
      </c>
      <c r="M44" s="69">
        <f t="shared" si="0"/>
        <v>3.5999999999999999E-3</v>
      </c>
      <c r="N44" s="108">
        <v>28</v>
      </c>
      <c r="O44" s="109" t="s">
        <v>64</v>
      </c>
      <c r="P44" s="69">
        <f t="shared" si="1"/>
        <v>2.8E-3</v>
      </c>
    </row>
    <row r="45" spans="2:16">
      <c r="B45" s="108">
        <v>8</v>
      </c>
      <c r="C45" s="109" t="s">
        <v>63</v>
      </c>
      <c r="D45" s="93">
        <f t="shared" si="4"/>
        <v>9.3023255813953496E-5</v>
      </c>
      <c r="E45" s="110">
        <v>0.72760000000000002</v>
      </c>
      <c r="F45" s="111">
        <v>6.069</v>
      </c>
      <c r="G45" s="107">
        <f t="shared" si="2"/>
        <v>6.7965999999999998</v>
      </c>
      <c r="H45" s="108">
        <v>180</v>
      </c>
      <c r="I45" s="109" t="s">
        <v>64</v>
      </c>
      <c r="J45" s="69">
        <f t="shared" si="3"/>
        <v>1.7999999999999999E-2</v>
      </c>
      <c r="K45" s="108">
        <v>38</v>
      </c>
      <c r="L45" s="109" t="s">
        <v>64</v>
      </c>
      <c r="M45" s="69">
        <f t="shared" si="0"/>
        <v>3.8E-3</v>
      </c>
      <c r="N45" s="108">
        <v>30</v>
      </c>
      <c r="O45" s="109" t="s">
        <v>64</v>
      </c>
      <c r="P45" s="69">
        <f t="shared" si="1"/>
        <v>3.0000000000000001E-3</v>
      </c>
    </row>
    <row r="46" spans="2:16">
      <c r="B46" s="108">
        <v>9</v>
      </c>
      <c r="C46" s="109" t="s">
        <v>63</v>
      </c>
      <c r="D46" s="93">
        <f t="shared" si="4"/>
        <v>1.0465116279069767E-4</v>
      </c>
      <c r="E46" s="110">
        <v>0.77180000000000004</v>
      </c>
      <c r="F46" s="111">
        <v>6.266</v>
      </c>
      <c r="G46" s="107">
        <f t="shared" si="2"/>
        <v>7.0377999999999998</v>
      </c>
      <c r="H46" s="108">
        <v>193</v>
      </c>
      <c r="I46" s="109" t="s">
        <v>64</v>
      </c>
      <c r="J46" s="69">
        <f t="shared" si="3"/>
        <v>1.9300000000000001E-2</v>
      </c>
      <c r="K46" s="108">
        <v>41</v>
      </c>
      <c r="L46" s="109" t="s">
        <v>64</v>
      </c>
      <c r="M46" s="69">
        <f t="shared" si="0"/>
        <v>4.1000000000000003E-3</v>
      </c>
      <c r="N46" s="108">
        <v>32</v>
      </c>
      <c r="O46" s="109" t="s">
        <v>64</v>
      </c>
      <c r="P46" s="69">
        <f t="shared" si="1"/>
        <v>3.2000000000000002E-3</v>
      </c>
    </row>
    <row r="47" spans="2:16">
      <c r="B47" s="108">
        <v>10</v>
      </c>
      <c r="C47" s="109" t="s">
        <v>63</v>
      </c>
      <c r="D47" s="93">
        <f t="shared" si="4"/>
        <v>1.1627906976744187E-4</v>
      </c>
      <c r="E47" s="110">
        <v>0.8135</v>
      </c>
      <c r="F47" s="111">
        <v>6.44</v>
      </c>
      <c r="G47" s="107">
        <f t="shared" si="2"/>
        <v>7.2535000000000007</v>
      </c>
      <c r="H47" s="108">
        <v>206</v>
      </c>
      <c r="I47" s="109" t="s">
        <v>64</v>
      </c>
      <c r="J47" s="69">
        <f t="shared" si="3"/>
        <v>2.06E-2</v>
      </c>
      <c r="K47" s="108">
        <v>43</v>
      </c>
      <c r="L47" s="109" t="s">
        <v>64</v>
      </c>
      <c r="M47" s="69">
        <f t="shared" si="0"/>
        <v>4.3E-3</v>
      </c>
      <c r="N47" s="108">
        <v>34</v>
      </c>
      <c r="O47" s="109" t="s">
        <v>64</v>
      </c>
      <c r="P47" s="69">
        <f t="shared" si="1"/>
        <v>3.4000000000000002E-3</v>
      </c>
    </row>
    <row r="48" spans="2:16">
      <c r="B48" s="108">
        <v>11</v>
      </c>
      <c r="C48" s="109" t="s">
        <v>63</v>
      </c>
      <c r="D48" s="93">
        <f t="shared" si="4"/>
        <v>1.2790697674418605E-4</v>
      </c>
      <c r="E48" s="110">
        <v>0.85319999999999996</v>
      </c>
      <c r="F48" s="111">
        <v>6.5949999999999998</v>
      </c>
      <c r="G48" s="107">
        <f t="shared" si="2"/>
        <v>7.4481999999999999</v>
      </c>
      <c r="H48" s="108">
        <v>218</v>
      </c>
      <c r="I48" s="109" t="s">
        <v>64</v>
      </c>
      <c r="J48" s="69">
        <f t="shared" si="3"/>
        <v>2.18E-2</v>
      </c>
      <c r="K48" s="108">
        <v>45</v>
      </c>
      <c r="L48" s="109" t="s">
        <v>64</v>
      </c>
      <c r="M48" s="69">
        <f t="shared" si="0"/>
        <v>4.4999999999999997E-3</v>
      </c>
      <c r="N48" s="108">
        <v>36</v>
      </c>
      <c r="O48" s="109" t="s">
        <v>64</v>
      </c>
      <c r="P48" s="69">
        <f t="shared" si="1"/>
        <v>3.5999999999999999E-3</v>
      </c>
    </row>
    <row r="49" spans="2:16">
      <c r="B49" s="108">
        <v>12</v>
      </c>
      <c r="C49" s="109" t="s">
        <v>63</v>
      </c>
      <c r="D49" s="93">
        <f t="shared" si="4"/>
        <v>1.3953488372093022E-4</v>
      </c>
      <c r="E49" s="110">
        <v>0.89119999999999999</v>
      </c>
      <c r="F49" s="111">
        <v>6.7350000000000003</v>
      </c>
      <c r="G49" s="107">
        <f t="shared" si="2"/>
        <v>7.6262000000000008</v>
      </c>
      <c r="H49" s="108">
        <v>230</v>
      </c>
      <c r="I49" s="109" t="s">
        <v>64</v>
      </c>
      <c r="J49" s="69">
        <f t="shared" si="3"/>
        <v>2.3E-2</v>
      </c>
      <c r="K49" s="108">
        <v>47</v>
      </c>
      <c r="L49" s="109" t="s">
        <v>64</v>
      </c>
      <c r="M49" s="69">
        <f t="shared" si="0"/>
        <v>4.7000000000000002E-3</v>
      </c>
      <c r="N49" s="108">
        <v>38</v>
      </c>
      <c r="O49" s="109" t="s">
        <v>64</v>
      </c>
      <c r="P49" s="69">
        <f t="shared" si="1"/>
        <v>3.8E-3</v>
      </c>
    </row>
    <row r="50" spans="2:16">
      <c r="B50" s="108">
        <v>13</v>
      </c>
      <c r="C50" s="109" t="s">
        <v>63</v>
      </c>
      <c r="D50" s="93">
        <f t="shared" si="4"/>
        <v>1.5116279069767442E-4</v>
      </c>
      <c r="E50" s="110">
        <v>0.92759999999999998</v>
      </c>
      <c r="F50" s="111">
        <v>6.8609999999999998</v>
      </c>
      <c r="G50" s="107">
        <f t="shared" si="2"/>
        <v>7.7885999999999997</v>
      </c>
      <c r="H50" s="108">
        <v>242</v>
      </c>
      <c r="I50" s="109" t="s">
        <v>64</v>
      </c>
      <c r="J50" s="69">
        <f t="shared" si="3"/>
        <v>2.4199999999999999E-2</v>
      </c>
      <c r="K50" s="108">
        <v>49</v>
      </c>
      <c r="L50" s="109" t="s">
        <v>64</v>
      </c>
      <c r="M50" s="69">
        <f t="shared" si="0"/>
        <v>4.8999999999999998E-3</v>
      </c>
      <c r="N50" s="108">
        <v>39</v>
      </c>
      <c r="O50" s="109" t="s">
        <v>64</v>
      </c>
      <c r="P50" s="69">
        <f t="shared" si="1"/>
        <v>3.8999999999999998E-3</v>
      </c>
    </row>
    <row r="51" spans="2:16">
      <c r="B51" s="108">
        <v>14</v>
      </c>
      <c r="C51" s="109" t="s">
        <v>63</v>
      </c>
      <c r="D51" s="93">
        <f t="shared" si="4"/>
        <v>1.6279069767441859E-4</v>
      </c>
      <c r="E51" s="110">
        <v>0.96260000000000001</v>
      </c>
      <c r="F51" s="111">
        <v>6.9749999999999996</v>
      </c>
      <c r="G51" s="107">
        <f t="shared" si="2"/>
        <v>7.9375999999999998</v>
      </c>
      <c r="H51" s="108">
        <v>253</v>
      </c>
      <c r="I51" s="109" t="s">
        <v>64</v>
      </c>
      <c r="J51" s="69">
        <f t="shared" si="3"/>
        <v>2.53E-2</v>
      </c>
      <c r="K51" s="108">
        <v>51</v>
      </c>
      <c r="L51" s="109" t="s">
        <v>64</v>
      </c>
      <c r="M51" s="69">
        <f t="shared" si="0"/>
        <v>5.0999999999999995E-3</v>
      </c>
      <c r="N51" s="108">
        <v>41</v>
      </c>
      <c r="O51" s="109" t="s">
        <v>64</v>
      </c>
      <c r="P51" s="69">
        <f t="shared" si="1"/>
        <v>4.1000000000000003E-3</v>
      </c>
    </row>
    <row r="52" spans="2:16">
      <c r="B52" s="108">
        <v>15</v>
      </c>
      <c r="C52" s="109" t="s">
        <v>63</v>
      </c>
      <c r="D52" s="93">
        <f t="shared" si="4"/>
        <v>1.7441860465116279E-4</v>
      </c>
      <c r="E52" s="110">
        <v>0.99639999999999995</v>
      </c>
      <c r="F52" s="111">
        <v>7.08</v>
      </c>
      <c r="G52" s="107">
        <f t="shared" si="2"/>
        <v>8.0763999999999996</v>
      </c>
      <c r="H52" s="108">
        <v>264</v>
      </c>
      <c r="I52" s="109" t="s">
        <v>64</v>
      </c>
      <c r="J52" s="69">
        <f t="shared" si="3"/>
        <v>2.64E-2</v>
      </c>
      <c r="K52" s="108">
        <v>53</v>
      </c>
      <c r="L52" s="109" t="s">
        <v>64</v>
      </c>
      <c r="M52" s="69">
        <f t="shared" si="0"/>
        <v>5.3E-3</v>
      </c>
      <c r="N52" s="108">
        <v>43</v>
      </c>
      <c r="O52" s="109" t="s">
        <v>64</v>
      </c>
      <c r="P52" s="69">
        <f t="shared" si="1"/>
        <v>4.3E-3</v>
      </c>
    </row>
    <row r="53" spans="2:16">
      <c r="B53" s="108">
        <v>16</v>
      </c>
      <c r="C53" s="109" t="s">
        <v>63</v>
      </c>
      <c r="D53" s="93">
        <f t="shared" si="4"/>
        <v>1.8604651162790699E-4</v>
      </c>
      <c r="E53" s="110">
        <v>1.0289999999999999</v>
      </c>
      <c r="F53" s="111">
        <v>7.1760000000000002</v>
      </c>
      <c r="G53" s="107">
        <f t="shared" si="2"/>
        <v>8.2050000000000001</v>
      </c>
      <c r="H53" s="108">
        <v>276</v>
      </c>
      <c r="I53" s="109" t="s">
        <v>64</v>
      </c>
      <c r="J53" s="69">
        <f t="shared" si="3"/>
        <v>2.7600000000000003E-2</v>
      </c>
      <c r="K53" s="108">
        <v>54</v>
      </c>
      <c r="L53" s="109" t="s">
        <v>64</v>
      </c>
      <c r="M53" s="69">
        <f t="shared" si="0"/>
        <v>5.4000000000000003E-3</v>
      </c>
      <c r="N53" s="108">
        <v>44</v>
      </c>
      <c r="O53" s="109" t="s">
        <v>64</v>
      </c>
      <c r="P53" s="69">
        <f t="shared" si="1"/>
        <v>4.3999999999999994E-3</v>
      </c>
    </row>
    <row r="54" spans="2:16">
      <c r="B54" s="108">
        <v>17</v>
      </c>
      <c r="C54" s="109" t="s">
        <v>63</v>
      </c>
      <c r="D54" s="93">
        <f t="shared" si="4"/>
        <v>1.9767441860465116E-4</v>
      </c>
      <c r="E54" s="110">
        <v>1.0609999999999999</v>
      </c>
      <c r="F54" s="111">
        <v>7.2640000000000002</v>
      </c>
      <c r="G54" s="107">
        <f t="shared" si="2"/>
        <v>8.3249999999999993</v>
      </c>
      <c r="H54" s="108">
        <v>287</v>
      </c>
      <c r="I54" s="109" t="s">
        <v>64</v>
      </c>
      <c r="J54" s="69">
        <f t="shared" si="3"/>
        <v>2.8699999999999996E-2</v>
      </c>
      <c r="K54" s="108">
        <v>56</v>
      </c>
      <c r="L54" s="109" t="s">
        <v>64</v>
      </c>
      <c r="M54" s="69">
        <f t="shared" si="0"/>
        <v>5.5999999999999999E-3</v>
      </c>
      <c r="N54" s="108">
        <v>46</v>
      </c>
      <c r="O54" s="109" t="s">
        <v>64</v>
      </c>
      <c r="P54" s="69">
        <f t="shared" si="1"/>
        <v>4.5999999999999999E-3</v>
      </c>
    </row>
    <row r="55" spans="2:16">
      <c r="B55" s="108">
        <v>18</v>
      </c>
      <c r="C55" s="109" t="s">
        <v>63</v>
      </c>
      <c r="D55" s="93">
        <f t="shared" si="4"/>
        <v>2.0930232558139534E-4</v>
      </c>
      <c r="E55" s="110">
        <v>1.091</v>
      </c>
      <c r="F55" s="111">
        <v>7.3460000000000001</v>
      </c>
      <c r="G55" s="107">
        <f t="shared" si="2"/>
        <v>8.4369999999999994</v>
      </c>
      <c r="H55" s="108">
        <v>297</v>
      </c>
      <c r="I55" s="109" t="s">
        <v>64</v>
      </c>
      <c r="J55" s="69">
        <f t="shared" si="3"/>
        <v>2.9699999999999997E-2</v>
      </c>
      <c r="K55" s="108">
        <v>58</v>
      </c>
      <c r="L55" s="109" t="s">
        <v>64</v>
      </c>
      <c r="M55" s="69">
        <f t="shared" si="0"/>
        <v>5.8000000000000005E-3</v>
      </c>
      <c r="N55" s="108">
        <v>47</v>
      </c>
      <c r="O55" s="109" t="s">
        <v>64</v>
      </c>
      <c r="P55" s="69">
        <f t="shared" si="1"/>
        <v>4.7000000000000002E-3</v>
      </c>
    </row>
    <row r="56" spans="2:16">
      <c r="B56" s="108">
        <v>20</v>
      </c>
      <c r="C56" s="109" t="s">
        <v>63</v>
      </c>
      <c r="D56" s="93">
        <f t="shared" si="4"/>
        <v>2.3255813953488373E-4</v>
      </c>
      <c r="E56" s="110">
        <v>1.151</v>
      </c>
      <c r="F56" s="111">
        <v>7.4909999999999997</v>
      </c>
      <c r="G56" s="107">
        <f t="shared" si="2"/>
        <v>8.6419999999999995</v>
      </c>
      <c r="H56" s="108">
        <v>319</v>
      </c>
      <c r="I56" s="109" t="s">
        <v>64</v>
      </c>
      <c r="J56" s="69">
        <f t="shared" si="3"/>
        <v>3.1899999999999998E-2</v>
      </c>
      <c r="K56" s="108">
        <v>61</v>
      </c>
      <c r="L56" s="109" t="s">
        <v>64</v>
      </c>
      <c r="M56" s="69">
        <f t="shared" si="0"/>
        <v>6.0999999999999995E-3</v>
      </c>
      <c r="N56" s="108">
        <v>50</v>
      </c>
      <c r="O56" s="109" t="s">
        <v>64</v>
      </c>
      <c r="P56" s="69">
        <f t="shared" si="1"/>
        <v>5.0000000000000001E-3</v>
      </c>
    </row>
    <row r="57" spans="2:16">
      <c r="B57" s="108">
        <v>22.5</v>
      </c>
      <c r="C57" s="109" t="s">
        <v>63</v>
      </c>
      <c r="D57" s="93">
        <f t="shared" si="4"/>
        <v>2.6162790697674415E-4</v>
      </c>
      <c r="E57" s="110">
        <v>1.22</v>
      </c>
      <c r="F57" s="111">
        <v>7.6440000000000001</v>
      </c>
      <c r="G57" s="107">
        <f t="shared" si="2"/>
        <v>8.8640000000000008</v>
      </c>
      <c r="H57" s="108">
        <v>345</v>
      </c>
      <c r="I57" s="109" t="s">
        <v>64</v>
      </c>
      <c r="J57" s="69">
        <f t="shared" si="3"/>
        <v>3.4499999999999996E-2</v>
      </c>
      <c r="K57" s="108">
        <v>65</v>
      </c>
      <c r="L57" s="109" t="s">
        <v>64</v>
      </c>
      <c r="M57" s="69">
        <f t="shared" si="0"/>
        <v>6.5000000000000006E-3</v>
      </c>
      <c r="N57" s="108">
        <v>54</v>
      </c>
      <c r="O57" s="109" t="s">
        <v>64</v>
      </c>
      <c r="P57" s="69">
        <f t="shared" si="1"/>
        <v>5.4000000000000003E-3</v>
      </c>
    </row>
    <row r="58" spans="2:16">
      <c r="B58" s="108">
        <v>25</v>
      </c>
      <c r="C58" s="109" t="s">
        <v>63</v>
      </c>
      <c r="D58" s="93">
        <f t="shared" si="4"/>
        <v>2.9069767441860465E-4</v>
      </c>
      <c r="E58" s="110">
        <v>1.286</v>
      </c>
      <c r="F58" s="111">
        <v>7.774</v>
      </c>
      <c r="G58" s="107">
        <f t="shared" si="2"/>
        <v>9.06</v>
      </c>
      <c r="H58" s="108">
        <v>370</v>
      </c>
      <c r="I58" s="109" t="s">
        <v>64</v>
      </c>
      <c r="J58" s="69">
        <f t="shared" si="3"/>
        <v>3.6999999999999998E-2</v>
      </c>
      <c r="K58" s="108">
        <v>69</v>
      </c>
      <c r="L58" s="109" t="s">
        <v>64</v>
      </c>
      <c r="M58" s="69">
        <f t="shared" si="0"/>
        <v>6.9000000000000008E-3</v>
      </c>
      <c r="N58" s="108">
        <v>58</v>
      </c>
      <c r="O58" s="109" t="s">
        <v>64</v>
      </c>
      <c r="P58" s="69">
        <f t="shared" si="1"/>
        <v>5.8000000000000005E-3</v>
      </c>
    </row>
    <row r="59" spans="2:16">
      <c r="B59" s="108">
        <v>27.5</v>
      </c>
      <c r="C59" s="109" t="s">
        <v>63</v>
      </c>
      <c r="D59" s="93">
        <f t="shared" si="4"/>
        <v>3.1976744186046514E-4</v>
      </c>
      <c r="E59" s="110">
        <v>1.349</v>
      </c>
      <c r="F59" s="111">
        <v>7.883</v>
      </c>
      <c r="G59" s="107">
        <f t="shared" si="2"/>
        <v>9.2319999999999993</v>
      </c>
      <c r="H59" s="108">
        <v>395</v>
      </c>
      <c r="I59" s="109" t="s">
        <v>64</v>
      </c>
      <c r="J59" s="69">
        <f t="shared" si="3"/>
        <v>3.95E-2</v>
      </c>
      <c r="K59" s="108">
        <v>73</v>
      </c>
      <c r="L59" s="109" t="s">
        <v>64</v>
      </c>
      <c r="M59" s="69">
        <f t="shared" si="0"/>
        <v>7.2999999999999992E-3</v>
      </c>
      <c r="N59" s="108">
        <v>61</v>
      </c>
      <c r="O59" s="109" t="s">
        <v>64</v>
      </c>
      <c r="P59" s="69">
        <f t="shared" si="1"/>
        <v>6.0999999999999995E-3</v>
      </c>
    </row>
    <row r="60" spans="2:16">
      <c r="B60" s="108">
        <v>30</v>
      </c>
      <c r="C60" s="109" t="s">
        <v>63</v>
      </c>
      <c r="D60" s="93">
        <f t="shared" si="4"/>
        <v>3.4883720930232559E-4</v>
      </c>
      <c r="E60" s="110">
        <v>1.409</v>
      </c>
      <c r="F60" s="111">
        <v>7.976</v>
      </c>
      <c r="G60" s="107">
        <f t="shared" si="2"/>
        <v>9.3849999999999998</v>
      </c>
      <c r="H60" s="108">
        <v>420</v>
      </c>
      <c r="I60" s="109" t="s">
        <v>64</v>
      </c>
      <c r="J60" s="69">
        <f t="shared" si="3"/>
        <v>4.1999999999999996E-2</v>
      </c>
      <c r="K60" s="108">
        <v>77</v>
      </c>
      <c r="L60" s="109" t="s">
        <v>64</v>
      </c>
      <c r="M60" s="69">
        <f t="shared" si="0"/>
        <v>7.7000000000000002E-3</v>
      </c>
      <c r="N60" s="108">
        <v>64</v>
      </c>
      <c r="O60" s="109" t="s">
        <v>64</v>
      </c>
      <c r="P60" s="69">
        <f t="shared" si="1"/>
        <v>6.4000000000000003E-3</v>
      </c>
    </row>
    <row r="61" spans="2:16">
      <c r="B61" s="108">
        <v>32.5</v>
      </c>
      <c r="C61" s="109" t="s">
        <v>63</v>
      </c>
      <c r="D61" s="93">
        <f t="shared" si="4"/>
        <v>3.7790697674418608E-4</v>
      </c>
      <c r="E61" s="110">
        <v>1.4670000000000001</v>
      </c>
      <c r="F61" s="111">
        <v>8.0559999999999992</v>
      </c>
      <c r="G61" s="107">
        <f t="shared" si="2"/>
        <v>9.5229999999999997</v>
      </c>
      <c r="H61" s="108">
        <v>444</v>
      </c>
      <c r="I61" s="109" t="s">
        <v>64</v>
      </c>
      <c r="J61" s="69">
        <f t="shared" si="3"/>
        <v>4.4400000000000002E-2</v>
      </c>
      <c r="K61" s="108">
        <v>80</v>
      </c>
      <c r="L61" s="109" t="s">
        <v>64</v>
      </c>
      <c r="M61" s="69">
        <f t="shared" si="0"/>
        <v>8.0000000000000002E-3</v>
      </c>
      <c r="N61" s="108">
        <v>68</v>
      </c>
      <c r="O61" s="109" t="s">
        <v>64</v>
      </c>
      <c r="P61" s="69">
        <f t="shared" si="1"/>
        <v>6.8000000000000005E-3</v>
      </c>
    </row>
    <row r="62" spans="2:16">
      <c r="B62" s="108">
        <v>35</v>
      </c>
      <c r="C62" s="109" t="s">
        <v>63</v>
      </c>
      <c r="D62" s="93">
        <f t="shared" si="4"/>
        <v>4.0697674418604653E-4</v>
      </c>
      <c r="E62" s="110">
        <v>1.522</v>
      </c>
      <c r="F62" s="111">
        <v>8.125</v>
      </c>
      <c r="G62" s="107">
        <f t="shared" si="2"/>
        <v>9.6470000000000002</v>
      </c>
      <c r="H62" s="108">
        <v>468</v>
      </c>
      <c r="I62" s="109" t="s">
        <v>64</v>
      </c>
      <c r="J62" s="69">
        <f t="shared" si="3"/>
        <v>4.6800000000000001E-2</v>
      </c>
      <c r="K62" s="108">
        <v>84</v>
      </c>
      <c r="L62" s="109" t="s">
        <v>64</v>
      </c>
      <c r="M62" s="69">
        <f t="shared" si="0"/>
        <v>8.4000000000000012E-3</v>
      </c>
      <c r="N62" s="108">
        <v>71</v>
      </c>
      <c r="O62" s="109" t="s">
        <v>64</v>
      </c>
      <c r="P62" s="69">
        <f t="shared" si="1"/>
        <v>7.0999999999999995E-3</v>
      </c>
    </row>
    <row r="63" spans="2:16">
      <c r="B63" s="108">
        <v>37.5</v>
      </c>
      <c r="C63" s="109" t="s">
        <v>63</v>
      </c>
      <c r="D63" s="93">
        <f t="shared" si="4"/>
        <v>4.3604651162790697E-4</v>
      </c>
      <c r="E63" s="110">
        <v>1.575</v>
      </c>
      <c r="F63" s="111">
        <v>8.1839999999999993</v>
      </c>
      <c r="G63" s="107">
        <f t="shared" si="2"/>
        <v>9.7589999999999986</v>
      </c>
      <c r="H63" s="108">
        <v>491</v>
      </c>
      <c r="I63" s="109" t="s">
        <v>64</v>
      </c>
      <c r="J63" s="69">
        <f t="shared" si="3"/>
        <v>4.9099999999999998E-2</v>
      </c>
      <c r="K63" s="108">
        <v>87</v>
      </c>
      <c r="L63" s="109" t="s">
        <v>64</v>
      </c>
      <c r="M63" s="69">
        <f t="shared" si="0"/>
        <v>8.6999999999999994E-3</v>
      </c>
      <c r="N63" s="108">
        <v>74</v>
      </c>
      <c r="O63" s="109" t="s">
        <v>64</v>
      </c>
      <c r="P63" s="69">
        <f t="shared" si="1"/>
        <v>7.3999999999999995E-3</v>
      </c>
    </row>
    <row r="64" spans="2:16">
      <c r="B64" s="108">
        <v>40</v>
      </c>
      <c r="C64" s="109" t="s">
        <v>63</v>
      </c>
      <c r="D64" s="93">
        <f t="shared" si="4"/>
        <v>4.6511627906976747E-4</v>
      </c>
      <c r="E64" s="110">
        <v>1.627</v>
      </c>
      <c r="F64" s="111">
        <v>8.234</v>
      </c>
      <c r="G64" s="107">
        <f t="shared" si="2"/>
        <v>9.8610000000000007</v>
      </c>
      <c r="H64" s="108">
        <v>515</v>
      </c>
      <c r="I64" s="109" t="s">
        <v>64</v>
      </c>
      <c r="J64" s="69">
        <f t="shared" si="3"/>
        <v>5.1500000000000004E-2</v>
      </c>
      <c r="K64" s="108">
        <v>91</v>
      </c>
      <c r="L64" s="109" t="s">
        <v>64</v>
      </c>
      <c r="M64" s="69">
        <f t="shared" si="0"/>
        <v>9.1000000000000004E-3</v>
      </c>
      <c r="N64" s="108">
        <v>77</v>
      </c>
      <c r="O64" s="109" t="s">
        <v>64</v>
      </c>
      <c r="P64" s="69">
        <f t="shared" si="1"/>
        <v>7.7000000000000002E-3</v>
      </c>
    </row>
    <row r="65" spans="2:16">
      <c r="B65" s="108">
        <v>45</v>
      </c>
      <c r="C65" s="109" t="s">
        <v>63</v>
      </c>
      <c r="D65" s="93">
        <f t="shared" si="4"/>
        <v>5.232558139534883E-4</v>
      </c>
      <c r="E65" s="110">
        <v>1.726</v>
      </c>
      <c r="F65" s="111">
        <v>8.3149999999999995</v>
      </c>
      <c r="G65" s="107">
        <f t="shared" si="2"/>
        <v>10.041</v>
      </c>
      <c r="H65" s="108">
        <v>561</v>
      </c>
      <c r="I65" s="109" t="s">
        <v>64</v>
      </c>
      <c r="J65" s="69">
        <f t="shared" si="3"/>
        <v>5.6100000000000004E-2</v>
      </c>
      <c r="K65" s="108">
        <v>97</v>
      </c>
      <c r="L65" s="109" t="s">
        <v>64</v>
      </c>
      <c r="M65" s="69">
        <f t="shared" si="0"/>
        <v>9.7000000000000003E-3</v>
      </c>
      <c r="N65" s="108">
        <v>83</v>
      </c>
      <c r="O65" s="109" t="s">
        <v>64</v>
      </c>
      <c r="P65" s="69">
        <f t="shared" si="1"/>
        <v>8.3000000000000001E-3</v>
      </c>
    </row>
    <row r="66" spans="2:16">
      <c r="B66" s="108">
        <v>50</v>
      </c>
      <c r="C66" s="109" t="s">
        <v>63</v>
      </c>
      <c r="D66" s="93">
        <f t="shared" si="4"/>
        <v>5.8139534883720929E-4</v>
      </c>
      <c r="E66" s="110">
        <v>1.819</v>
      </c>
      <c r="F66" s="111">
        <v>8.3729999999999993</v>
      </c>
      <c r="G66" s="107">
        <f t="shared" si="2"/>
        <v>10.192</v>
      </c>
      <c r="H66" s="108">
        <v>606</v>
      </c>
      <c r="I66" s="109" t="s">
        <v>64</v>
      </c>
      <c r="J66" s="69">
        <f t="shared" si="3"/>
        <v>6.0600000000000001E-2</v>
      </c>
      <c r="K66" s="108">
        <v>104</v>
      </c>
      <c r="L66" s="109" t="s">
        <v>64</v>
      </c>
      <c r="M66" s="69">
        <f t="shared" si="0"/>
        <v>1.04E-2</v>
      </c>
      <c r="N66" s="108">
        <v>89</v>
      </c>
      <c r="O66" s="109" t="s">
        <v>64</v>
      </c>
      <c r="P66" s="69">
        <f t="shared" si="1"/>
        <v>8.8999999999999999E-3</v>
      </c>
    </row>
    <row r="67" spans="2:16">
      <c r="B67" s="108">
        <v>55</v>
      </c>
      <c r="C67" s="109" t="s">
        <v>63</v>
      </c>
      <c r="D67" s="93">
        <f t="shared" si="4"/>
        <v>6.3953488372093029E-4</v>
      </c>
      <c r="E67" s="110">
        <v>1.9079999999999999</v>
      </c>
      <c r="F67" s="111">
        <v>8.4139999999999997</v>
      </c>
      <c r="G67" s="107">
        <f t="shared" si="2"/>
        <v>10.321999999999999</v>
      </c>
      <c r="H67" s="108">
        <v>651</v>
      </c>
      <c r="I67" s="109" t="s">
        <v>64</v>
      </c>
      <c r="J67" s="69">
        <f t="shared" si="3"/>
        <v>6.5100000000000005E-2</v>
      </c>
      <c r="K67" s="108">
        <v>110</v>
      </c>
      <c r="L67" s="109" t="s">
        <v>64</v>
      </c>
      <c r="M67" s="69">
        <f t="shared" si="0"/>
        <v>1.0999999999999999E-2</v>
      </c>
      <c r="N67" s="108">
        <v>95</v>
      </c>
      <c r="O67" s="109" t="s">
        <v>64</v>
      </c>
      <c r="P67" s="69">
        <f t="shared" si="1"/>
        <v>9.4999999999999998E-3</v>
      </c>
    </row>
    <row r="68" spans="2:16">
      <c r="B68" s="108">
        <v>60</v>
      </c>
      <c r="C68" s="109" t="s">
        <v>63</v>
      </c>
      <c r="D68" s="93">
        <f t="shared" si="4"/>
        <v>6.9767441860465117E-4</v>
      </c>
      <c r="E68" s="110">
        <v>1.9930000000000001</v>
      </c>
      <c r="F68" s="111">
        <v>8.4420000000000002</v>
      </c>
      <c r="G68" s="107">
        <f t="shared" si="2"/>
        <v>10.435</v>
      </c>
      <c r="H68" s="108">
        <v>696</v>
      </c>
      <c r="I68" s="109" t="s">
        <v>64</v>
      </c>
      <c r="J68" s="69">
        <f t="shared" si="3"/>
        <v>6.9599999999999995E-2</v>
      </c>
      <c r="K68" s="108">
        <v>117</v>
      </c>
      <c r="L68" s="109" t="s">
        <v>64</v>
      </c>
      <c r="M68" s="69">
        <f t="shared" si="0"/>
        <v>1.17E-2</v>
      </c>
      <c r="N68" s="108">
        <v>101</v>
      </c>
      <c r="O68" s="109" t="s">
        <v>64</v>
      </c>
      <c r="P68" s="69">
        <f t="shared" si="1"/>
        <v>1.0100000000000001E-2</v>
      </c>
    </row>
    <row r="69" spans="2:16">
      <c r="B69" s="108">
        <v>65</v>
      </c>
      <c r="C69" s="109" t="s">
        <v>63</v>
      </c>
      <c r="D69" s="93">
        <f t="shared" si="4"/>
        <v>7.5581395348837217E-4</v>
      </c>
      <c r="E69" s="110">
        <v>2.0739999999999998</v>
      </c>
      <c r="F69" s="111">
        <v>8.4580000000000002</v>
      </c>
      <c r="G69" s="107">
        <f t="shared" si="2"/>
        <v>10.532</v>
      </c>
      <c r="H69" s="108">
        <v>740</v>
      </c>
      <c r="I69" s="109" t="s">
        <v>64</v>
      </c>
      <c r="J69" s="69">
        <f t="shared" si="3"/>
        <v>7.3999999999999996E-2</v>
      </c>
      <c r="K69" s="108">
        <v>123</v>
      </c>
      <c r="L69" s="109" t="s">
        <v>64</v>
      </c>
      <c r="M69" s="69">
        <f t="shared" si="0"/>
        <v>1.23E-2</v>
      </c>
      <c r="N69" s="108">
        <v>106</v>
      </c>
      <c r="O69" s="109" t="s">
        <v>64</v>
      </c>
      <c r="P69" s="69">
        <f t="shared" si="1"/>
        <v>1.06E-2</v>
      </c>
    </row>
    <row r="70" spans="2:16">
      <c r="B70" s="108">
        <v>70</v>
      </c>
      <c r="C70" s="109" t="s">
        <v>63</v>
      </c>
      <c r="D70" s="93">
        <f t="shared" si="4"/>
        <v>8.1395348837209306E-4</v>
      </c>
      <c r="E70" s="110">
        <v>2.1520000000000001</v>
      </c>
      <c r="F70" s="111">
        <v>8.4659999999999993</v>
      </c>
      <c r="G70" s="107">
        <f t="shared" si="2"/>
        <v>10.617999999999999</v>
      </c>
      <c r="H70" s="108">
        <v>783</v>
      </c>
      <c r="I70" s="109" t="s">
        <v>64</v>
      </c>
      <c r="J70" s="69">
        <f t="shared" si="3"/>
        <v>7.8300000000000008E-2</v>
      </c>
      <c r="K70" s="108">
        <v>129</v>
      </c>
      <c r="L70" s="109" t="s">
        <v>64</v>
      </c>
      <c r="M70" s="69">
        <f t="shared" si="0"/>
        <v>1.29E-2</v>
      </c>
      <c r="N70" s="108">
        <v>111</v>
      </c>
      <c r="O70" s="109" t="s">
        <v>64</v>
      </c>
      <c r="P70" s="69">
        <f t="shared" si="1"/>
        <v>1.11E-2</v>
      </c>
    </row>
    <row r="71" spans="2:16">
      <c r="B71" s="108">
        <v>80</v>
      </c>
      <c r="C71" s="109" t="s">
        <v>63</v>
      </c>
      <c r="D71" s="93">
        <f t="shared" si="4"/>
        <v>9.3023255813953494E-4</v>
      </c>
      <c r="E71" s="110">
        <v>2.3010000000000002</v>
      </c>
      <c r="F71" s="111">
        <v>8.4600000000000009</v>
      </c>
      <c r="G71" s="107">
        <f t="shared" si="2"/>
        <v>10.761000000000001</v>
      </c>
      <c r="H71" s="108">
        <v>870</v>
      </c>
      <c r="I71" s="109" t="s">
        <v>64</v>
      </c>
      <c r="J71" s="69">
        <f t="shared" si="3"/>
        <v>8.6999999999999994E-2</v>
      </c>
      <c r="K71" s="108">
        <v>140</v>
      </c>
      <c r="L71" s="109" t="s">
        <v>64</v>
      </c>
      <c r="M71" s="69">
        <f t="shared" si="0"/>
        <v>1.4000000000000002E-2</v>
      </c>
      <c r="N71" s="108">
        <v>122</v>
      </c>
      <c r="O71" s="109" t="s">
        <v>64</v>
      </c>
      <c r="P71" s="69">
        <f t="shared" si="1"/>
        <v>1.2199999999999999E-2</v>
      </c>
    </row>
    <row r="72" spans="2:16">
      <c r="B72" s="108">
        <v>90</v>
      </c>
      <c r="C72" s="109" t="s">
        <v>63</v>
      </c>
      <c r="D72" s="93">
        <f t="shared" si="4"/>
        <v>1.0465116279069766E-3</v>
      </c>
      <c r="E72" s="110">
        <v>2.4409999999999998</v>
      </c>
      <c r="F72" s="111">
        <v>8.4339999999999993</v>
      </c>
      <c r="G72" s="107">
        <f t="shared" si="2"/>
        <v>10.875</v>
      </c>
      <c r="H72" s="108">
        <v>956</v>
      </c>
      <c r="I72" s="109" t="s">
        <v>64</v>
      </c>
      <c r="J72" s="69">
        <f t="shared" si="3"/>
        <v>9.5599999999999991E-2</v>
      </c>
      <c r="K72" s="108">
        <v>152</v>
      </c>
      <c r="L72" s="109" t="s">
        <v>64</v>
      </c>
      <c r="M72" s="69">
        <f t="shared" si="0"/>
        <v>1.52E-2</v>
      </c>
      <c r="N72" s="108">
        <v>132</v>
      </c>
      <c r="O72" s="109" t="s">
        <v>64</v>
      </c>
      <c r="P72" s="69">
        <f t="shared" si="1"/>
        <v>1.32E-2</v>
      </c>
    </row>
    <row r="73" spans="2:16">
      <c r="B73" s="108">
        <v>100</v>
      </c>
      <c r="C73" s="109" t="s">
        <v>63</v>
      </c>
      <c r="D73" s="93">
        <f t="shared" si="4"/>
        <v>1.1627906976744186E-3</v>
      </c>
      <c r="E73" s="110">
        <v>2.573</v>
      </c>
      <c r="F73" s="111">
        <v>8.3930000000000007</v>
      </c>
      <c r="G73" s="107">
        <f t="shared" si="2"/>
        <v>10.966000000000001</v>
      </c>
      <c r="H73" s="108">
        <v>1041</v>
      </c>
      <c r="I73" s="109" t="s">
        <v>64</v>
      </c>
      <c r="J73" s="69">
        <f t="shared" si="3"/>
        <v>0.1041</v>
      </c>
      <c r="K73" s="108">
        <v>163</v>
      </c>
      <c r="L73" s="109" t="s">
        <v>64</v>
      </c>
      <c r="M73" s="69">
        <f t="shared" si="0"/>
        <v>1.6300000000000002E-2</v>
      </c>
      <c r="N73" s="108">
        <v>142</v>
      </c>
      <c r="O73" s="109" t="s">
        <v>64</v>
      </c>
      <c r="P73" s="69">
        <f t="shared" si="1"/>
        <v>1.4199999999999999E-2</v>
      </c>
    </row>
    <row r="74" spans="2:16">
      <c r="B74" s="108">
        <v>110</v>
      </c>
      <c r="C74" s="109" t="s">
        <v>63</v>
      </c>
      <c r="D74" s="93">
        <f t="shared" si="4"/>
        <v>1.2790697674418606E-3</v>
      </c>
      <c r="E74" s="110">
        <v>2.698</v>
      </c>
      <c r="F74" s="111">
        <v>8.3420000000000005</v>
      </c>
      <c r="G74" s="107">
        <f t="shared" si="2"/>
        <v>11.040000000000001</v>
      </c>
      <c r="H74" s="108">
        <v>1125</v>
      </c>
      <c r="I74" s="109" t="s">
        <v>64</v>
      </c>
      <c r="J74" s="69">
        <f t="shared" si="3"/>
        <v>0.1125</v>
      </c>
      <c r="K74" s="108">
        <v>174</v>
      </c>
      <c r="L74" s="109" t="s">
        <v>64</v>
      </c>
      <c r="M74" s="69">
        <f t="shared" si="0"/>
        <v>1.7399999999999999E-2</v>
      </c>
      <c r="N74" s="108">
        <v>152</v>
      </c>
      <c r="O74" s="109" t="s">
        <v>64</v>
      </c>
      <c r="P74" s="69">
        <f t="shared" si="1"/>
        <v>1.52E-2</v>
      </c>
    </row>
    <row r="75" spans="2:16">
      <c r="B75" s="108">
        <v>120</v>
      </c>
      <c r="C75" s="109" t="s">
        <v>63</v>
      </c>
      <c r="D75" s="93">
        <f t="shared" si="4"/>
        <v>1.3953488372093023E-3</v>
      </c>
      <c r="E75" s="110">
        <v>2.8180000000000001</v>
      </c>
      <c r="F75" s="111">
        <v>8.2840000000000007</v>
      </c>
      <c r="G75" s="107">
        <f t="shared" si="2"/>
        <v>11.102</v>
      </c>
      <c r="H75" s="108">
        <v>1209</v>
      </c>
      <c r="I75" s="109" t="s">
        <v>64</v>
      </c>
      <c r="J75" s="69">
        <f t="shared" si="3"/>
        <v>0.12090000000000001</v>
      </c>
      <c r="K75" s="108">
        <v>184</v>
      </c>
      <c r="L75" s="109" t="s">
        <v>64</v>
      </c>
      <c r="M75" s="69">
        <f t="shared" si="0"/>
        <v>1.84E-2</v>
      </c>
      <c r="N75" s="108">
        <v>162</v>
      </c>
      <c r="O75" s="109" t="s">
        <v>64</v>
      </c>
      <c r="P75" s="69">
        <f t="shared" si="1"/>
        <v>1.6199999999999999E-2</v>
      </c>
    </row>
    <row r="76" spans="2:16">
      <c r="B76" s="108">
        <v>130</v>
      </c>
      <c r="C76" s="109" t="s">
        <v>63</v>
      </c>
      <c r="D76" s="93">
        <f t="shared" si="4"/>
        <v>1.5116279069767443E-3</v>
      </c>
      <c r="E76" s="110">
        <v>2.9329999999999998</v>
      </c>
      <c r="F76" s="111">
        <v>8.2200000000000006</v>
      </c>
      <c r="G76" s="107">
        <f t="shared" si="2"/>
        <v>11.153</v>
      </c>
      <c r="H76" s="108">
        <v>1293</v>
      </c>
      <c r="I76" s="109" t="s">
        <v>64</v>
      </c>
      <c r="J76" s="69">
        <f t="shared" si="3"/>
        <v>0.1293</v>
      </c>
      <c r="K76" s="108">
        <v>195</v>
      </c>
      <c r="L76" s="109" t="s">
        <v>64</v>
      </c>
      <c r="M76" s="69">
        <f t="shared" si="0"/>
        <v>1.95E-2</v>
      </c>
      <c r="N76" s="108">
        <v>171</v>
      </c>
      <c r="O76" s="109" t="s">
        <v>64</v>
      </c>
      <c r="P76" s="69">
        <f t="shared" si="1"/>
        <v>1.7100000000000001E-2</v>
      </c>
    </row>
    <row r="77" spans="2:16">
      <c r="B77" s="108">
        <v>140</v>
      </c>
      <c r="C77" s="109" t="s">
        <v>63</v>
      </c>
      <c r="D77" s="93">
        <f t="shared" si="4"/>
        <v>1.6279069767441861E-3</v>
      </c>
      <c r="E77" s="110">
        <v>3.044</v>
      </c>
      <c r="F77" s="111">
        <v>8.1530000000000005</v>
      </c>
      <c r="G77" s="107">
        <f t="shared" si="2"/>
        <v>11.197000000000001</v>
      </c>
      <c r="H77" s="108">
        <v>1377</v>
      </c>
      <c r="I77" s="109" t="s">
        <v>64</v>
      </c>
      <c r="J77" s="69">
        <f t="shared" si="3"/>
        <v>0.13769999999999999</v>
      </c>
      <c r="K77" s="108">
        <v>205</v>
      </c>
      <c r="L77" s="109" t="s">
        <v>64</v>
      </c>
      <c r="M77" s="69">
        <f t="shared" si="0"/>
        <v>2.0499999999999997E-2</v>
      </c>
      <c r="N77" s="108">
        <v>181</v>
      </c>
      <c r="O77" s="109" t="s">
        <v>64</v>
      </c>
      <c r="P77" s="69">
        <f t="shared" si="1"/>
        <v>1.8099999999999998E-2</v>
      </c>
    </row>
    <row r="78" spans="2:16">
      <c r="B78" s="108">
        <v>150</v>
      </c>
      <c r="C78" s="109" t="s">
        <v>63</v>
      </c>
      <c r="D78" s="93">
        <f t="shared" si="4"/>
        <v>1.7441860465116279E-3</v>
      </c>
      <c r="E78" s="110">
        <v>3.1509999999999998</v>
      </c>
      <c r="F78" s="111">
        <v>8.0830000000000002</v>
      </c>
      <c r="G78" s="107">
        <f t="shared" si="2"/>
        <v>11.234</v>
      </c>
      <c r="H78" s="108">
        <v>1460</v>
      </c>
      <c r="I78" s="109" t="s">
        <v>64</v>
      </c>
      <c r="J78" s="69">
        <f t="shared" si="3"/>
        <v>0.14599999999999999</v>
      </c>
      <c r="K78" s="108">
        <v>215</v>
      </c>
      <c r="L78" s="109" t="s">
        <v>64</v>
      </c>
      <c r="M78" s="69">
        <f t="shared" si="0"/>
        <v>2.1499999999999998E-2</v>
      </c>
      <c r="N78" s="108">
        <v>190</v>
      </c>
      <c r="O78" s="109" t="s">
        <v>64</v>
      </c>
      <c r="P78" s="69">
        <f t="shared" si="1"/>
        <v>1.9E-2</v>
      </c>
    </row>
    <row r="79" spans="2:16">
      <c r="B79" s="108">
        <v>160</v>
      </c>
      <c r="C79" s="109" t="s">
        <v>63</v>
      </c>
      <c r="D79" s="93">
        <f t="shared" si="4"/>
        <v>1.8604651162790699E-3</v>
      </c>
      <c r="E79" s="110">
        <v>3.254</v>
      </c>
      <c r="F79" s="111">
        <v>8.0120000000000005</v>
      </c>
      <c r="G79" s="107">
        <f t="shared" si="2"/>
        <v>11.266</v>
      </c>
      <c r="H79" s="108">
        <v>1543</v>
      </c>
      <c r="I79" s="109" t="s">
        <v>64</v>
      </c>
      <c r="J79" s="69">
        <f t="shared" si="3"/>
        <v>0.15429999999999999</v>
      </c>
      <c r="K79" s="108">
        <v>225</v>
      </c>
      <c r="L79" s="109" t="s">
        <v>64</v>
      </c>
      <c r="M79" s="69">
        <f t="shared" si="0"/>
        <v>2.2499999999999999E-2</v>
      </c>
      <c r="N79" s="108">
        <v>199</v>
      </c>
      <c r="O79" s="109" t="s">
        <v>64</v>
      </c>
      <c r="P79" s="69">
        <f t="shared" si="1"/>
        <v>1.9900000000000001E-2</v>
      </c>
    </row>
    <row r="80" spans="2:16">
      <c r="B80" s="108">
        <v>170</v>
      </c>
      <c r="C80" s="109" t="s">
        <v>63</v>
      </c>
      <c r="D80" s="93">
        <f t="shared" si="4"/>
        <v>1.9767441860465119E-3</v>
      </c>
      <c r="E80" s="110">
        <v>3.355</v>
      </c>
      <c r="F80" s="111">
        <v>7.94</v>
      </c>
      <c r="G80" s="107">
        <f t="shared" si="2"/>
        <v>11.295</v>
      </c>
      <c r="H80" s="108">
        <v>1626</v>
      </c>
      <c r="I80" s="109" t="s">
        <v>64</v>
      </c>
      <c r="J80" s="69">
        <f t="shared" si="3"/>
        <v>0.16259999999999999</v>
      </c>
      <c r="K80" s="108">
        <v>235</v>
      </c>
      <c r="L80" s="109" t="s">
        <v>64</v>
      </c>
      <c r="M80" s="69">
        <f t="shared" si="0"/>
        <v>2.35E-2</v>
      </c>
      <c r="N80" s="108">
        <v>208</v>
      </c>
      <c r="O80" s="109" t="s">
        <v>64</v>
      </c>
      <c r="P80" s="69">
        <f t="shared" si="1"/>
        <v>2.0799999999999999E-2</v>
      </c>
    </row>
    <row r="81" spans="2:16">
      <c r="B81" s="108">
        <v>180</v>
      </c>
      <c r="C81" s="109" t="s">
        <v>63</v>
      </c>
      <c r="D81" s="93">
        <f t="shared" si="4"/>
        <v>2.0930232558139532E-3</v>
      </c>
      <c r="E81" s="110">
        <v>3.0870000000000002</v>
      </c>
      <c r="F81" s="111">
        <v>7.867</v>
      </c>
      <c r="G81" s="107">
        <f t="shared" si="2"/>
        <v>10.954000000000001</v>
      </c>
      <c r="H81" s="108">
        <v>1710</v>
      </c>
      <c r="I81" s="109" t="s">
        <v>64</v>
      </c>
      <c r="J81" s="69">
        <f t="shared" si="3"/>
        <v>0.17099999999999999</v>
      </c>
      <c r="K81" s="108">
        <v>244</v>
      </c>
      <c r="L81" s="109" t="s">
        <v>64</v>
      </c>
      <c r="M81" s="69">
        <f t="shared" si="0"/>
        <v>2.4399999999999998E-2</v>
      </c>
      <c r="N81" s="108">
        <v>217</v>
      </c>
      <c r="O81" s="109" t="s">
        <v>64</v>
      </c>
      <c r="P81" s="69">
        <f t="shared" si="1"/>
        <v>2.1700000000000001E-2</v>
      </c>
    </row>
    <row r="82" spans="2:16">
      <c r="B82" s="108">
        <v>200</v>
      </c>
      <c r="C82" s="109" t="s">
        <v>63</v>
      </c>
      <c r="D82" s="93">
        <f t="shared" si="4"/>
        <v>2.3255813953488372E-3</v>
      </c>
      <c r="E82" s="110">
        <v>2.6379999999999999</v>
      </c>
      <c r="F82" s="111">
        <v>7.7220000000000004</v>
      </c>
      <c r="G82" s="107">
        <f t="shared" si="2"/>
        <v>10.36</v>
      </c>
      <c r="H82" s="108">
        <v>1886</v>
      </c>
      <c r="I82" s="109" t="s">
        <v>64</v>
      </c>
      <c r="J82" s="69">
        <f t="shared" si="3"/>
        <v>0.18859999999999999</v>
      </c>
      <c r="K82" s="108">
        <v>265</v>
      </c>
      <c r="L82" s="109" t="s">
        <v>64</v>
      </c>
      <c r="M82" s="69">
        <f t="shared" si="0"/>
        <v>2.6500000000000003E-2</v>
      </c>
      <c r="N82" s="108">
        <v>236</v>
      </c>
      <c r="O82" s="109" t="s">
        <v>64</v>
      </c>
      <c r="P82" s="69">
        <f t="shared" si="1"/>
        <v>2.3599999999999999E-2</v>
      </c>
    </row>
    <row r="83" spans="2:16">
      <c r="B83" s="108">
        <v>225</v>
      </c>
      <c r="C83" s="109" t="s">
        <v>63</v>
      </c>
      <c r="D83" s="93">
        <f t="shared" si="4"/>
        <v>2.6162790697674418E-3</v>
      </c>
      <c r="E83" s="110">
        <v>2.4119999999999999</v>
      </c>
      <c r="F83" s="111">
        <v>7.5419999999999998</v>
      </c>
      <c r="G83" s="107">
        <f t="shared" si="2"/>
        <v>9.9540000000000006</v>
      </c>
      <c r="H83" s="108">
        <v>2118</v>
      </c>
      <c r="I83" s="109" t="s">
        <v>64</v>
      </c>
      <c r="J83" s="69">
        <f t="shared" si="3"/>
        <v>0.21179999999999999</v>
      </c>
      <c r="K83" s="108">
        <v>293</v>
      </c>
      <c r="L83" s="109" t="s">
        <v>64</v>
      </c>
      <c r="M83" s="69">
        <f t="shared" si="0"/>
        <v>2.93E-2</v>
      </c>
      <c r="N83" s="108">
        <v>260</v>
      </c>
      <c r="O83" s="109" t="s">
        <v>64</v>
      </c>
      <c r="P83" s="69">
        <f t="shared" si="1"/>
        <v>2.6000000000000002E-2</v>
      </c>
    </row>
    <row r="84" spans="2:16">
      <c r="B84" s="108">
        <v>250</v>
      </c>
      <c r="C84" s="109" t="s">
        <v>63</v>
      </c>
      <c r="D84" s="93">
        <f t="shared" si="4"/>
        <v>2.9069767441860465E-3</v>
      </c>
      <c r="E84" s="110">
        <v>2.3839999999999999</v>
      </c>
      <c r="F84" s="111">
        <v>7.3680000000000003</v>
      </c>
      <c r="G84" s="107">
        <f t="shared" si="2"/>
        <v>9.7520000000000007</v>
      </c>
      <c r="H84" s="108">
        <v>2356</v>
      </c>
      <c r="I84" s="109" t="s">
        <v>64</v>
      </c>
      <c r="J84" s="69">
        <f t="shared" si="3"/>
        <v>0.23559999999999998</v>
      </c>
      <c r="K84" s="108">
        <v>321</v>
      </c>
      <c r="L84" s="109" t="s">
        <v>64</v>
      </c>
      <c r="M84" s="69">
        <f t="shared" ref="M84:M147" si="5">K84/1000/10</f>
        <v>3.2100000000000004E-2</v>
      </c>
      <c r="N84" s="108">
        <v>284</v>
      </c>
      <c r="O84" s="109" t="s">
        <v>64</v>
      </c>
      <c r="P84" s="69">
        <f t="shared" ref="P84:P147" si="6">N84/1000/10</f>
        <v>2.8399999999999998E-2</v>
      </c>
    </row>
    <row r="85" spans="2:16">
      <c r="B85" s="108">
        <v>275</v>
      </c>
      <c r="C85" s="109" t="s">
        <v>63</v>
      </c>
      <c r="D85" s="93">
        <f t="shared" si="4"/>
        <v>3.1976744186046516E-3</v>
      </c>
      <c r="E85" s="110">
        <v>2.4590000000000001</v>
      </c>
      <c r="F85" s="111">
        <v>7.2</v>
      </c>
      <c r="G85" s="107">
        <f t="shared" ref="G85:G148" si="7">E85+F85</f>
        <v>9.6590000000000007</v>
      </c>
      <c r="H85" s="108">
        <v>2599</v>
      </c>
      <c r="I85" s="109" t="s">
        <v>64</v>
      </c>
      <c r="J85" s="69">
        <f t="shared" ref="J85:J99" si="8">H85/1000/10</f>
        <v>0.25990000000000002</v>
      </c>
      <c r="K85" s="108">
        <v>348</v>
      </c>
      <c r="L85" s="109" t="s">
        <v>64</v>
      </c>
      <c r="M85" s="69">
        <f t="shared" si="5"/>
        <v>3.4799999999999998E-2</v>
      </c>
      <c r="N85" s="108">
        <v>308</v>
      </c>
      <c r="O85" s="109" t="s">
        <v>64</v>
      </c>
      <c r="P85" s="69">
        <f t="shared" si="6"/>
        <v>3.0800000000000001E-2</v>
      </c>
    </row>
    <row r="86" spans="2:16">
      <c r="B86" s="108">
        <v>300</v>
      </c>
      <c r="C86" s="109" t="s">
        <v>63</v>
      </c>
      <c r="D86" s="93">
        <f t="shared" ref="D86:D98" si="9">B86/1000/$C$5</f>
        <v>3.4883720930232558E-3</v>
      </c>
      <c r="E86" s="110">
        <v>2.5840000000000001</v>
      </c>
      <c r="F86" s="111">
        <v>7.0389999999999997</v>
      </c>
      <c r="G86" s="107">
        <f t="shared" si="7"/>
        <v>9.6229999999999993</v>
      </c>
      <c r="H86" s="108">
        <v>2843</v>
      </c>
      <c r="I86" s="109" t="s">
        <v>64</v>
      </c>
      <c r="J86" s="69">
        <f t="shared" si="8"/>
        <v>0.2843</v>
      </c>
      <c r="K86" s="108">
        <v>376</v>
      </c>
      <c r="L86" s="109" t="s">
        <v>64</v>
      </c>
      <c r="M86" s="69">
        <f t="shared" si="5"/>
        <v>3.7600000000000001E-2</v>
      </c>
      <c r="N86" s="108">
        <v>333</v>
      </c>
      <c r="O86" s="109" t="s">
        <v>64</v>
      </c>
      <c r="P86" s="69">
        <f t="shared" si="6"/>
        <v>3.3300000000000003E-2</v>
      </c>
    </row>
    <row r="87" spans="2:16">
      <c r="B87" s="108">
        <v>325</v>
      </c>
      <c r="C87" s="109" t="s">
        <v>63</v>
      </c>
      <c r="D87" s="93">
        <f t="shared" si="9"/>
        <v>3.7790697674418604E-3</v>
      </c>
      <c r="E87" s="110">
        <v>2.7330000000000001</v>
      </c>
      <c r="F87" s="111">
        <v>6.8849999999999998</v>
      </c>
      <c r="G87" s="107">
        <f t="shared" si="7"/>
        <v>9.6180000000000003</v>
      </c>
      <c r="H87" s="108">
        <v>3088</v>
      </c>
      <c r="I87" s="109" t="s">
        <v>64</v>
      </c>
      <c r="J87" s="69">
        <f t="shared" si="8"/>
        <v>0.30880000000000002</v>
      </c>
      <c r="K87" s="108">
        <v>403</v>
      </c>
      <c r="L87" s="109" t="s">
        <v>64</v>
      </c>
      <c r="M87" s="69">
        <f t="shared" si="5"/>
        <v>4.0300000000000002E-2</v>
      </c>
      <c r="N87" s="108">
        <v>358</v>
      </c>
      <c r="O87" s="109" t="s">
        <v>64</v>
      </c>
      <c r="P87" s="69">
        <f t="shared" si="6"/>
        <v>3.5799999999999998E-2</v>
      </c>
    </row>
    <row r="88" spans="2:16">
      <c r="B88" s="108">
        <v>350</v>
      </c>
      <c r="C88" s="109" t="s">
        <v>63</v>
      </c>
      <c r="D88" s="93">
        <f t="shared" si="9"/>
        <v>4.0697674418604651E-3</v>
      </c>
      <c r="E88" s="110">
        <v>2.8889999999999998</v>
      </c>
      <c r="F88" s="111">
        <v>6.7380000000000004</v>
      </c>
      <c r="G88" s="107">
        <f t="shared" si="7"/>
        <v>9.6270000000000007</v>
      </c>
      <c r="H88" s="108">
        <v>3333</v>
      </c>
      <c r="I88" s="109" t="s">
        <v>64</v>
      </c>
      <c r="J88" s="69">
        <f t="shared" si="8"/>
        <v>0.33330000000000004</v>
      </c>
      <c r="K88" s="108">
        <v>429</v>
      </c>
      <c r="L88" s="109" t="s">
        <v>64</v>
      </c>
      <c r="M88" s="69">
        <f t="shared" si="5"/>
        <v>4.2900000000000001E-2</v>
      </c>
      <c r="N88" s="108">
        <v>382</v>
      </c>
      <c r="O88" s="109" t="s">
        <v>64</v>
      </c>
      <c r="P88" s="69">
        <f t="shared" si="6"/>
        <v>3.8199999999999998E-2</v>
      </c>
    </row>
    <row r="89" spans="2:16">
      <c r="B89" s="108">
        <v>375</v>
      </c>
      <c r="C89" s="109" t="s">
        <v>63</v>
      </c>
      <c r="D89" s="93">
        <f t="shared" si="9"/>
        <v>4.3604651162790697E-3</v>
      </c>
      <c r="E89" s="110">
        <v>3.0449999999999999</v>
      </c>
      <c r="F89" s="111">
        <v>6.5970000000000004</v>
      </c>
      <c r="G89" s="107">
        <f t="shared" si="7"/>
        <v>9.6419999999999995</v>
      </c>
      <c r="H89" s="108">
        <v>3578</v>
      </c>
      <c r="I89" s="109" t="s">
        <v>64</v>
      </c>
      <c r="J89" s="69">
        <f t="shared" si="8"/>
        <v>0.35780000000000001</v>
      </c>
      <c r="K89" s="108">
        <v>455</v>
      </c>
      <c r="L89" s="109" t="s">
        <v>64</v>
      </c>
      <c r="M89" s="69">
        <f t="shared" si="5"/>
        <v>4.5499999999999999E-2</v>
      </c>
      <c r="N89" s="108">
        <v>407</v>
      </c>
      <c r="O89" s="109" t="s">
        <v>64</v>
      </c>
      <c r="P89" s="69">
        <f t="shared" si="6"/>
        <v>4.07E-2</v>
      </c>
    </row>
    <row r="90" spans="2:16">
      <c r="B90" s="108">
        <v>400</v>
      </c>
      <c r="C90" s="109" t="s">
        <v>63</v>
      </c>
      <c r="D90" s="93">
        <f t="shared" si="9"/>
        <v>4.6511627906976744E-3</v>
      </c>
      <c r="E90" s="110">
        <v>3.1949999999999998</v>
      </c>
      <c r="F90" s="111">
        <v>6.4619999999999997</v>
      </c>
      <c r="G90" s="107">
        <f t="shared" si="7"/>
        <v>9.657</v>
      </c>
      <c r="H90" s="108">
        <v>3823</v>
      </c>
      <c r="I90" s="109" t="s">
        <v>64</v>
      </c>
      <c r="J90" s="69">
        <f t="shared" si="8"/>
        <v>0.38229999999999997</v>
      </c>
      <c r="K90" s="108">
        <v>480</v>
      </c>
      <c r="L90" s="109" t="s">
        <v>64</v>
      </c>
      <c r="M90" s="69">
        <f t="shared" si="5"/>
        <v>4.8000000000000001E-2</v>
      </c>
      <c r="N90" s="108">
        <v>431</v>
      </c>
      <c r="O90" s="109" t="s">
        <v>64</v>
      </c>
      <c r="P90" s="69">
        <f t="shared" si="6"/>
        <v>4.3099999999999999E-2</v>
      </c>
    </row>
    <row r="91" spans="2:16">
      <c r="B91" s="108">
        <v>450</v>
      </c>
      <c r="C91" s="109" t="s">
        <v>63</v>
      </c>
      <c r="D91" s="93">
        <f t="shared" si="9"/>
        <v>5.2325581395348836E-3</v>
      </c>
      <c r="E91" s="110">
        <v>3.4710000000000001</v>
      </c>
      <c r="F91" s="111">
        <v>6.2110000000000003</v>
      </c>
      <c r="G91" s="107">
        <f t="shared" si="7"/>
        <v>9.6820000000000004</v>
      </c>
      <c r="H91" s="108">
        <v>4312</v>
      </c>
      <c r="I91" s="109" t="s">
        <v>64</v>
      </c>
      <c r="J91" s="69">
        <f t="shared" si="8"/>
        <v>0.43120000000000003</v>
      </c>
      <c r="K91" s="108">
        <v>531</v>
      </c>
      <c r="L91" s="109" t="s">
        <v>64</v>
      </c>
      <c r="M91" s="69">
        <f t="shared" si="5"/>
        <v>5.3100000000000001E-2</v>
      </c>
      <c r="N91" s="108">
        <v>479</v>
      </c>
      <c r="O91" s="109" t="s">
        <v>64</v>
      </c>
      <c r="P91" s="69">
        <f t="shared" si="6"/>
        <v>4.7899999999999998E-2</v>
      </c>
    </row>
    <row r="92" spans="2:16">
      <c r="B92" s="108">
        <v>500</v>
      </c>
      <c r="C92" s="109" t="s">
        <v>63</v>
      </c>
      <c r="D92" s="93">
        <f t="shared" si="9"/>
        <v>5.8139534883720929E-3</v>
      </c>
      <c r="E92" s="110">
        <v>3.7120000000000002</v>
      </c>
      <c r="F92" s="111">
        <v>5.98</v>
      </c>
      <c r="G92" s="107">
        <f t="shared" si="7"/>
        <v>9.6920000000000002</v>
      </c>
      <c r="H92" s="108">
        <v>4801</v>
      </c>
      <c r="I92" s="109" t="s">
        <v>64</v>
      </c>
      <c r="J92" s="69">
        <f t="shared" si="8"/>
        <v>0.48010000000000003</v>
      </c>
      <c r="K92" s="108">
        <v>579</v>
      </c>
      <c r="L92" s="109" t="s">
        <v>64</v>
      </c>
      <c r="M92" s="69">
        <f t="shared" si="5"/>
        <v>5.7899999999999993E-2</v>
      </c>
      <c r="N92" s="108">
        <v>527</v>
      </c>
      <c r="O92" s="109" t="s">
        <v>64</v>
      </c>
      <c r="P92" s="69">
        <f t="shared" si="6"/>
        <v>5.2700000000000004E-2</v>
      </c>
    </row>
    <row r="93" spans="2:16">
      <c r="B93" s="108">
        <v>550</v>
      </c>
      <c r="C93" s="109" t="s">
        <v>63</v>
      </c>
      <c r="D93" s="93">
        <f t="shared" si="9"/>
        <v>6.3953488372093031E-3</v>
      </c>
      <c r="E93" s="110">
        <v>3.9209999999999998</v>
      </c>
      <c r="F93" s="111">
        <v>5.7690000000000001</v>
      </c>
      <c r="G93" s="107">
        <f t="shared" si="7"/>
        <v>9.69</v>
      </c>
      <c r="H93" s="108">
        <v>5290</v>
      </c>
      <c r="I93" s="109" t="s">
        <v>64</v>
      </c>
      <c r="J93" s="69">
        <f t="shared" si="8"/>
        <v>0.52900000000000003</v>
      </c>
      <c r="K93" s="108">
        <v>626</v>
      </c>
      <c r="L93" s="109" t="s">
        <v>64</v>
      </c>
      <c r="M93" s="69">
        <f t="shared" si="5"/>
        <v>6.2600000000000003E-2</v>
      </c>
      <c r="N93" s="108">
        <v>574</v>
      </c>
      <c r="O93" s="109" t="s">
        <v>64</v>
      </c>
      <c r="P93" s="69">
        <f t="shared" si="6"/>
        <v>5.7399999999999993E-2</v>
      </c>
    </row>
    <row r="94" spans="2:16">
      <c r="B94" s="108">
        <v>600</v>
      </c>
      <c r="C94" s="109" t="s">
        <v>63</v>
      </c>
      <c r="D94" s="93">
        <f t="shared" si="9"/>
        <v>6.9767441860465115E-3</v>
      </c>
      <c r="E94" s="110">
        <v>4.1029999999999998</v>
      </c>
      <c r="F94" s="111">
        <v>5.5739999999999998</v>
      </c>
      <c r="G94" s="107">
        <f t="shared" si="7"/>
        <v>9.6769999999999996</v>
      </c>
      <c r="H94" s="108">
        <v>5780</v>
      </c>
      <c r="I94" s="109" t="s">
        <v>64</v>
      </c>
      <c r="J94" s="69">
        <f t="shared" si="8"/>
        <v>0.57800000000000007</v>
      </c>
      <c r="K94" s="108">
        <v>671</v>
      </c>
      <c r="L94" s="109" t="s">
        <v>64</v>
      </c>
      <c r="M94" s="69">
        <f t="shared" si="5"/>
        <v>6.7100000000000007E-2</v>
      </c>
      <c r="N94" s="108">
        <v>621</v>
      </c>
      <c r="O94" s="109" t="s">
        <v>64</v>
      </c>
      <c r="P94" s="69">
        <f t="shared" si="6"/>
        <v>6.2100000000000002E-2</v>
      </c>
    </row>
    <row r="95" spans="2:16">
      <c r="B95" s="108">
        <v>650</v>
      </c>
      <c r="C95" s="109" t="s">
        <v>63</v>
      </c>
      <c r="D95" s="93">
        <f t="shared" si="9"/>
        <v>7.5581395348837208E-3</v>
      </c>
      <c r="E95" s="110">
        <v>4.2640000000000002</v>
      </c>
      <c r="F95" s="111">
        <v>5.3940000000000001</v>
      </c>
      <c r="G95" s="107">
        <f t="shared" si="7"/>
        <v>9.6580000000000013</v>
      </c>
      <c r="H95" s="108">
        <v>6271</v>
      </c>
      <c r="I95" s="109" t="s">
        <v>64</v>
      </c>
      <c r="J95" s="69">
        <f t="shared" si="8"/>
        <v>0.62709999999999999</v>
      </c>
      <c r="K95" s="108">
        <v>715</v>
      </c>
      <c r="L95" s="109" t="s">
        <v>64</v>
      </c>
      <c r="M95" s="69">
        <f t="shared" si="5"/>
        <v>7.1499999999999994E-2</v>
      </c>
      <c r="N95" s="108">
        <v>666</v>
      </c>
      <c r="O95" s="109" t="s">
        <v>64</v>
      </c>
      <c r="P95" s="69">
        <f t="shared" si="6"/>
        <v>6.6600000000000006E-2</v>
      </c>
    </row>
    <row r="96" spans="2:16">
      <c r="B96" s="108">
        <v>700</v>
      </c>
      <c r="C96" s="109" t="s">
        <v>63</v>
      </c>
      <c r="D96" s="93">
        <f t="shared" si="9"/>
        <v>8.1395348837209301E-3</v>
      </c>
      <c r="E96" s="110">
        <v>4.4080000000000004</v>
      </c>
      <c r="F96" s="111">
        <v>5.2279999999999998</v>
      </c>
      <c r="G96" s="107">
        <f t="shared" si="7"/>
        <v>9.6359999999999992</v>
      </c>
      <c r="H96" s="108">
        <v>6764</v>
      </c>
      <c r="I96" s="109" t="s">
        <v>64</v>
      </c>
      <c r="J96" s="69">
        <f t="shared" si="8"/>
        <v>0.6764</v>
      </c>
      <c r="K96" s="108">
        <v>757</v>
      </c>
      <c r="L96" s="109" t="s">
        <v>64</v>
      </c>
      <c r="M96" s="69">
        <f t="shared" si="5"/>
        <v>7.5700000000000003E-2</v>
      </c>
      <c r="N96" s="108">
        <v>712</v>
      </c>
      <c r="O96" s="109" t="s">
        <v>64</v>
      </c>
      <c r="P96" s="69">
        <f t="shared" si="6"/>
        <v>7.1199999999999999E-2</v>
      </c>
    </row>
    <row r="97" spans="2:16">
      <c r="B97" s="108">
        <v>800</v>
      </c>
      <c r="C97" s="109" t="s">
        <v>63</v>
      </c>
      <c r="D97" s="93">
        <f t="shared" si="9"/>
        <v>9.3023255813953487E-3</v>
      </c>
      <c r="E97" s="110">
        <v>4.6609999999999996</v>
      </c>
      <c r="F97" s="111">
        <v>4.9279999999999999</v>
      </c>
      <c r="G97" s="107">
        <f t="shared" si="7"/>
        <v>9.5889999999999986</v>
      </c>
      <c r="H97" s="108">
        <v>7754</v>
      </c>
      <c r="I97" s="109" t="s">
        <v>64</v>
      </c>
      <c r="J97" s="69">
        <f t="shared" si="8"/>
        <v>0.77539999999999998</v>
      </c>
      <c r="K97" s="108">
        <v>844</v>
      </c>
      <c r="L97" s="109" t="s">
        <v>64</v>
      </c>
      <c r="M97" s="69">
        <f t="shared" si="5"/>
        <v>8.4400000000000003E-2</v>
      </c>
      <c r="N97" s="108">
        <v>801</v>
      </c>
      <c r="O97" s="109" t="s">
        <v>64</v>
      </c>
      <c r="P97" s="69">
        <f t="shared" si="6"/>
        <v>8.0100000000000005E-2</v>
      </c>
    </row>
    <row r="98" spans="2:16">
      <c r="B98" s="108">
        <v>900</v>
      </c>
      <c r="C98" s="109" t="s">
        <v>63</v>
      </c>
      <c r="D98" s="93">
        <f t="shared" si="9"/>
        <v>1.0465116279069767E-2</v>
      </c>
      <c r="E98" s="110">
        <v>4.8840000000000003</v>
      </c>
      <c r="F98" s="111">
        <v>4.6669999999999998</v>
      </c>
      <c r="G98" s="107">
        <f t="shared" si="7"/>
        <v>9.5510000000000002</v>
      </c>
      <c r="H98" s="108">
        <v>8750</v>
      </c>
      <c r="I98" s="109" t="s">
        <v>64</v>
      </c>
      <c r="J98" s="69">
        <f t="shared" si="8"/>
        <v>0.875</v>
      </c>
      <c r="K98" s="108">
        <v>927</v>
      </c>
      <c r="L98" s="109" t="s">
        <v>64</v>
      </c>
      <c r="M98" s="69">
        <f t="shared" si="5"/>
        <v>9.2700000000000005E-2</v>
      </c>
      <c r="N98" s="108">
        <v>889</v>
      </c>
      <c r="O98" s="109" t="s">
        <v>64</v>
      </c>
      <c r="P98" s="69">
        <f t="shared" si="6"/>
        <v>8.8900000000000007E-2</v>
      </c>
    </row>
    <row r="99" spans="2:16">
      <c r="B99" s="108">
        <v>1</v>
      </c>
      <c r="C99" s="112" t="s">
        <v>65</v>
      </c>
      <c r="D99" s="69">
        <f t="shared" ref="D99:D162" si="10">B99/$C$5</f>
        <v>1.1627906976744186E-2</v>
      </c>
      <c r="E99" s="110">
        <v>5.0919999999999996</v>
      </c>
      <c r="F99" s="111">
        <v>4.4359999999999999</v>
      </c>
      <c r="G99" s="107">
        <f t="shared" si="7"/>
        <v>9.5279999999999987</v>
      </c>
      <c r="H99" s="108">
        <v>9751</v>
      </c>
      <c r="I99" s="109" t="s">
        <v>64</v>
      </c>
      <c r="J99" s="69">
        <f t="shared" si="8"/>
        <v>0.97509999999999997</v>
      </c>
      <c r="K99" s="108">
        <v>1005</v>
      </c>
      <c r="L99" s="109" t="s">
        <v>64</v>
      </c>
      <c r="M99" s="69">
        <f t="shared" si="5"/>
        <v>0.10049999999999999</v>
      </c>
      <c r="N99" s="108">
        <v>975</v>
      </c>
      <c r="O99" s="109" t="s">
        <v>64</v>
      </c>
      <c r="P99" s="69">
        <f t="shared" si="6"/>
        <v>9.7500000000000003E-2</v>
      </c>
    </row>
    <row r="100" spans="2:16">
      <c r="B100" s="108">
        <v>1.1000000000000001</v>
      </c>
      <c r="C100" s="109" t="s">
        <v>65</v>
      </c>
      <c r="D100" s="69">
        <f t="shared" si="10"/>
        <v>1.2790697674418606E-2</v>
      </c>
      <c r="E100" s="110">
        <v>5.2910000000000004</v>
      </c>
      <c r="F100" s="111">
        <v>4.2300000000000004</v>
      </c>
      <c r="G100" s="107">
        <f t="shared" si="7"/>
        <v>9.5210000000000008</v>
      </c>
      <c r="H100" s="108">
        <v>1.08</v>
      </c>
      <c r="I100" s="112" t="s">
        <v>66</v>
      </c>
      <c r="J100" s="71">
        <f t="shared" ref="J100:J163" si="11">H100</f>
        <v>1.08</v>
      </c>
      <c r="K100" s="108">
        <v>1080</v>
      </c>
      <c r="L100" s="109" t="s">
        <v>64</v>
      </c>
      <c r="M100" s="69">
        <f t="shared" si="5"/>
        <v>0.10800000000000001</v>
      </c>
      <c r="N100" s="108">
        <v>1059</v>
      </c>
      <c r="O100" s="109" t="s">
        <v>64</v>
      </c>
      <c r="P100" s="69">
        <f t="shared" si="6"/>
        <v>0.10589999999999999</v>
      </c>
    </row>
    <row r="101" spans="2:16">
      <c r="B101" s="108">
        <v>1.2</v>
      </c>
      <c r="C101" s="109" t="s">
        <v>65</v>
      </c>
      <c r="D101" s="69">
        <f t="shared" si="10"/>
        <v>1.3953488372093023E-2</v>
      </c>
      <c r="E101" s="110">
        <v>5.4880000000000004</v>
      </c>
      <c r="F101" s="111">
        <v>4.0460000000000003</v>
      </c>
      <c r="G101" s="107">
        <f t="shared" si="7"/>
        <v>9.5340000000000007</v>
      </c>
      <c r="H101" s="108">
        <v>1.18</v>
      </c>
      <c r="I101" s="109" t="s">
        <v>66</v>
      </c>
      <c r="J101" s="71">
        <f t="shared" si="11"/>
        <v>1.18</v>
      </c>
      <c r="K101" s="108">
        <v>1152</v>
      </c>
      <c r="L101" s="109" t="s">
        <v>64</v>
      </c>
      <c r="M101" s="69">
        <f t="shared" si="5"/>
        <v>0.1152</v>
      </c>
      <c r="N101" s="108">
        <v>1141</v>
      </c>
      <c r="O101" s="109" t="s">
        <v>64</v>
      </c>
      <c r="P101" s="69">
        <f t="shared" si="6"/>
        <v>0.11410000000000001</v>
      </c>
    </row>
    <row r="102" spans="2:16">
      <c r="B102" s="108">
        <v>1.3</v>
      </c>
      <c r="C102" s="109" t="s">
        <v>65</v>
      </c>
      <c r="D102" s="69">
        <f t="shared" si="10"/>
        <v>1.5116279069767442E-2</v>
      </c>
      <c r="E102" s="110">
        <v>5.6870000000000003</v>
      </c>
      <c r="F102" s="111">
        <v>3.88</v>
      </c>
      <c r="G102" s="107">
        <f t="shared" si="7"/>
        <v>9.5670000000000002</v>
      </c>
      <c r="H102" s="108">
        <v>1.28</v>
      </c>
      <c r="I102" s="109" t="s">
        <v>66</v>
      </c>
      <c r="J102" s="71">
        <f t="shared" si="11"/>
        <v>1.28</v>
      </c>
      <c r="K102" s="108">
        <v>1221</v>
      </c>
      <c r="L102" s="109" t="s">
        <v>64</v>
      </c>
      <c r="M102" s="69">
        <f t="shared" si="5"/>
        <v>0.12210000000000001</v>
      </c>
      <c r="N102" s="108">
        <v>1222</v>
      </c>
      <c r="O102" s="109" t="s">
        <v>64</v>
      </c>
      <c r="P102" s="69">
        <f t="shared" si="6"/>
        <v>0.1222</v>
      </c>
    </row>
    <row r="103" spans="2:16">
      <c r="B103" s="108">
        <v>1.4</v>
      </c>
      <c r="C103" s="109" t="s">
        <v>65</v>
      </c>
      <c r="D103" s="69">
        <f t="shared" si="10"/>
        <v>1.627906976744186E-2</v>
      </c>
      <c r="E103" s="110">
        <v>5.8869999999999996</v>
      </c>
      <c r="F103" s="111">
        <v>3.7290000000000001</v>
      </c>
      <c r="G103" s="107">
        <f t="shared" si="7"/>
        <v>9.6159999999999997</v>
      </c>
      <c r="H103" s="108">
        <v>1.38</v>
      </c>
      <c r="I103" s="109" t="s">
        <v>66</v>
      </c>
      <c r="J103" s="71">
        <f t="shared" si="11"/>
        <v>1.38</v>
      </c>
      <c r="K103" s="108">
        <v>1287</v>
      </c>
      <c r="L103" s="109" t="s">
        <v>64</v>
      </c>
      <c r="M103" s="69">
        <f t="shared" si="5"/>
        <v>0.12869999999999998</v>
      </c>
      <c r="N103" s="108">
        <v>1301</v>
      </c>
      <c r="O103" s="109" t="s">
        <v>64</v>
      </c>
      <c r="P103" s="69">
        <f t="shared" si="6"/>
        <v>0.13009999999999999</v>
      </c>
    </row>
    <row r="104" spans="2:16">
      <c r="B104" s="108">
        <v>1.5</v>
      </c>
      <c r="C104" s="109" t="s">
        <v>65</v>
      </c>
      <c r="D104" s="69">
        <f t="shared" si="10"/>
        <v>1.7441860465116279E-2</v>
      </c>
      <c r="E104" s="110">
        <v>6.0919999999999996</v>
      </c>
      <c r="F104" s="111">
        <v>3.5910000000000002</v>
      </c>
      <c r="G104" s="107">
        <f t="shared" si="7"/>
        <v>9.6829999999999998</v>
      </c>
      <c r="H104" s="108">
        <v>1.48</v>
      </c>
      <c r="I104" s="109" t="s">
        <v>66</v>
      </c>
      <c r="J104" s="71">
        <f t="shared" si="11"/>
        <v>1.48</v>
      </c>
      <c r="K104" s="108">
        <v>1350</v>
      </c>
      <c r="L104" s="109" t="s">
        <v>64</v>
      </c>
      <c r="M104" s="69">
        <f t="shared" si="5"/>
        <v>0.13500000000000001</v>
      </c>
      <c r="N104" s="108">
        <v>1378</v>
      </c>
      <c r="O104" s="109" t="s">
        <v>64</v>
      </c>
      <c r="P104" s="69">
        <f t="shared" si="6"/>
        <v>0.13779999999999998</v>
      </c>
    </row>
    <row r="105" spans="2:16">
      <c r="B105" s="108">
        <v>1.6</v>
      </c>
      <c r="C105" s="109" t="s">
        <v>65</v>
      </c>
      <c r="D105" s="69">
        <f t="shared" si="10"/>
        <v>1.8604651162790697E-2</v>
      </c>
      <c r="E105" s="110">
        <v>6.2990000000000004</v>
      </c>
      <c r="F105" s="111">
        <v>3.4649999999999999</v>
      </c>
      <c r="G105" s="107">
        <f t="shared" si="7"/>
        <v>9.7639999999999993</v>
      </c>
      <c r="H105" s="108">
        <v>1.57</v>
      </c>
      <c r="I105" s="109" t="s">
        <v>66</v>
      </c>
      <c r="J105" s="71">
        <f t="shared" si="11"/>
        <v>1.57</v>
      </c>
      <c r="K105" s="108">
        <v>1410</v>
      </c>
      <c r="L105" s="109" t="s">
        <v>64</v>
      </c>
      <c r="M105" s="69">
        <f t="shared" si="5"/>
        <v>0.14099999999999999</v>
      </c>
      <c r="N105" s="108">
        <v>1454</v>
      </c>
      <c r="O105" s="109" t="s">
        <v>64</v>
      </c>
      <c r="P105" s="69">
        <f t="shared" si="6"/>
        <v>0.1454</v>
      </c>
    </row>
    <row r="106" spans="2:16">
      <c r="B106" s="108">
        <v>1.7</v>
      </c>
      <c r="C106" s="109" t="s">
        <v>65</v>
      </c>
      <c r="D106" s="69">
        <f t="shared" si="10"/>
        <v>1.9767441860465116E-2</v>
      </c>
      <c r="E106" s="110">
        <v>6.5090000000000003</v>
      </c>
      <c r="F106" s="111">
        <v>3.3490000000000002</v>
      </c>
      <c r="G106" s="107">
        <f t="shared" si="7"/>
        <v>9.8580000000000005</v>
      </c>
      <c r="H106" s="108">
        <v>1.67</v>
      </c>
      <c r="I106" s="109" t="s">
        <v>66</v>
      </c>
      <c r="J106" s="71">
        <f t="shared" si="11"/>
        <v>1.67</v>
      </c>
      <c r="K106" s="108">
        <v>1468</v>
      </c>
      <c r="L106" s="109" t="s">
        <v>64</v>
      </c>
      <c r="M106" s="69">
        <f t="shared" si="5"/>
        <v>0.14679999999999999</v>
      </c>
      <c r="N106" s="108">
        <v>1527</v>
      </c>
      <c r="O106" s="109" t="s">
        <v>64</v>
      </c>
      <c r="P106" s="69">
        <f t="shared" si="6"/>
        <v>0.1527</v>
      </c>
    </row>
    <row r="107" spans="2:16">
      <c r="B107" s="108">
        <v>1.8</v>
      </c>
      <c r="C107" s="109" t="s">
        <v>65</v>
      </c>
      <c r="D107" s="69">
        <f t="shared" si="10"/>
        <v>2.0930232558139535E-2</v>
      </c>
      <c r="E107" s="110">
        <v>6.7220000000000004</v>
      </c>
      <c r="F107" s="111">
        <v>3.2410000000000001</v>
      </c>
      <c r="G107" s="107">
        <f t="shared" si="7"/>
        <v>9.963000000000001</v>
      </c>
      <c r="H107" s="108">
        <v>1.77</v>
      </c>
      <c r="I107" s="109" t="s">
        <v>66</v>
      </c>
      <c r="J107" s="71">
        <f t="shared" si="11"/>
        <v>1.77</v>
      </c>
      <c r="K107" s="108">
        <v>1523</v>
      </c>
      <c r="L107" s="109" t="s">
        <v>64</v>
      </c>
      <c r="M107" s="69">
        <f t="shared" si="5"/>
        <v>0.15229999999999999</v>
      </c>
      <c r="N107" s="108">
        <v>1599</v>
      </c>
      <c r="O107" s="109" t="s">
        <v>64</v>
      </c>
      <c r="P107" s="69">
        <f t="shared" si="6"/>
        <v>0.15989999999999999</v>
      </c>
    </row>
    <row r="108" spans="2:16">
      <c r="B108" s="108">
        <v>2</v>
      </c>
      <c r="C108" s="109" t="s">
        <v>65</v>
      </c>
      <c r="D108" s="69">
        <f t="shared" si="10"/>
        <v>2.3255813953488372E-2</v>
      </c>
      <c r="E108" s="110">
        <v>7.1509999999999998</v>
      </c>
      <c r="F108" s="111">
        <v>3.0489999999999999</v>
      </c>
      <c r="G108" s="107">
        <f t="shared" si="7"/>
        <v>10.199999999999999</v>
      </c>
      <c r="H108" s="108">
        <v>1.96</v>
      </c>
      <c r="I108" s="109" t="s">
        <v>66</v>
      </c>
      <c r="J108" s="71">
        <f t="shared" si="11"/>
        <v>1.96</v>
      </c>
      <c r="K108" s="108">
        <v>1637</v>
      </c>
      <c r="L108" s="109" t="s">
        <v>64</v>
      </c>
      <c r="M108" s="69">
        <f t="shared" si="5"/>
        <v>0.16370000000000001</v>
      </c>
      <c r="N108" s="108">
        <v>1736</v>
      </c>
      <c r="O108" s="109" t="s">
        <v>64</v>
      </c>
      <c r="P108" s="69">
        <f t="shared" si="6"/>
        <v>0.1736</v>
      </c>
    </row>
    <row r="109" spans="2:16">
      <c r="B109" s="108">
        <v>2.25</v>
      </c>
      <c r="C109" s="109" t="s">
        <v>65</v>
      </c>
      <c r="D109" s="69">
        <f t="shared" si="10"/>
        <v>2.616279069767442E-2</v>
      </c>
      <c r="E109" s="110">
        <v>7.6859999999999999</v>
      </c>
      <c r="F109" s="111">
        <v>2.8420000000000001</v>
      </c>
      <c r="G109" s="107">
        <f t="shared" si="7"/>
        <v>10.528</v>
      </c>
      <c r="H109" s="108">
        <v>2.19</v>
      </c>
      <c r="I109" s="109" t="s">
        <v>66</v>
      </c>
      <c r="J109" s="71">
        <f t="shared" si="11"/>
        <v>2.19</v>
      </c>
      <c r="K109" s="108">
        <v>1771</v>
      </c>
      <c r="L109" s="109" t="s">
        <v>64</v>
      </c>
      <c r="M109" s="69">
        <f t="shared" si="5"/>
        <v>0.17709999999999998</v>
      </c>
      <c r="N109" s="108">
        <v>1897</v>
      </c>
      <c r="O109" s="109" t="s">
        <v>64</v>
      </c>
      <c r="P109" s="69">
        <f t="shared" si="6"/>
        <v>0.18970000000000001</v>
      </c>
    </row>
    <row r="110" spans="2:16">
      <c r="B110" s="108">
        <v>2.5</v>
      </c>
      <c r="C110" s="109" t="s">
        <v>65</v>
      </c>
      <c r="D110" s="69">
        <f t="shared" si="10"/>
        <v>2.9069767441860465E-2</v>
      </c>
      <c r="E110" s="110">
        <v>8.2140000000000004</v>
      </c>
      <c r="F110" s="111">
        <v>2.6659999999999999</v>
      </c>
      <c r="G110" s="107">
        <f t="shared" si="7"/>
        <v>10.88</v>
      </c>
      <c r="H110" s="108">
        <v>2.42</v>
      </c>
      <c r="I110" s="109" t="s">
        <v>66</v>
      </c>
      <c r="J110" s="71">
        <f t="shared" si="11"/>
        <v>2.42</v>
      </c>
      <c r="K110" s="108">
        <v>1891</v>
      </c>
      <c r="L110" s="109" t="s">
        <v>64</v>
      </c>
      <c r="M110" s="69">
        <f t="shared" si="5"/>
        <v>0.18909999999999999</v>
      </c>
      <c r="N110" s="108">
        <v>2047</v>
      </c>
      <c r="O110" s="109" t="s">
        <v>64</v>
      </c>
      <c r="P110" s="69">
        <f t="shared" si="6"/>
        <v>0.20470000000000002</v>
      </c>
    </row>
    <row r="111" spans="2:16">
      <c r="B111" s="108">
        <v>2.75</v>
      </c>
      <c r="C111" s="109" t="s">
        <v>65</v>
      </c>
      <c r="D111" s="69">
        <f t="shared" si="10"/>
        <v>3.1976744186046513E-2</v>
      </c>
      <c r="E111" s="110">
        <v>8.73</v>
      </c>
      <c r="F111" s="111">
        <v>2.5129999999999999</v>
      </c>
      <c r="G111" s="107">
        <f t="shared" si="7"/>
        <v>11.243</v>
      </c>
      <c r="H111" s="108">
        <v>2.63</v>
      </c>
      <c r="I111" s="109" t="s">
        <v>66</v>
      </c>
      <c r="J111" s="71">
        <f t="shared" si="11"/>
        <v>2.63</v>
      </c>
      <c r="K111" s="108">
        <v>1998</v>
      </c>
      <c r="L111" s="109" t="s">
        <v>64</v>
      </c>
      <c r="M111" s="69">
        <f t="shared" si="5"/>
        <v>0.19980000000000001</v>
      </c>
      <c r="N111" s="108">
        <v>2187</v>
      </c>
      <c r="O111" s="109" t="s">
        <v>64</v>
      </c>
      <c r="P111" s="69">
        <f t="shared" si="6"/>
        <v>0.21869999999999998</v>
      </c>
    </row>
    <row r="112" spans="2:16">
      <c r="B112" s="108">
        <v>3</v>
      </c>
      <c r="C112" s="109" t="s">
        <v>65</v>
      </c>
      <c r="D112" s="69">
        <f t="shared" si="10"/>
        <v>3.4883720930232558E-2</v>
      </c>
      <c r="E112" s="110">
        <v>9.2319999999999993</v>
      </c>
      <c r="F112" s="111">
        <v>2.379</v>
      </c>
      <c r="G112" s="107">
        <f t="shared" si="7"/>
        <v>11.610999999999999</v>
      </c>
      <c r="H112" s="108">
        <v>2.85</v>
      </c>
      <c r="I112" s="109" t="s">
        <v>66</v>
      </c>
      <c r="J112" s="71">
        <f t="shared" si="11"/>
        <v>2.85</v>
      </c>
      <c r="K112" s="108">
        <v>2095</v>
      </c>
      <c r="L112" s="109" t="s">
        <v>64</v>
      </c>
      <c r="M112" s="69">
        <f t="shared" si="5"/>
        <v>0.20950000000000002</v>
      </c>
      <c r="N112" s="108">
        <v>2318</v>
      </c>
      <c r="O112" s="109" t="s">
        <v>64</v>
      </c>
      <c r="P112" s="69">
        <f t="shared" si="6"/>
        <v>0.23180000000000001</v>
      </c>
    </row>
    <row r="113" spans="1:16">
      <c r="B113" s="108">
        <v>3.25</v>
      </c>
      <c r="C113" s="109" t="s">
        <v>65</v>
      </c>
      <c r="D113" s="69">
        <f t="shared" si="10"/>
        <v>3.7790697674418602E-2</v>
      </c>
      <c r="E113" s="110">
        <v>9.7200000000000006</v>
      </c>
      <c r="F113" s="111">
        <v>2.2599999999999998</v>
      </c>
      <c r="G113" s="107">
        <f t="shared" si="7"/>
        <v>11.98</v>
      </c>
      <c r="H113" s="108">
        <v>3.05</v>
      </c>
      <c r="I113" s="109" t="s">
        <v>66</v>
      </c>
      <c r="J113" s="71">
        <f t="shared" si="11"/>
        <v>3.05</v>
      </c>
      <c r="K113" s="108">
        <v>2182</v>
      </c>
      <c r="L113" s="109" t="s">
        <v>64</v>
      </c>
      <c r="M113" s="69">
        <f t="shared" si="5"/>
        <v>0.21820000000000001</v>
      </c>
      <c r="N113" s="108">
        <v>2440</v>
      </c>
      <c r="O113" s="109" t="s">
        <v>64</v>
      </c>
      <c r="P113" s="69">
        <f t="shared" si="6"/>
        <v>0.24399999999999999</v>
      </c>
    </row>
    <row r="114" spans="1:16">
      <c r="B114" s="108">
        <v>3.5</v>
      </c>
      <c r="C114" s="109" t="s">
        <v>65</v>
      </c>
      <c r="D114" s="69">
        <f t="shared" si="10"/>
        <v>4.0697674418604654E-2</v>
      </c>
      <c r="E114" s="110">
        <v>10.19</v>
      </c>
      <c r="F114" s="111">
        <v>2.1549999999999998</v>
      </c>
      <c r="G114" s="107">
        <f t="shared" si="7"/>
        <v>12.344999999999999</v>
      </c>
      <c r="H114" s="108">
        <v>3.25</v>
      </c>
      <c r="I114" s="109" t="s">
        <v>66</v>
      </c>
      <c r="J114" s="71">
        <f t="shared" si="11"/>
        <v>3.25</v>
      </c>
      <c r="K114" s="108">
        <v>2263</v>
      </c>
      <c r="L114" s="109" t="s">
        <v>64</v>
      </c>
      <c r="M114" s="69">
        <f t="shared" si="5"/>
        <v>0.2263</v>
      </c>
      <c r="N114" s="108">
        <v>2554</v>
      </c>
      <c r="O114" s="109" t="s">
        <v>64</v>
      </c>
      <c r="P114" s="69">
        <f t="shared" si="6"/>
        <v>0.25539999999999996</v>
      </c>
    </row>
    <row r="115" spans="1:16">
      <c r="B115" s="108">
        <v>3.75</v>
      </c>
      <c r="C115" s="109" t="s">
        <v>65</v>
      </c>
      <c r="D115" s="69">
        <f t="shared" si="10"/>
        <v>4.3604651162790699E-2</v>
      </c>
      <c r="E115" s="110">
        <v>10.65</v>
      </c>
      <c r="F115" s="111">
        <v>2.06</v>
      </c>
      <c r="G115" s="107">
        <f t="shared" si="7"/>
        <v>12.71</v>
      </c>
      <c r="H115" s="108">
        <v>3.44</v>
      </c>
      <c r="I115" s="109" t="s">
        <v>66</v>
      </c>
      <c r="J115" s="71">
        <f t="shared" si="11"/>
        <v>3.44</v>
      </c>
      <c r="K115" s="108">
        <v>2336</v>
      </c>
      <c r="L115" s="109" t="s">
        <v>64</v>
      </c>
      <c r="M115" s="69">
        <f t="shared" si="5"/>
        <v>0.23359999999999997</v>
      </c>
      <c r="N115" s="108">
        <v>2662</v>
      </c>
      <c r="O115" s="109" t="s">
        <v>64</v>
      </c>
      <c r="P115" s="69">
        <f t="shared" si="6"/>
        <v>0.26619999999999999</v>
      </c>
    </row>
    <row r="116" spans="1:16">
      <c r="B116" s="108">
        <v>4</v>
      </c>
      <c r="C116" s="109" t="s">
        <v>65</v>
      </c>
      <c r="D116" s="69">
        <f t="shared" si="10"/>
        <v>4.6511627906976744E-2</v>
      </c>
      <c r="E116" s="110">
        <v>11.1</v>
      </c>
      <c r="F116" s="111">
        <v>1.974</v>
      </c>
      <c r="G116" s="107">
        <f t="shared" si="7"/>
        <v>13.074</v>
      </c>
      <c r="H116" s="108">
        <v>3.63</v>
      </c>
      <c r="I116" s="109" t="s">
        <v>66</v>
      </c>
      <c r="J116" s="71">
        <f t="shared" si="11"/>
        <v>3.63</v>
      </c>
      <c r="K116" s="108">
        <v>2404</v>
      </c>
      <c r="L116" s="109" t="s">
        <v>64</v>
      </c>
      <c r="M116" s="69">
        <f t="shared" si="5"/>
        <v>0.2404</v>
      </c>
      <c r="N116" s="108">
        <v>2762</v>
      </c>
      <c r="O116" s="109" t="s">
        <v>64</v>
      </c>
      <c r="P116" s="69">
        <f t="shared" si="6"/>
        <v>0.2762</v>
      </c>
    </row>
    <row r="117" spans="1:16">
      <c r="B117" s="108">
        <v>4.5</v>
      </c>
      <c r="C117" s="109" t="s">
        <v>65</v>
      </c>
      <c r="D117" s="69">
        <f t="shared" si="10"/>
        <v>5.232558139534884E-2</v>
      </c>
      <c r="E117" s="110">
        <v>11.97</v>
      </c>
      <c r="F117" s="111">
        <v>1.8240000000000001</v>
      </c>
      <c r="G117" s="107">
        <f t="shared" si="7"/>
        <v>13.794</v>
      </c>
      <c r="H117" s="108">
        <v>3.99</v>
      </c>
      <c r="I117" s="109" t="s">
        <v>66</v>
      </c>
      <c r="J117" s="71">
        <f t="shared" si="11"/>
        <v>3.99</v>
      </c>
      <c r="K117" s="108">
        <v>2550</v>
      </c>
      <c r="L117" s="109" t="s">
        <v>64</v>
      </c>
      <c r="M117" s="69">
        <f t="shared" si="5"/>
        <v>0.255</v>
      </c>
      <c r="N117" s="108">
        <v>2947</v>
      </c>
      <c r="O117" s="109" t="s">
        <v>64</v>
      </c>
      <c r="P117" s="69">
        <f t="shared" si="6"/>
        <v>0.29470000000000002</v>
      </c>
    </row>
    <row r="118" spans="1:16">
      <c r="B118" s="108">
        <v>5</v>
      </c>
      <c r="C118" s="109" t="s">
        <v>65</v>
      </c>
      <c r="D118" s="69">
        <f t="shared" si="10"/>
        <v>5.8139534883720929E-2</v>
      </c>
      <c r="E118" s="110">
        <v>12.81</v>
      </c>
      <c r="F118" s="111">
        <v>1.698</v>
      </c>
      <c r="G118" s="107">
        <f t="shared" si="7"/>
        <v>14.508000000000001</v>
      </c>
      <c r="H118" s="108">
        <v>4.33</v>
      </c>
      <c r="I118" s="109" t="s">
        <v>66</v>
      </c>
      <c r="J118" s="71">
        <f t="shared" si="11"/>
        <v>4.33</v>
      </c>
      <c r="K118" s="108">
        <v>2675</v>
      </c>
      <c r="L118" s="109" t="s">
        <v>64</v>
      </c>
      <c r="M118" s="69">
        <f t="shared" si="5"/>
        <v>0.26749999999999996</v>
      </c>
      <c r="N118" s="108">
        <v>3112</v>
      </c>
      <c r="O118" s="109" t="s">
        <v>64</v>
      </c>
      <c r="P118" s="69">
        <f t="shared" si="6"/>
        <v>0.31120000000000003</v>
      </c>
    </row>
    <row r="119" spans="1:16">
      <c r="B119" s="108">
        <v>5.5</v>
      </c>
      <c r="C119" s="109" t="s">
        <v>65</v>
      </c>
      <c r="D119" s="69">
        <f t="shared" si="10"/>
        <v>6.3953488372093026E-2</v>
      </c>
      <c r="E119" s="110">
        <v>13.63</v>
      </c>
      <c r="F119" s="111">
        <v>1.59</v>
      </c>
      <c r="G119" s="107">
        <f t="shared" si="7"/>
        <v>15.22</v>
      </c>
      <c r="H119" s="108">
        <v>4.66</v>
      </c>
      <c r="I119" s="109" t="s">
        <v>66</v>
      </c>
      <c r="J119" s="71">
        <f t="shared" si="11"/>
        <v>4.66</v>
      </c>
      <c r="K119" s="108">
        <v>2784</v>
      </c>
      <c r="L119" s="109" t="s">
        <v>64</v>
      </c>
      <c r="M119" s="69">
        <f t="shared" si="5"/>
        <v>0.27839999999999998</v>
      </c>
      <c r="N119" s="108">
        <v>3261</v>
      </c>
      <c r="O119" s="109" t="s">
        <v>64</v>
      </c>
      <c r="P119" s="69">
        <f t="shared" si="6"/>
        <v>0.3261</v>
      </c>
    </row>
    <row r="120" spans="1:16">
      <c r="B120" s="108">
        <v>6</v>
      </c>
      <c r="C120" s="109" t="s">
        <v>65</v>
      </c>
      <c r="D120" s="69">
        <f t="shared" si="10"/>
        <v>6.9767441860465115E-2</v>
      </c>
      <c r="E120" s="110">
        <v>14.43</v>
      </c>
      <c r="F120" s="111">
        <v>1.4970000000000001</v>
      </c>
      <c r="G120" s="107">
        <f t="shared" si="7"/>
        <v>15.927</v>
      </c>
      <c r="H120" s="108">
        <v>4.97</v>
      </c>
      <c r="I120" s="109" t="s">
        <v>66</v>
      </c>
      <c r="J120" s="71">
        <f t="shared" si="11"/>
        <v>4.97</v>
      </c>
      <c r="K120" s="108">
        <v>2880</v>
      </c>
      <c r="L120" s="109" t="s">
        <v>64</v>
      </c>
      <c r="M120" s="69">
        <f t="shared" si="5"/>
        <v>0.28799999999999998</v>
      </c>
      <c r="N120" s="108">
        <v>3395</v>
      </c>
      <c r="O120" s="109" t="s">
        <v>64</v>
      </c>
      <c r="P120" s="69">
        <f t="shared" si="6"/>
        <v>0.33950000000000002</v>
      </c>
    </row>
    <row r="121" spans="1:16">
      <c r="B121" s="108">
        <v>6.5</v>
      </c>
      <c r="C121" s="109" t="s">
        <v>65</v>
      </c>
      <c r="D121" s="69">
        <f t="shared" si="10"/>
        <v>7.5581395348837205E-2</v>
      </c>
      <c r="E121" s="110">
        <v>15.23</v>
      </c>
      <c r="F121" s="111">
        <v>1.415</v>
      </c>
      <c r="G121" s="107">
        <f t="shared" si="7"/>
        <v>16.645</v>
      </c>
      <c r="H121" s="108">
        <v>5.27</v>
      </c>
      <c r="I121" s="109" t="s">
        <v>66</v>
      </c>
      <c r="J121" s="71">
        <f t="shared" si="11"/>
        <v>5.27</v>
      </c>
      <c r="K121" s="108">
        <v>2964</v>
      </c>
      <c r="L121" s="109" t="s">
        <v>64</v>
      </c>
      <c r="M121" s="69">
        <f t="shared" si="5"/>
        <v>0.2964</v>
      </c>
      <c r="N121" s="108">
        <v>3517</v>
      </c>
      <c r="O121" s="109" t="s">
        <v>64</v>
      </c>
      <c r="P121" s="69">
        <f t="shared" si="6"/>
        <v>0.35170000000000001</v>
      </c>
    </row>
    <row r="122" spans="1:16">
      <c r="B122" s="108">
        <v>7</v>
      </c>
      <c r="C122" s="109" t="s">
        <v>65</v>
      </c>
      <c r="D122" s="69">
        <f t="shared" si="10"/>
        <v>8.1395348837209308E-2</v>
      </c>
      <c r="E122" s="110">
        <v>16.02</v>
      </c>
      <c r="F122" s="111">
        <v>1.343</v>
      </c>
      <c r="G122" s="107">
        <f t="shared" si="7"/>
        <v>17.363</v>
      </c>
      <c r="H122" s="108">
        <v>5.55</v>
      </c>
      <c r="I122" s="109" t="s">
        <v>66</v>
      </c>
      <c r="J122" s="71">
        <f t="shared" si="11"/>
        <v>5.55</v>
      </c>
      <c r="K122" s="108">
        <v>3040</v>
      </c>
      <c r="L122" s="109" t="s">
        <v>64</v>
      </c>
      <c r="M122" s="69">
        <f t="shared" si="5"/>
        <v>0.30399999999999999</v>
      </c>
      <c r="N122" s="108">
        <v>3629</v>
      </c>
      <c r="O122" s="109" t="s">
        <v>64</v>
      </c>
      <c r="P122" s="69">
        <f t="shared" si="6"/>
        <v>0.3629</v>
      </c>
    </row>
    <row r="123" spans="1:16">
      <c r="B123" s="108">
        <v>8</v>
      </c>
      <c r="C123" s="109" t="s">
        <v>65</v>
      </c>
      <c r="D123" s="69">
        <f t="shared" si="10"/>
        <v>9.3023255813953487E-2</v>
      </c>
      <c r="E123" s="110">
        <v>17.600000000000001</v>
      </c>
      <c r="F123" s="111">
        <v>1.2210000000000001</v>
      </c>
      <c r="G123" s="107">
        <f t="shared" si="7"/>
        <v>18.821000000000002</v>
      </c>
      <c r="H123" s="108">
        <v>6.09</v>
      </c>
      <c r="I123" s="109" t="s">
        <v>66</v>
      </c>
      <c r="J123" s="71">
        <f t="shared" si="11"/>
        <v>6.09</v>
      </c>
      <c r="K123" s="108">
        <v>3214</v>
      </c>
      <c r="L123" s="109" t="s">
        <v>64</v>
      </c>
      <c r="M123" s="69">
        <f t="shared" si="5"/>
        <v>0.32140000000000002</v>
      </c>
      <c r="N123" s="108">
        <v>3825</v>
      </c>
      <c r="O123" s="109" t="s">
        <v>64</v>
      </c>
      <c r="P123" s="69">
        <f t="shared" si="6"/>
        <v>0.38250000000000001</v>
      </c>
    </row>
    <row r="124" spans="1:16">
      <c r="B124" s="108">
        <v>9</v>
      </c>
      <c r="C124" s="109" t="s">
        <v>65</v>
      </c>
      <c r="D124" s="69">
        <f t="shared" si="10"/>
        <v>0.10465116279069768</v>
      </c>
      <c r="E124" s="110">
        <v>19.18</v>
      </c>
      <c r="F124" s="111">
        <v>1.121</v>
      </c>
      <c r="G124" s="107">
        <f t="shared" si="7"/>
        <v>20.300999999999998</v>
      </c>
      <c r="H124" s="108">
        <v>6.59</v>
      </c>
      <c r="I124" s="109" t="s">
        <v>66</v>
      </c>
      <c r="J124" s="71">
        <f t="shared" si="11"/>
        <v>6.59</v>
      </c>
      <c r="K124" s="108">
        <v>3355</v>
      </c>
      <c r="L124" s="109" t="s">
        <v>64</v>
      </c>
      <c r="M124" s="69">
        <f t="shared" si="5"/>
        <v>0.33550000000000002</v>
      </c>
      <c r="N124" s="108">
        <v>3991</v>
      </c>
      <c r="O124" s="109" t="s">
        <v>64</v>
      </c>
      <c r="P124" s="69">
        <f t="shared" si="6"/>
        <v>0.39910000000000001</v>
      </c>
    </row>
    <row r="125" spans="1:16">
      <c r="B125" s="72">
        <v>10</v>
      </c>
      <c r="C125" s="73" t="s">
        <v>65</v>
      </c>
      <c r="D125" s="69">
        <f t="shared" si="10"/>
        <v>0.11627906976744186</v>
      </c>
      <c r="E125" s="110">
        <v>20.77</v>
      </c>
      <c r="F125" s="111">
        <v>1.038</v>
      </c>
      <c r="G125" s="107">
        <f t="shared" si="7"/>
        <v>21.808</v>
      </c>
      <c r="H125" s="108">
        <v>7.05</v>
      </c>
      <c r="I125" s="109" t="s">
        <v>66</v>
      </c>
      <c r="J125" s="71">
        <f t="shared" si="11"/>
        <v>7.05</v>
      </c>
      <c r="K125" s="108">
        <v>3472</v>
      </c>
      <c r="L125" s="109" t="s">
        <v>64</v>
      </c>
      <c r="M125" s="69">
        <f t="shared" si="5"/>
        <v>0.34720000000000001</v>
      </c>
      <c r="N125" s="108">
        <v>4134</v>
      </c>
      <c r="O125" s="109" t="s">
        <v>64</v>
      </c>
      <c r="P125" s="69">
        <f t="shared" si="6"/>
        <v>0.41340000000000005</v>
      </c>
    </row>
    <row r="126" spans="1:16">
      <c r="B126" s="72">
        <v>11</v>
      </c>
      <c r="C126" s="73" t="s">
        <v>65</v>
      </c>
      <c r="D126" s="69">
        <f t="shared" si="10"/>
        <v>0.12790697674418605</v>
      </c>
      <c r="E126" s="110">
        <v>22.35</v>
      </c>
      <c r="F126" s="111">
        <v>0.96719999999999995</v>
      </c>
      <c r="G126" s="107">
        <f t="shared" si="7"/>
        <v>23.3172</v>
      </c>
      <c r="H126" s="72">
        <v>7.48</v>
      </c>
      <c r="I126" s="73" t="s">
        <v>66</v>
      </c>
      <c r="J126" s="71">
        <f t="shared" si="11"/>
        <v>7.48</v>
      </c>
      <c r="K126" s="72">
        <v>3570</v>
      </c>
      <c r="L126" s="73" t="s">
        <v>64</v>
      </c>
      <c r="M126" s="69">
        <f t="shared" si="5"/>
        <v>0.35699999999999998</v>
      </c>
      <c r="N126" s="72">
        <v>4258</v>
      </c>
      <c r="O126" s="73" t="s">
        <v>64</v>
      </c>
      <c r="P126" s="69">
        <f t="shared" si="6"/>
        <v>0.42580000000000001</v>
      </c>
    </row>
    <row r="127" spans="1:16">
      <c r="B127" s="72">
        <v>12</v>
      </c>
      <c r="C127" s="73" t="s">
        <v>65</v>
      </c>
      <c r="D127" s="69">
        <f t="shared" si="10"/>
        <v>0.13953488372093023</v>
      </c>
      <c r="E127" s="110">
        <v>23.93</v>
      </c>
      <c r="F127" s="111">
        <v>0.90649999999999997</v>
      </c>
      <c r="G127" s="107">
        <f t="shared" si="7"/>
        <v>24.836500000000001</v>
      </c>
      <c r="H127" s="72">
        <v>7.89</v>
      </c>
      <c r="I127" s="73" t="s">
        <v>66</v>
      </c>
      <c r="J127" s="71">
        <f t="shared" si="11"/>
        <v>7.89</v>
      </c>
      <c r="K127" s="72">
        <v>3653</v>
      </c>
      <c r="L127" s="73" t="s">
        <v>64</v>
      </c>
      <c r="M127" s="69">
        <f t="shared" si="5"/>
        <v>0.36530000000000001</v>
      </c>
      <c r="N127" s="72">
        <v>4366</v>
      </c>
      <c r="O127" s="73" t="s">
        <v>64</v>
      </c>
      <c r="P127" s="69">
        <f t="shared" si="6"/>
        <v>0.43659999999999999</v>
      </c>
    </row>
    <row r="128" spans="1:16">
      <c r="A128" s="113"/>
      <c r="B128" s="108">
        <v>13</v>
      </c>
      <c r="C128" s="109" t="s">
        <v>65</v>
      </c>
      <c r="D128" s="69">
        <f t="shared" si="10"/>
        <v>0.15116279069767441</v>
      </c>
      <c r="E128" s="110">
        <v>25.48</v>
      </c>
      <c r="F128" s="111">
        <v>0.8538</v>
      </c>
      <c r="G128" s="107">
        <f t="shared" si="7"/>
        <v>26.3338</v>
      </c>
      <c r="H128" s="108">
        <v>8.27</v>
      </c>
      <c r="I128" s="109" t="s">
        <v>66</v>
      </c>
      <c r="J128" s="71">
        <f t="shared" si="11"/>
        <v>8.27</v>
      </c>
      <c r="K128" s="72">
        <v>3726</v>
      </c>
      <c r="L128" s="73" t="s">
        <v>64</v>
      </c>
      <c r="M128" s="69">
        <f t="shared" si="5"/>
        <v>0.37259999999999999</v>
      </c>
      <c r="N128" s="72">
        <v>4462</v>
      </c>
      <c r="O128" s="73" t="s">
        <v>64</v>
      </c>
      <c r="P128" s="69">
        <f t="shared" si="6"/>
        <v>0.44619999999999999</v>
      </c>
    </row>
    <row r="129" spans="1:16">
      <c r="A129" s="113"/>
      <c r="B129" s="108">
        <v>14</v>
      </c>
      <c r="C129" s="109" t="s">
        <v>65</v>
      </c>
      <c r="D129" s="69">
        <f t="shared" si="10"/>
        <v>0.16279069767441862</v>
      </c>
      <c r="E129" s="110">
        <v>27.01</v>
      </c>
      <c r="F129" s="111">
        <v>0.80740000000000001</v>
      </c>
      <c r="G129" s="107">
        <f t="shared" si="7"/>
        <v>27.817400000000003</v>
      </c>
      <c r="H129" s="108">
        <v>8.6300000000000008</v>
      </c>
      <c r="I129" s="109" t="s">
        <v>66</v>
      </c>
      <c r="J129" s="71">
        <f t="shared" si="11"/>
        <v>8.6300000000000008</v>
      </c>
      <c r="K129" s="72">
        <v>3789</v>
      </c>
      <c r="L129" s="73" t="s">
        <v>64</v>
      </c>
      <c r="M129" s="69">
        <f t="shared" si="5"/>
        <v>0.37890000000000001</v>
      </c>
      <c r="N129" s="72">
        <v>4547</v>
      </c>
      <c r="O129" s="73" t="s">
        <v>64</v>
      </c>
      <c r="P129" s="69">
        <f t="shared" si="6"/>
        <v>0.45469999999999999</v>
      </c>
    </row>
    <row r="130" spans="1:16">
      <c r="A130" s="113"/>
      <c r="B130" s="108">
        <v>15</v>
      </c>
      <c r="C130" s="109" t="s">
        <v>65</v>
      </c>
      <c r="D130" s="69">
        <f t="shared" si="10"/>
        <v>0.1744186046511628</v>
      </c>
      <c r="E130" s="110">
        <v>28.51</v>
      </c>
      <c r="F130" s="111">
        <v>0.76629999999999998</v>
      </c>
      <c r="G130" s="107">
        <f t="shared" si="7"/>
        <v>29.276300000000003</v>
      </c>
      <c r="H130" s="108">
        <v>8.9700000000000006</v>
      </c>
      <c r="I130" s="109" t="s">
        <v>66</v>
      </c>
      <c r="J130" s="71">
        <f t="shared" si="11"/>
        <v>8.9700000000000006</v>
      </c>
      <c r="K130" s="72">
        <v>3844</v>
      </c>
      <c r="L130" s="73" t="s">
        <v>64</v>
      </c>
      <c r="M130" s="69">
        <f t="shared" si="5"/>
        <v>0.38439999999999996</v>
      </c>
      <c r="N130" s="72">
        <v>4623</v>
      </c>
      <c r="O130" s="73" t="s">
        <v>64</v>
      </c>
      <c r="P130" s="69">
        <f t="shared" si="6"/>
        <v>0.46230000000000004</v>
      </c>
    </row>
    <row r="131" spans="1:16">
      <c r="A131" s="113"/>
      <c r="B131" s="108">
        <v>16</v>
      </c>
      <c r="C131" s="109" t="s">
        <v>65</v>
      </c>
      <c r="D131" s="69">
        <f t="shared" si="10"/>
        <v>0.18604651162790697</v>
      </c>
      <c r="E131" s="110">
        <v>29.98</v>
      </c>
      <c r="F131" s="111">
        <v>0.72950000000000004</v>
      </c>
      <c r="G131" s="107">
        <f t="shared" si="7"/>
        <v>30.709500000000002</v>
      </c>
      <c r="H131" s="108">
        <v>9.2899999999999991</v>
      </c>
      <c r="I131" s="109" t="s">
        <v>66</v>
      </c>
      <c r="J131" s="71">
        <f t="shared" si="11"/>
        <v>9.2899999999999991</v>
      </c>
      <c r="K131" s="72">
        <v>3894</v>
      </c>
      <c r="L131" s="73" t="s">
        <v>64</v>
      </c>
      <c r="M131" s="69">
        <f t="shared" si="5"/>
        <v>0.38940000000000002</v>
      </c>
      <c r="N131" s="72">
        <v>4691</v>
      </c>
      <c r="O131" s="73" t="s">
        <v>64</v>
      </c>
      <c r="P131" s="69">
        <f t="shared" si="6"/>
        <v>0.46909999999999996</v>
      </c>
    </row>
    <row r="132" spans="1:16">
      <c r="A132" s="113"/>
      <c r="B132" s="108">
        <v>17</v>
      </c>
      <c r="C132" s="109" t="s">
        <v>65</v>
      </c>
      <c r="D132" s="69">
        <f t="shared" si="10"/>
        <v>0.19767441860465115</v>
      </c>
      <c r="E132" s="110">
        <v>31.4</v>
      </c>
      <c r="F132" s="111">
        <v>0.69650000000000001</v>
      </c>
      <c r="G132" s="107">
        <f t="shared" si="7"/>
        <v>32.096499999999999</v>
      </c>
      <c r="H132" s="108">
        <v>9.6</v>
      </c>
      <c r="I132" s="109" t="s">
        <v>66</v>
      </c>
      <c r="J132" s="71">
        <f t="shared" si="11"/>
        <v>9.6</v>
      </c>
      <c r="K132" s="72">
        <v>3938</v>
      </c>
      <c r="L132" s="73" t="s">
        <v>64</v>
      </c>
      <c r="M132" s="69">
        <f t="shared" si="5"/>
        <v>0.39380000000000004</v>
      </c>
      <c r="N132" s="72">
        <v>4753</v>
      </c>
      <c r="O132" s="73" t="s">
        <v>64</v>
      </c>
      <c r="P132" s="69">
        <f t="shared" si="6"/>
        <v>0.4753</v>
      </c>
    </row>
    <row r="133" spans="1:16">
      <c r="A133" s="113"/>
      <c r="B133" s="108">
        <v>18</v>
      </c>
      <c r="C133" s="109" t="s">
        <v>65</v>
      </c>
      <c r="D133" s="69">
        <f t="shared" si="10"/>
        <v>0.20930232558139536</v>
      </c>
      <c r="E133" s="110">
        <v>32.79</v>
      </c>
      <c r="F133" s="111">
        <v>0.66659999999999997</v>
      </c>
      <c r="G133" s="107">
        <f t="shared" si="7"/>
        <v>33.456600000000002</v>
      </c>
      <c r="H133" s="108">
        <v>9.9</v>
      </c>
      <c r="I133" s="109" t="s">
        <v>66</v>
      </c>
      <c r="J133" s="71">
        <f t="shared" si="11"/>
        <v>9.9</v>
      </c>
      <c r="K133" s="72">
        <v>3978</v>
      </c>
      <c r="L133" s="73" t="s">
        <v>64</v>
      </c>
      <c r="M133" s="69">
        <f t="shared" si="5"/>
        <v>0.39780000000000004</v>
      </c>
      <c r="N133" s="72">
        <v>4809</v>
      </c>
      <c r="O133" s="73" t="s">
        <v>64</v>
      </c>
      <c r="P133" s="69">
        <f t="shared" si="6"/>
        <v>0.48089999999999999</v>
      </c>
    </row>
    <row r="134" spans="1:16">
      <c r="A134" s="113"/>
      <c r="B134" s="108">
        <v>20</v>
      </c>
      <c r="C134" s="109" t="s">
        <v>65</v>
      </c>
      <c r="D134" s="69">
        <f t="shared" si="10"/>
        <v>0.23255813953488372</v>
      </c>
      <c r="E134" s="110">
        <v>35.42</v>
      </c>
      <c r="F134" s="111">
        <v>0.61450000000000005</v>
      </c>
      <c r="G134" s="107">
        <f t="shared" si="7"/>
        <v>36.034500000000001</v>
      </c>
      <c r="H134" s="108">
        <v>10.46</v>
      </c>
      <c r="I134" s="109" t="s">
        <v>66</v>
      </c>
      <c r="J134" s="71">
        <f t="shared" si="11"/>
        <v>10.46</v>
      </c>
      <c r="K134" s="72">
        <v>4086</v>
      </c>
      <c r="L134" s="73" t="s">
        <v>64</v>
      </c>
      <c r="M134" s="69">
        <f t="shared" si="5"/>
        <v>0.40860000000000002</v>
      </c>
      <c r="N134" s="72">
        <v>4908</v>
      </c>
      <c r="O134" s="73" t="s">
        <v>64</v>
      </c>
      <c r="P134" s="69">
        <f t="shared" si="6"/>
        <v>0.49080000000000001</v>
      </c>
    </row>
    <row r="135" spans="1:16">
      <c r="A135" s="113"/>
      <c r="B135" s="108">
        <v>22.5</v>
      </c>
      <c r="C135" s="109" t="s">
        <v>65</v>
      </c>
      <c r="D135" s="69">
        <f t="shared" si="10"/>
        <v>0.26162790697674421</v>
      </c>
      <c r="E135" s="110">
        <v>38.47</v>
      </c>
      <c r="F135" s="111">
        <v>0.56069999999999998</v>
      </c>
      <c r="G135" s="107">
        <f t="shared" si="7"/>
        <v>39.030699999999996</v>
      </c>
      <c r="H135" s="108">
        <v>11.11</v>
      </c>
      <c r="I135" s="109" t="s">
        <v>66</v>
      </c>
      <c r="J135" s="71">
        <f t="shared" si="11"/>
        <v>11.11</v>
      </c>
      <c r="K135" s="72">
        <v>4217</v>
      </c>
      <c r="L135" s="73" t="s">
        <v>64</v>
      </c>
      <c r="M135" s="69">
        <f t="shared" si="5"/>
        <v>0.42169999999999996</v>
      </c>
      <c r="N135" s="72">
        <v>5012</v>
      </c>
      <c r="O135" s="73" t="s">
        <v>64</v>
      </c>
      <c r="P135" s="69">
        <f t="shared" si="6"/>
        <v>0.50119999999999998</v>
      </c>
    </row>
    <row r="136" spans="1:16">
      <c r="A136" s="113"/>
      <c r="B136" s="108">
        <v>25</v>
      </c>
      <c r="C136" s="109" t="s">
        <v>65</v>
      </c>
      <c r="D136" s="69">
        <f t="shared" si="10"/>
        <v>0.29069767441860467</v>
      </c>
      <c r="E136" s="110">
        <v>41.24</v>
      </c>
      <c r="F136" s="111">
        <v>0.51639999999999997</v>
      </c>
      <c r="G136" s="107">
        <f t="shared" si="7"/>
        <v>41.756399999999999</v>
      </c>
      <c r="H136" s="108">
        <v>11.72</v>
      </c>
      <c r="I136" s="109" t="s">
        <v>66</v>
      </c>
      <c r="J136" s="71">
        <f t="shared" si="11"/>
        <v>11.72</v>
      </c>
      <c r="K136" s="72">
        <v>4327</v>
      </c>
      <c r="L136" s="73" t="s">
        <v>64</v>
      </c>
      <c r="M136" s="69">
        <f t="shared" si="5"/>
        <v>0.43269999999999997</v>
      </c>
      <c r="N136" s="72">
        <v>5099</v>
      </c>
      <c r="O136" s="73" t="s">
        <v>64</v>
      </c>
      <c r="P136" s="69">
        <f t="shared" si="6"/>
        <v>0.50990000000000002</v>
      </c>
    </row>
    <row r="137" spans="1:16">
      <c r="A137" s="113"/>
      <c r="B137" s="108">
        <v>27.5</v>
      </c>
      <c r="C137" s="109" t="s">
        <v>65</v>
      </c>
      <c r="D137" s="69">
        <f t="shared" si="10"/>
        <v>0.31976744186046513</v>
      </c>
      <c r="E137" s="110">
        <v>43.76</v>
      </c>
      <c r="F137" s="111">
        <v>0.47899999999999998</v>
      </c>
      <c r="G137" s="107">
        <f t="shared" si="7"/>
        <v>44.238999999999997</v>
      </c>
      <c r="H137" s="108">
        <v>12.28</v>
      </c>
      <c r="I137" s="109" t="s">
        <v>66</v>
      </c>
      <c r="J137" s="71">
        <f t="shared" si="11"/>
        <v>12.28</v>
      </c>
      <c r="K137" s="72">
        <v>4421</v>
      </c>
      <c r="L137" s="73" t="s">
        <v>64</v>
      </c>
      <c r="M137" s="69">
        <f t="shared" si="5"/>
        <v>0.44210000000000005</v>
      </c>
      <c r="N137" s="72">
        <v>5174</v>
      </c>
      <c r="O137" s="73" t="s">
        <v>64</v>
      </c>
      <c r="P137" s="69">
        <f t="shared" si="6"/>
        <v>0.51740000000000008</v>
      </c>
    </row>
    <row r="138" spans="1:16">
      <c r="A138" s="113"/>
      <c r="B138" s="108">
        <v>30</v>
      </c>
      <c r="C138" s="109" t="s">
        <v>65</v>
      </c>
      <c r="D138" s="69">
        <f t="shared" si="10"/>
        <v>0.34883720930232559</v>
      </c>
      <c r="E138" s="110">
        <v>46.05</v>
      </c>
      <c r="F138" s="111">
        <v>0.44719999999999999</v>
      </c>
      <c r="G138" s="107">
        <f t="shared" si="7"/>
        <v>46.497199999999999</v>
      </c>
      <c r="H138" s="108">
        <v>12.82</v>
      </c>
      <c r="I138" s="109" t="s">
        <v>66</v>
      </c>
      <c r="J138" s="71">
        <f t="shared" si="11"/>
        <v>12.82</v>
      </c>
      <c r="K138" s="72">
        <v>4502</v>
      </c>
      <c r="L138" s="73" t="s">
        <v>64</v>
      </c>
      <c r="M138" s="69">
        <f t="shared" si="5"/>
        <v>0.45019999999999999</v>
      </c>
      <c r="N138" s="72">
        <v>5239</v>
      </c>
      <c r="O138" s="73" t="s">
        <v>64</v>
      </c>
      <c r="P138" s="69">
        <f t="shared" si="6"/>
        <v>0.52390000000000003</v>
      </c>
    </row>
    <row r="139" spans="1:16">
      <c r="A139" s="113"/>
      <c r="B139" s="108">
        <v>32.5</v>
      </c>
      <c r="C139" s="109" t="s">
        <v>65</v>
      </c>
      <c r="D139" s="69">
        <f t="shared" si="10"/>
        <v>0.37790697674418605</v>
      </c>
      <c r="E139" s="110">
        <v>48.11</v>
      </c>
      <c r="F139" s="111">
        <v>0.41959999999999997</v>
      </c>
      <c r="G139" s="107">
        <f t="shared" si="7"/>
        <v>48.529600000000002</v>
      </c>
      <c r="H139" s="108">
        <v>13.34</v>
      </c>
      <c r="I139" s="109" t="s">
        <v>66</v>
      </c>
      <c r="J139" s="71">
        <f t="shared" si="11"/>
        <v>13.34</v>
      </c>
      <c r="K139" s="72">
        <v>4575</v>
      </c>
      <c r="L139" s="73" t="s">
        <v>64</v>
      </c>
      <c r="M139" s="69">
        <f t="shared" si="5"/>
        <v>0.45750000000000002</v>
      </c>
      <c r="N139" s="72">
        <v>5296</v>
      </c>
      <c r="O139" s="73" t="s">
        <v>64</v>
      </c>
      <c r="P139" s="69">
        <f t="shared" si="6"/>
        <v>0.52960000000000007</v>
      </c>
    </row>
    <row r="140" spans="1:16">
      <c r="A140" s="113"/>
      <c r="B140" s="108">
        <v>35</v>
      </c>
      <c r="C140" s="114" t="s">
        <v>65</v>
      </c>
      <c r="D140" s="69">
        <f t="shared" si="10"/>
        <v>0.40697674418604651</v>
      </c>
      <c r="E140" s="110">
        <v>49.98</v>
      </c>
      <c r="F140" s="111">
        <v>0.39550000000000002</v>
      </c>
      <c r="G140" s="107">
        <f t="shared" si="7"/>
        <v>50.375499999999995</v>
      </c>
      <c r="H140" s="108">
        <v>13.83</v>
      </c>
      <c r="I140" s="109" t="s">
        <v>66</v>
      </c>
      <c r="J140" s="71">
        <f t="shared" si="11"/>
        <v>13.83</v>
      </c>
      <c r="K140" s="72">
        <v>4641</v>
      </c>
      <c r="L140" s="73" t="s">
        <v>64</v>
      </c>
      <c r="M140" s="69">
        <f t="shared" si="5"/>
        <v>0.46410000000000001</v>
      </c>
      <c r="N140" s="72">
        <v>5347</v>
      </c>
      <c r="O140" s="73" t="s">
        <v>64</v>
      </c>
      <c r="P140" s="69">
        <f t="shared" si="6"/>
        <v>0.53470000000000006</v>
      </c>
    </row>
    <row r="141" spans="1:16">
      <c r="B141" s="108">
        <v>37.5</v>
      </c>
      <c r="C141" s="73" t="s">
        <v>65</v>
      </c>
      <c r="D141" s="69">
        <f t="shared" si="10"/>
        <v>0.43604651162790697</v>
      </c>
      <c r="E141" s="110">
        <v>51.66</v>
      </c>
      <c r="F141" s="111">
        <v>0.37430000000000002</v>
      </c>
      <c r="G141" s="107">
        <f t="shared" si="7"/>
        <v>52.034299999999995</v>
      </c>
      <c r="H141" s="72">
        <v>14.31</v>
      </c>
      <c r="I141" s="73" t="s">
        <v>66</v>
      </c>
      <c r="J141" s="71">
        <f t="shared" si="11"/>
        <v>14.31</v>
      </c>
      <c r="K141" s="72">
        <v>4701</v>
      </c>
      <c r="L141" s="73" t="s">
        <v>64</v>
      </c>
      <c r="M141" s="69">
        <f t="shared" si="5"/>
        <v>0.47009999999999996</v>
      </c>
      <c r="N141" s="72">
        <v>5394</v>
      </c>
      <c r="O141" s="73" t="s">
        <v>64</v>
      </c>
      <c r="P141" s="69">
        <f t="shared" si="6"/>
        <v>0.53939999999999999</v>
      </c>
    </row>
    <row r="142" spans="1:16">
      <c r="B142" s="108">
        <v>40</v>
      </c>
      <c r="C142" s="73" t="s">
        <v>65</v>
      </c>
      <c r="D142" s="69">
        <f t="shared" si="10"/>
        <v>0.46511627906976744</v>
      </c>
      <c r="E142" s="110">
        <v>53.17</v>
      </c>
      <c r="F142" s="111">
        <v>0.35539999999999999</v>
      </c>
      <c r="G142" s="107">
        <f t="shared" si="7"/>
        <v>53.525400000000005</v>
      </c>
      <c r="H142" s="72">
        <v>14.77</v>
      </c>
      <c r="I142" s="73" t="s">
        <v>66</v>
      </c>
      <c r="J142" s="71">
        <f t="shared" si="11"/>
        <v>14.77</v>
      </c>
      <c r="K142" s="72">
        <v>4756</v>
      </c>
      <c r="L142" s="73" t="s">
        <v>64</v>
      </c>
      <c r="M142" s="69">
        <f t="shared" si="5"/>
        <v>0.47560000000000002</v>
      </c>
      <c r="N142" s="72">
        <v>5436</v>
      </c>
      <c r="O142" s="73" t="s">
        <v>64</v>
      </c>
      <c r="P142" s="69">
        <f t="shared" si="6"/>
        <v>0.54359999999999997</v>
      </c>
    </row>
    <row r="143" spans="1:16">
      <c r="B143" s="108">
        <v>45</v>
      </c>
      <c r="C143" s="73" t="s">
        <v>65</v>
      </c>
      <c r="D143" s="69">
        <f t="shared" si="10"/>
        <v>0.52325581395348841</v>
      </c>
      <c r="E143" s="110">
        <v>55.73</v>
      </c>
      <c r="F143" s="111">
        <v>0.3231</v>
      </c>
      <c r="G143" s="107">
        <f t="shared" si="7"/>
        <v>56.053099999999993</v>
      </c>
      <c r="H143" s="72">
        <v>15.66</v>
      </c>
      <c r="I143" s="73" t="s">
        <v>66</v>
      </c>
      <c r="J143" s="71">
        <f t="shared" si="11"/>
        <v>15.66</v>
      </c>
      <c r="K143" s="72">
        <v>4937</v>
      </c>
      <c r="L143" s="73" t="s">
        <v>64</v>
      </c>
      <c r="M143" s="69">
        <f t="shared" si="5"/>
        <v>0.49370000000000003</v>
      </c>
      <c r="N143" s="72">
        <v>5511</v>
      </c>
      <c r="O143" s="73" t="s">
        <v>64</v>
      </c>
      <c r="P143" s="69">
        <f t="shared" si="6"/>
        <v>0.55110000000000003</v>
      </c>
    </row>
    <row r="144" spans="1:16">
      <c r="B144" s="108">
        <v>50</v>
      </c>
      <c r="C144" s="73" t="s">
        <v>65</v>
      </c>
      <c r="D144" s="69">
        <f t="shared" si="10"/>
        <v>0.58139534883720934</v>
      </c>
      <c r="E144" s="110">
        <v>57.74</v>
      </c>
      <c r="F144" s="111">
        <v>0.29670000000000002</v>
      </c>
      <c r="G144" s="107">
        <f t="shared" si="7"/>
        <v>58.036700000000003</v>
      </c>
      <c r="H144" s="72">
        <v>16.52</v>
      </c>
      <c r="I144" s="73" t="s">
        <v>66</v>
      </c>
      <c r="J144" s="71">
        <f t="shared" si="11"/>
        <v>16.52</v>
      </c>
      <c r="K144" s="72">
        <v>5098</v>
      </c>
      <c r="L144" s="73" t="s">
        <v>64</v>
      </c>
      <c r="M144" s="69">
        <f t="shared" si="5"/>
        <v>0.50980000000000003</v>
      </c>
      <c r="N144" s="72">
        <v>5576</v>
      </c>
      <c r="O144" s="73" t="s">
        <v>64</v>
      </c>
      <c r="P144" s="69">
        <f t="shared" si="6"/>
        <v>0.55759999999999998</v>
      </c>
    </row>
    <row r="145" spans="2:16">
      <c r="B145" s="108">
        <v>55</v>
      </c>
      <c r="C145" s="73" t="s">
        <v>65</v>
      </c>
      <c r="D145" s="69">
        <f t="shared" si="10"/>
        <v>0.63953488372093026</v>
      </c>
      <c r="E145" s="110">
        <v>59.31</v>
      </c>
      <c r="F145" s="111">
        <v>0.27450000000000002</v>
      </c>
      <c r="G145" s="107">
        <f t="shared" si="7"/>
        <v>59.584500000000006</v>
      </c>
      <c r="H145" s="72">
        <v>17.350000000000001</v>
      </c>
      <c r="I145" s="73" t="s">
        <v>66</v>
      </c>
      <c r="J145" s="71">
        <f t="shared" si="11"/>
        <v>17.350000000000001</v>
      </c>
      <c r="K145" s="72">
        <v>5243</v>
      </c>
      <c r="L145" s="73" t="s">
        <v>64</v>
      </c>
      <c r="M145" s="69">
        <f t="shared" si="5"/>
        <v>0.52429999999999999</v>
      </c>
      <c r="N145" s="72">
        <v>5634</v>
      </c>
      <c r="O145" s="73" t="s">
        <v>64</v>
      </c>
      <c r="P145" s="69">
        <f t="shared" si="6"/>
        <v>0.56340000000000001</v>
      </c>
    </row>
    <row r="146" spans="2:16">
      <c r="B146" s="108">
        <v>60</v>
      </c>
      <c r="C146" s="73" t="s">
        <v>65</v>
      </c>
      <c r="D146" s="69">
        <f t="shared" si="10"/>
        <v>0.69767441860465118</v>
      </c>
      <c r="E146" s="110">
        <v>60.52</v>
      </c>
      <c r="F146" s="111">
        <v>0.25569999999999998</v>
      </c>
      <c r="G146" s="107">
        <f t="shared" si="7"/>
        <v>60.775700000000001</v>
      </c>
      <c r="H146" s="72">
        <v>18.16</v>
      </c>
      <c r="I146" s="73" t="s">
        <v>66</v>
      </c>
      <c r="J146" s="71">
        <f t="shared" si="11"/>
        <v>18.16</v>
      </c>
      <c r="K146" s="72">
        <v>5378</v>
      </c>
      <c r="L146" s="73" t="s">
        <v>64</v>
      </c>
      <c r="M146" s="69">
        <f t="shared" si="5"/>
        <v>0.53780000000000006</v>
      </c>
      <c r="N146" s="72">
        <v>5686</v>
      </c>
      <c r="O146" s="73" t="s">
        <v>64</v>
      </c>
      <c r="P146" s="69">
        <f t="shared" si="6"/>
        <v>0.56859999999999999</v>
      </c>
    </row>
    <row r="147" spans="2:16">
      <c r="B147" s="108">
        <v>65</v>
      </c>
      <c r="C147" s="73" t="s">
        <v>65</v>
      </c>
      <c r="D147" s="69">
        <f t="shared" si="10"/>
        <v>0.7558139534883721</v>
      </c>
      <c r="E147" s="110">
        <v>61.42</v>
      </c>
      <c r="F147" s="111">
        <v>0.2394</v>
      </c>
      <c r="G147" s="107">
        <f t="shared" si="7"/>
        <v>61.659400000000005</v>
      </c>
      <c r="H147" s="72">
        <v>18.96</v>
      </c>
      <c r="I147" s="73" t="s">
        <v>66</v>
      </c>
      <c r="J147" s="71">
        <f t="shared" si="11"/>
        <v>18.96</v>
      </c>
      <c r="K147" s="72">
        <v>5505</v>
      </c>
      <c r="L147" s="73" t="s">
        <v>64</v>
      </c>
      <c r="M147" s="69">
        <f t="shared" si="5"/>
        <v>0.55049999999999999</v>
      </c>
      <c r="N147" s="72">
        <v>5733</v>
      </c>
      <c r="O147" s="73" t="s">
        <v>64</v>
      </c>
      <c r="P147" s="69">
        <f t="shared" si="6"/>
        <v>0.57329999999999992</v>
      </c>
    </row>
    <row r="148" spans="2:16">
      <c r="B148" s="108">
        <v>70</v>
      </c>
      <c r="C148" s="73" t="s">
        <v>65</v>
      </c>
      <c r="D148" s="69">
        <f t="shared" si="10"/>
        <v>0.81395348837209303</v>
      </c>
      <c r="E148" s="110">
        <v>62.09</v>
      </c>
      <c r="F148" s="111">
        <v>0.2253</v>
      </c>
      <c r="G148" s="107">
        <f t="shared" si="7"/>
        <v>62.315300000000001</v>
      </c>
      <c r="H148" s="72">
        <v>19.739999999999998</v>
      </c>
      <c r="I148" s="73" t="s">
        <v>66</v>
      </c>
      <c r="J148" s="71">
        <f t="shared" si="11"/>
        <v>19.739999999999998</v>
      </c>
      <c r="K148" s="72">
        <v>5625</v>
      </c>
      <c r="L148" s="73" t="s">
        <v>64</v>
      </c>
      <c r="M148" s="69">
        <f t="shared" ref="M148:M159" si="12">K148/1000/10</f>
        <v>0.5625</v>
      </c>
      <c r="N148" s="72">
        <v>5778</v>
      </c>
      <c r="O148" s="73" t="s">
        <v>64</v>
      </c>
      <c r="P148" s="69">
        <f t="shared" ref="P148:P176" si="13">N148/1000/10</f>
        <v>0.57779999999999998</v>
      </c>
    </row>
    <row r="149" spans="2:16">
      <c r="B149" s="108">
        <v>80</v>
      </c>
      <c r="C149" s="73" t="s">
        <v>65</v>
      </c>
      <c r="D149" s="69">
        <f t="shared" si="10"/>
        <v>0.93023255813953487</v>
      </c>
      <c r="E149" s="110">
        <v>62.91</v>
      </c>
      <c r="F149" s="111">
        <v>0.20169999999999999</v>
      </c>
      <c r="G149" s="107">
        <f t="shared" ref="G149:G212" si="14">E149+F149</f>
        <v>63.111699999999999</v>
      </c>
      <c r="H149" s="72">
        <v>21.3</v>
      </c>
      <c r="I149" s="73" t="s">
        <v>66</v>
      </c>
      <c r="J149" s="71">
        <f t="shared" si="11"/>
        <v>21.3</v>
      </c>
      <c r="K149" s="72">
        <v>6056</v>
      </c>
      <c r="L149" s="73" t="s">
        <v>64</v>
      </c>
      <c r="M149" s="69">
        <f t="shared" si="12"/>
        <v>0.60560000000000003</v>
      </c>
      <c r="N149" s="72">
        <v>5858</v>
      </c>
      <c r="O149" s="73" t="s">
        <v>64</v>
      </c>
      <c r="P149" s="69">
        <f t="shared" si="13"/>
        <v>0.58579999999999999</v>
      </c>
    </row>
    <row r="150" spans="2:16">
      <c r="B150" s="108">
        <v>90</v>
      </c>
      <c r="C150" s="73" t="s">
        <v>65</v>
      </c>
      <c r="D150" s="69">
        <f t="shared" si="10"/>
        <v>1.0465116279069768</v>
      </c>
      <c r="E150" s="110">
        <v>63.23</v>
      </c>
      <c r="F150" s="111">
        <v>0.183</v>
      </c>
      <c r="G150" s="107">
        <f t="shared" si="14"/>
        <v>63.412999999999997</v>
      </c>
      <c r="H150" s="72">
        <v>22.85</v>
      </c>
      <c r="I150" s="73" t="s">
        <v>66</v>
      </c>
      <c r="J150" s="71">
        <f t="shared" si="11"/>
        <v>22.85</v>
      </c>
      <c r="K150" s="72">
        <v>6450</v>
      </c>
      <c r="L150" s="73" t="s">
        <v>64</v>
      </c>
      <c r="M150" s="69">
        <f t="shared" si="12"/>
        <v>0.64500000000000002</v>
      </c>
      <c r="N150" s="72">
        <v>5930</v>
      </c>
      <c r="O150" s="73" t="s">
        <v>64</v>
      </c>
      <c r="P150" s="69">
        <f t="shared" si="13"/>
        <v>0.59299999999999997</v>
      </c>
    </row>
    <row r="151" spans="2:16">
      <c r="B151" s="108">
        <v>100</v>
      </c>
      <c r="C151" s="73" t="s">
        <v>65</v>
      </c>
      <c r="D151" s="69">
        <f t="shared" si="10"/>
        <v>1.1627906976744187</v>
      </c>
      <c r="E151" s="110">
        <v>63.25</v>
      </c>
      <c r="F151" s="111">
        <v>0.1676</v>
      </c>
      <c r="G151" s="107">
        <f t="shared" si="14"/>
        <v>63.4176</v>
      </c>
      <c r="H151" s="72">
        <v>24.39</v>
      </c>
      <c r="I151" s="73" t="s">
        <v>66</v>
      </c>
      <c r="J151" s="71">
        <f t="shared" si="11"/>
        <v>24.39</v>
      </c>
      <c r="K151" s="72">
        <v>6819</v>
      </c>
      <c r="L151" s="73" t="s">
        <v>64</v>
      </c>
      <c r="M151" s="69">
        <f t="shared" si="12"/>
        <v>0.68189999999999995</v>
      </c>
      <c r="N151" s="72">
        <v>5996</v>
      </c>
      <c r="O151" s="73" t="s">
        <v>64</v>
      </c>
      <c r="P151" s="69">
        <f t="shared" si="13"/>
        <v>0.59960000000000002</v>
      </c>
    </row>
    <row r="152" spans="2:16">
      <c r="B152" s="108">
        <v>110</v>
      </c>
      <c r="C152" s="73" t="s">
        <v>65</v>
      </c>
      <c r="D152" s="69">
        <f t="shared" si="10"/>
        <v>1.2790697674418605</v>
      </c>
      <c r="E152" s="110">
        <v>63.06</v>
      </c>
      <c r="F152" s="111">
        <v>0.15479999999999999</v>
      </c>
      <c r="G152" s="107">
        <f t="shared" si="14"/>
        <v>63.214800000000004</v>
      </c>
      <c r="H152" s="72">
        <v>25.93</v>
      </c>
      <c r="I152" s="73" t="s">
        <v>66</v>
      </c>
      <c r="J152" s="71">
        <f t="shared" si="11"/>
        <v>25.93</v>
      </c>
      <c r="K152" s="72">
        <v>7169</v>
      </c>
      <c r="L152" s="73" t="s">
        <v>64</v>
      </c>
      <c r="M152" s="69">
        <f t="shared" si="12"/>
        <v>0.71689999999999998</v>
      </c>
      <c r="N152" s="72">
        <v>6058</v>
      </c>
      <c r="O152" s="73" t="s">
        <v>64</v>
      </c>
      <c r="P152" s="69">
        <f t="shared" si="13"/>
        <v>0.60580000000000001</v>
      </c>
    </row>
    <row r="153" spans="2:16">
      <c r="B153" s="108">
        <v>120</v>
      </c>
      <c r="C153" s="73" t="s">
        <v>65</v>
      </c>
      <c r="D153" s="69">
        <f t="shared" si="10"/>
        <v>1.3953488372093024</v>
      </c>
      <c r="E153" s="110">
        <v>62.75</v>
      </c>
      <c r="F153" s="111">
        <v>0.1439</v>
      </c>
      <c r="G153" s="107">
        <f t="shared" si="14"/>
        <v>62.893900000000002</v>
      </c>
      <c r="H153" s="72">
        <v>27.48</v>
      </c>
      <c r="I153" s="73" t="s">
        <v>66</v>
      </c>
      <c r="J153" s="71">
        <f t="shared" si="11"/>
        <v>27.48</v>
      </c>
      <c r="K153" s="72">
        <v>7506</v>
      </c>
      <c r="L153" s="73" t="s">
        <v>64</v>
      </c>
      <c r="M153" s="69">
        <f t="shared" si="12"/>
        <v>0.75060000000000004</v>
      </c>
      <c r="N153" s="72">
        <v>6117</v>
      </c>
      <c r="O153" s="73" t="s">
        <v>64</v>
      </c>
      <c r="P153" s="69">
        <f t="shared" si="13"/>
        <v>0.61170000000000002</v>
      </c>
    </row>
    <row r="154" spans="2:16">
      <c r="B154" s="108">
        <v>130</v>
      </c>
      <c r="C154" s="73" t="s">
        <v>65</v>
      </c>
      <c r="D154" s="69">
        <f t="shared" si="10"/>
        <v>1.5116279069767442</v>
      </c>
      <c r="E154" s="110">
        <v>62.36</v>
      </c>
      <c r="F154" s="111">
        <v>0.13450000000000001</v>
      </c>
      <c r="G154" s="107">
        <f t="shared" si="14"/>
        <v>62.494500000000002</v>
      </c>
      <c r="H154" s="72">
        <v>29.04</v>
      </c>
      <c r="I154" s="73" t="s">
        <v>66</v>
      </c>
      <c r="J154" s="71">
        <f t="shared" si="11"/>
        <v>29.04</v>
      </c>
      <c r="K154" s="72">
        <v>7831</v>
      </c>
      <c r="L154" s="73" t="s">
        <v>64</v>
      </c>
      <c r="M154" s="69">
        <f t="shared" si="12"/>
        <v>0.78310000000000002</v>
      </c>
      <c r="N154" s="72">
        <v>6173</v>
      </c>
      <c r="O154" s="73" t="s">
        <v>64</v>
      </c>
      <c r="P154" s="69">
        <f t="shared" si="13"/>
        <v>0.61729999999999996</v>
      </c>
    </row>
    <row r="155" spans="2:16">
      <c r="B155" s="108">
        <v>140</v>
      </c>
      <c r="C155" s="73" t="s">
        <v>65</v>
      </c>
      <c r="D155" s="69">
        <f t="shared" si="10"/>
        <v>1.6279069767441861</v>
      </c>
      <c r="E155" s="110">
        <v>61.92</v>
      </c>
      <c r="F155" s="111">
        <v>0.12640000000000001</v>
      </c>
      <c r="G155" s="107">
        <f t="shared" si="14"/>
        <v>62.046399999999998</v>
      </c>
      <c r="H155" s="72">
        <v>30.61</v>
      </c>
      <c r="I155" s="73" t="s">
        <v>66</v>
      </c>
      <c r="J155" s="71">
        <f t="shared" si="11"/>
        <v>30.61</v>
      </c>
      <c r="K155" s="72">
        <v>8147</v>
      </c>
      <c r="L155" s="73" t="s">
        <v>64</v>
      </c>
      <c r="M155" s="69">
        <f t="shared" si="12"/>
        <v>0.81469999999999998</v>
      </c>
      <c r="N155" s="72">
        <v>6228</v>
      </c>
      <c r="O155" s="73" t="s">
        <v>64</v>
      </c>
      <c r="P155" s="69">
        <f t="shared" si="13"/>
        <v>0.62280000000000002</v>
      </c>
    </row>
    <row r="156" spans="2:16">
      <c r="B156" s="108">
        <v>150</v>
      </c>
      <c r="C156" s="73" t="s">
        <v>65</v>
      </c>
      <c r="D156" s="69">
        <f t="shared" si="10"/>
        <v>1.7441860465116279</v>
      </c>
      <c r="E156" s="110">
        <v>61.44</v>
      </c>
      <c r="F156" s="111">
        <v>0.1192</v>
      </c>
      <c r="G156" s="107">
        <f t="shared" si="14"/>
        <v>61.559199999999997</v>
      </c>
      <c r="H156" s="72">
        <v>32.19</v>
      </c>
      <c r="I156" s="73" t="s">
        <v>66</v>
      </c>
      <c r="J156" s="71">
        <f t="shared" si="11"/>
        <v>32.19</v>
      </c>
      <c r="K156" s="72">
        <v>8455</v>
      </c>
      <c r="L156" s="73" t="s">
        <v>64</v>
      </c>
      <c r="M156" s="69">
        <f t="shared" si="12"/>
        <v>0.84550000000000003</v>
      </c>
      <c r="N156" s="72">
        <v>6280</v>
      </c>
      <c r="O156" s="73" t="s">
        <v>64</v>
      </c>
      <c r="P156" s="69">
        <f t="shared" si="13"/>
        <v>0.628</v>
      </c>
    </row>
    <row r="157" spans="2:16">
      <c r="B157" s="108">
        <v>160</v>
      </c>
      <c r="C157" s="73" t="s">
        <v>65</v>
      </c>
      <c r="D157" s="69">
        <f t="shared" si="10"/>
        <v>1.8604651162790697</v>
      </c>
      <c r="E157" s="110">
        <v>60.96</v>
      </c>
      <c r="F157" s="111">
        <v>0.1129</v>
      </c>
      <c r="G157" s="107">
        <f t="shared" si="14"/>
        <v>61.072900000000004</v>
      </c>
      <c r="H157" s="72">
        <v>33.79</v>
      </c>
      <c r="I157" s="73" t="s">
        <v>66</v>
      </c>
      <c r="J157" s="71">
        <f t="shared" si="11"/>
        <v>33.79</v>
      </c>
      <c r="K157" s="72">
        <v>8757</v>
      </c>
      <c r="L157" s="73" t="s">
        <v>64</v>
      </c>
      <c r="M157" s="69">
        <f t="shared" si="12"/>
        <v>0.87569999999999992</v>
      </c>
      <c r="N157" s="72">
        <v>6331</v>
      </c>
      <c r="O157" s="73" t="s">
        <v>64</v>
      </c>
      <c r="P157" s="69">
        <f t="shared" si="13"/>
        <v>0.6331</v>
      </c>
    </row>
    <row r="158" spans="2:16">
      <c r="B158" s="108">
        <v>170</v>
      </c>
      <c r="C158" s="73" t="s">
        <v>65</v>
      </c>
      <c r="D158" s="69">
        <f t="shared" si="10"/>
        <v>1.9767441860465116</v>
      </c>
      <c r="E158" s="110">
        <v>60.46</v>
      </c>
      <c r="F158" s="111">
        <v>0.1072</v>
      </c>
      <c r="G158" s="107">
        <f t="shared" si="14"/>
        <v>60.5672</v>
      </c>
      <c r="H158" s="72">
        <v>35.39</v>
      </c>
      <c r="I158" s="73" t="s">
        <v>66</v>
      </c>
      <c r="J158" s="71">
        <f t="shared" si="11"/>
        <v>35.39</v>
      </c>
      <c r="K158" s="72">
        <v>9054</v>
      </c>
      <c r="L158" s="73" t="s">
        <v>64</v>
      </c>
      <c r="M158" s="69">
        <f t="shared" si="12"/>
        <v>0.90539999999999998</v>
      </c>
      <c r="N158" s="72">
        <v>6382</v>
      </c>
      <c r="O158" s="73" t="s">
        <v>64</v>
      </c>
      <c r="P158" s="69">
        <f t="shared" si="13"/>
        <v>0.63819999999999999</v>
      </c>
    </row>
    <row r="159" spans="2:16">
      <c r="B159" s="108">
        <v>180</v>
      </c>
      <c r="C159" s="73" t="s">
        <v>65</v>
      </c>
      <c r="D159" s="69">
        <f t="shared" si="10"/>
        <v>2.0930232558139537</v>
      </c>
      <c r="E159" s="110">
        <v>60.48</v>
      </c>
      <c r="F159" s="111">
        <v>0.1021</v>
      </c>
      <c r="G159" s="107">
        <f t="shared" si="14"/>
        <v>60.582099999999997</v>
      </c>
      <c r="H159" s="72">
        <v>37.01</v>
      </c>
      <c r="I159" s="73" t="s">
        <v>66</v>
      </c>
      <c r="J159" s="71">
        <f t="shared" si="11"/>
        <v>37.01</v>
      </c>
      <c r="K159" s="72">
        <v>9343</v>
      </c>
      <c r="L159" s="73" t="s">
        <v>64</v>
      </c>
      <c r="M159" s="69">
        <f t="shared" si="12"/>
        <v>0.93430000000000002</v>
      </c>
      <c r="N159" s="72">
        <v>6431</v>
      </c>
      <c r="O159" s="73" t="s">
        <v>64</v>
      </c>
      <c r="P159" s="69">
        <f t="shared" si="13"/>
        <v>0.6431</v>
      </c>
    </row>
    <row r="160" spans="2:16">
      <c r="B160" s="108">
        <v>200</v>
      </c>
      <c r="C160" s="73" t="s">
        <v>65</v>
      </c>
      <c r="D160" s="69">
        <f t="shared" si="10"/>
        <v>2.3255813953488373</v>
      </c>
      <c r="E160" s="110">
        <v>60.21</v>
      </c>
      <c r="F160" s="111">
        <v>9.3390000000000001E-2</v>
      </c>
      <c r="G160" s="107">
        <f t="shared" si="14"/>
        <v>60.30339</v>
      </c>
      <c r="H160" s="72">
        <v>40.24</v>
      </c>
      <c r="I160" s="73" t="s">
        <v>66</v>
      </c>
      <c r="J160" s="71">
        <f t="shared" si="11"/>
        <v>40.24</v>
      </c>
      <c r="K160" s="72">
        <v>1.04</v>
      </c>
      <c r="L160" s="115" t="s">
        <v>66</v>
      </c>
      <c r="M160" s="71">
        <f t="shared" ref="M160:M212" si="15">K160</f>
        <v>1.04</v>
      </c>
      <c r="N160" s="72">
        <v>6526</v>
      </c>
      <c r="O160" s="73" t="s">
        <v>64</v>
      </c>
      <c r="P160" s="69">
        <f t="shared" si="13"/>
        <v>0.65259999999999996</v>
      </c>
    </row>
    <row r="161" spans="2:16">
      <c r="B161" s="108">
        <v>225</v>
      </c>
      <c r="C161" s="73" t="s">
        <v>65</v>
      </c>
      <c r="D161" s="69">
        <f t="shared" si="10"/>
        <v>2.6162790697674421</v>
      </c>
      <c r="E161" s="110">
        <v>59.11</v>
      </c>
      <c r="F161" s="111">
        <v>8.4459999999999993E-2</v>
      </c>
      <c r="G161" s="107">
        <f t="shared" si="14"/>
        <v>59.194459999999999</v>
      </c>
      <c r="H161" s="72">
        <v>44.33</v>
      </c>
      <c r="I161" s="73" t="s">
        <v>66</v>
      </c>
      <c r="J161" s="71">
        <f t="shared" si="11"/>
        <v>44.33</v>
      </c>
      <c r="K161" s="72">
        <v>1.19</v>
      </c>
      <c r="L161" s="73" t="s">
        <v>66</v>
      </c>
      <c r="M161" s="71">
        <f t="shared" si="15"/>
        <v>1.19</v>
      </c>
      <c r="N161" s="72">
        <v>6642</v>
      </c>
      <c r="O161" s="73" t="s">
        <v>64</v>
      </c>
      <c r="P161" s="69">
        <f t="shared" si="13"/>
        <v>0.66420000000000001</v>
      </c>
    </row>
    <row r="162" spans="2:16">
      <c r="B162" s="108">
        <v>250</v>
      </c>
      <c r="C162" s="73" t="s">
        <v>65</v>
      </c>
      <c r="D162" s="69">
        <f t="shared" si="10"/>
        <v>2.9069767441860463</v>
      </c>
      <c r="E162" s="110">
        <v>58.05</v>
      </c>
      <c r="F162" s="111">
        <v>7.7179999999999999E-2</v>
      </c>
      <c r="G162" s="107">
        <f t="shared" si="14"/>
        <v>58.127179999999996</v>
      </c>
      <c r="H162" s="72">
        <v>48.5</v>
      </c>
      <c r="I162" s="73" t="s">
        <v>66</v>
      </c>
      <c r="J162" s="71">
        <f t="shared" si="11"/>
        <v>48.5</v>
      </c>
      <c r="K162" s="72">
        <v>1.33</v>
      </c>
      <c r="L162" s="73" t="s">
        <v>66</v>
      </c>
      <c r="M162" s="71">
        <f t="shared" si="15"/>
        <v>1.33</v>
      </c>
      <c r="N162" s="72">
        <v>6755</v>
      </c>
      <c r="O162" s="73" t="s">
        <v>64</v>
      </c>
      <c r="P162" s="69">
        <f t="shared" si="13"/>
        <v>0.67549999999999999</v>
      </c>
    </row>
    <row r="163" spans="2:16">
      <c r="B163" s="108">
        <v>275</v>
      </c>
      <c r="C163" s="73" t="s">
        <v>65</v>
      </c>
      <c r="D163" s="69">
        <f t="shared" ref="D163:D176" si="16">B163/$C$5</f>
        <v>3.1976744186046511</v>
      </c>
      <c r="E163" s="110">
        <v>57.07</v>
      </c>
      <c r="F163" s="111">
        <v>7.1120000000000003E-2</v>
      </c>
      <c r="G163" s="107">
        <f t="shared" si="14"/>
        <v>57.141120000000001</v>
      </c>
      <c r="H163" s="72">
        <v>52.74</v>
      </c>
      <c r="I163" s="73" t="s">
        <v>66</v>
      </c>
      <c r="J163" s="71">
        <f t="shared" si="11"/>
        <v>52.74</v>
      </c>
      <c r="K163" s="72">
        <v>1.46</v>
      </c>
      <c r="L163" s="73" t="s">
        <v>66</v>
      </c>
      <c r="M163" s="71">
        <f t="shared" si="15"/>
        <v>1.46</v>
      </c>
      <c r="N163" s="72">
        <v>6867</v>
      </c>
      <c r="O163" s="73" t="s">
        <v>64</v>
      </c>
      <c r="P163" s="69">
        <f t="shared" si="13"/>
        <v>0.68669999999999998</v>
      </c>
    </row>
    <row r="164" spans="2:16">
      <c r="B164" s="108">
        <v>300</v>
      </c>
      <c r="C164" s="73" t="s">
        <v>65</v>
      </c>
      <c r="D164" s="69">
        <f t="shared" si="16"/>
        <v>3.4883720930232558</v>
      </c>
      <c r="E164" s="110">
        <v>56.15</v>
      </c>
      <c r="F164" s="111">
        <v>6.6000000000000003E-2</v>
      </c>
      <c r="G164" s="107">
        <f t="shared" si="14"/>
        <v>56.216000000000001</v>
      </c>
      <c r="H164" s="72">
        <v>57.05</v>
      </c>
      <c r="I164" s="73" t="s">
        <v>66</v>
      </c>
      <c r="J164" s="71">
        <f t="shared" ref="J164:J190" si="17">H164</f>
        <v>57.05</v>
      </c>
      <c r="K164" s="72">
        <v>1.58</v>
      </c>
      <c r="L164" s="73" t="s">
        <v>66</v>
      </c>
      <c r="M164" s="71">
        <f t="shared" si="15"/>
        <v>1.58</v>
      </c>
      <c r="N164" s="72">
        <v>6978</v>
      </c>
      <c r="O164" s="73" t="s">
        <v>64</v>
      </c>
      <c r="P164" s="69">
        <f t="shared" si="13"/>
        <v>0.69779999999999998</v>
      </c>
    </row>
    <row r="165" spans="2:16">
      <c r="B165" s="108">
        <v>325</v>
      </c>
      <c r="C165" s="73" t="s">
        <v>65</v>
      </c>
      <c r="D165" s="69">
        <f t="shared" si="16"/>
        <v>3.7790697674418605</v>
      </c>
      <c r="E165" s="110">
        <v>55.28</v>
      </c>
      <c r="F165" s="111">
        <v>6.1600000000000002E-2</v>
      </c>
      <c r="G165" s="107">
        <f t="shared" si="14"/>
        <v>55.3416</v>
      </c>
      <c r="H165" s="72">
        <v>61.43</v>
      </c>
      <c r="I165" s="73" t="s">
        <v>66</v>
      </c>
      <c r="J165" s="71">
        <f t="shared" si="17"/>
        <v>61.43</v>
      </c>
      <c r="K165" s="72">
        <v>1.7</v>
      </c>
      <c r="L165" s="73" t="s">
        <v>66</v>
      </c>
      <c r="M165" s="71">
        <f t="shared" si="15"/>
        <v>1.7</v>
      </c>
      <c r="N165" s="72">
        <v>7089</v>
      </c>
      <c r="O165" s="73" t="s">
        <v>64</v>
      </c>
      <c r="P165" s="69">
        <f t="shared" si="13"/>
        <v>0.70890000000000009</v>
      </c>
    </row>
    <row r="166" spans="2:16">
      <c r="B166" s="108">
        <v>350</v>
      </c>
      <c r="C166" s="73" t="s">
        <v>65</v>
      </c>
      <c r="D166" s="69">
        <f t="shared" si="16"/>
        <v>4.0697674418604652</v>
      </c>
      <c r="E166" s="110">
        <v>54.45</v>
      </c>
      <c r="F166" s="111">
        <v>5.7790000000000001E-2</v>
      </c>
      <c r="G166" s="107">
        <f t="shared" si="14"/>
        <v>54.50779</v>
      </c>
      <c r="H166" s="72">
        <v>65.88</v>
      </c>
      <c r="I166" s="73" t="s">
        <v>66</v>
      </c>
      <c r="J166" s="71">
        <f t="shared" si="17"/>
        <v>65.88</v>
      </c>
      <c r="K166" s="72">
        <v>1.81</v>
      </c>
      <c r="L166" s="73" t="s">
        <v>66</v>
      </c>
      <c r="M166" s="71">
        <f t="shared" si="15"/>
        <v>1.81</v>
      </c>
      <c r="N166" s="72">
        <v>7200</v>
      </c>
      <c r="O166" s="73" t="s">
        <v>64</v>
      </c>
      <c r="P166" s="69">
        <f t="shared" si="13"/>
        <v>0.72</v>
      </c>
    </row>
    <row r="167" spans="2:16">
      <c r="B167" s="108">
        <v>375</v>
      </c>
      <c r="C167" s="73" t="s">
        <v>65</v>
      </c>
      <c r="D167" s="69">
        <f t="shared" si="16"/>
        <v>4.3604651162790695</v>
      </c>
      <c r="E167" s="110">
        <v>53.65</v>
      </c>
      <c r="F167" s="111">
        <v>5.4440000000000002E-2</v>
      </c>
      <c r="G167" s="107">
        <f t="shared" si="14"/>
        <v>53.704439999999998</v>
      </c>
      <c r="H167" s="72">
        <v>70.400000000000006</v>
      </c>
      <c r="I167" s="73" t="s">
        <v>66</v>
      </c>
      <c r="J167" s="71">
        <f t="shared" si="17"/>
        <v>70.400000000000006</v>
      </c>
      <c r="K167" s="72">
        <v>1.92</v>
      </c>
      <c r="L167" s="73" t="s">
        <v>66</v>
      </c>
      <c r="M167" s="71">
        <f t="shared" si="15"/>
        <v>1.92</v>
      </c>
      <c r="N167" s="72">
        <v>7311</v>
      </c>
      <c r="O167" s="73" t="s">
        <v>64</v>
      </c>
      <c r="P167" s="69">
        <f t="shared" si="13"/>
        <v>0.73109999999999997</v>
      </c>
    </row>
    <row r="168" spans="2:16">
      <c r="B168" s="108">
        <v>400</v>
      </c>
      <c r="C168" s="73" t="s">
        <v>65</v>
      </c>
      <c r="D168" s="69">
        <f t="shared" si="16"/>
        <v>4.6511627906976747</v>
      </c>
      <c r="E168" s="110">
        <v>52.88</v>
      </c>
      <c r="F168" s="111">
        <v>5.1490000000000001E-2</v>
      </c>
      <c r="G168" s="107">
        <f t="shared" si="14"/>
        <v>52.931490000000004</v>
      </c>
      <c r="H168" s="72">
        <v>74.98</v>
      </c>
      <c r="I168" s="73" t="s">
        <v>66</v>
      </c>
      <c r="J168" s="71">
        <f t="shared" si="17"/>
        <v>74.98</v>
      </c>
      <c r="K168" s="72">
        <v>2.0299999999999998</v>
      </c>
      <c r="L168" s="73" t="s">
        <v>66</v>
      </c>
      <c r="M168" s="71">
        <f t="shared" si="15"/>
        <v>2.0299999999999998</v>
      </c>
      <c r="N168" s="72">
        <v>7423</v>
      </c>
      <c r="O168" s="73" t="s">
        <v>64</v>
      </c>
      <c r="P168" s="69">
        <f t="shared" si="13"/>
        <v>0.74229999999999996</v>
      </c>
    </row>
    <row r="169" spans="2:16">
      <c r="B169" s="108">
        <v>450</v>
      </c>
      <c r="C169" s="73" t="s">
        <v>65</v>
      </c>
      <c r="D169" s="69">
        <f t="shared" si="16"/>
        <v>5.2325581395348841</v>
      </c>
      <c r="E169" s="110">
        <v>51.4</v>
      </c>
      <c r="F169" s="111">
        <v>4.6489999999999997E-2</v>
      </c>
      <c r="G169" s="107">
        <f t="shared" si="14"/>
        <v>51.446489999999997</v>
      </c>
      <c r="H169" s="72">
        <v>84.35</v>
      </c>
      <c r="I169" s="73" t="s">
        <v>66</v>
      </c>
      <c r="J169" s="71">
        <f t="shared" si="17"/>
        <v>84.35</v>
      </c>
      <c r="K169" s="72">
        <v>2.4300000000000002</v>
      </c>
      <c r="L169" s="73" t="s">
        <v>66</v>
      </c>
      <c r="M169" s="71">
        <f t="shared" si="15"/>
        <v>2.4300000000000002</v>
      </c>
      <c r="N169" s="72">
        <v>7648</v>
      </c>
      <c r="O169" s="73" t="s">
        <v>64</v>
      </c>
      <c r="P169" s="69">
        <f t="shared" si="13"/>
        <v>0.76479999999999992</v>
      </c>
    </row>
    <row r="170" spans="2:16">
      <c r="B170" s="108">
        <v>500</v>
      </c>
      <c r="C170" s="73" t="s">
        <v>65</v>
      </c>
      <c r="D170" s="69">
        <f t="shared" si="16"/>
        <v>5.8139534883720927</v>
      </c>
      <c r="E170" s="110">
        <v>49.99</v>
      </c>
      <c r="F170" s="111">
        <v>4.2419999999999999E-2</v>
      </c>
      <c r="G170" s="107">
        <f t="shared" si="14"/>
        <v>50.032420000000002</v>
      </c>
      <c r="H170" s="72">
        <v>93.99</v>
      </c>
      <c r="I170" s="73" t="s">
        <v>66</v>
      </c>
      <c r="J170" s="71">
        <f t="shared" si="17"/>
        <v>93.99</v>
      </c>
      <c r="K170" s="72">
        <v>2.78</v>
      </c>
      <c r="L170" s="73" t="s">
        <v>66</v>
      </c>
      <c r="M170" s="71">
        <f t="shared" si="15"/>
        <v>2.78</v>
      </c>
      <c r="N170" s="72">
        <v>7877</v>
      </c>
      <c r="O170" s="73" t="s">
        <v>64</v>
      </c>
      <c r="P170" s="69">
        <f t="shared" si="13"/>
        <v>0.78769999999999996</v>
      </c>
    </row>
    <row r="171" spans="2:16">
      <c r="B171" s="108">
        <v>550</v>
      </c>
      <c r="C171" s="73" t="s">
        <v>65</v>
      </c>
      <c r="D171" s="69">
        <f t="shared" si="16"/>
        <v>6.3953488372093021</v>
      </c>
      <c r="E171" s="110">
        <v>48.65</v>
      </c>
      <c r="F171" s="111">
        <v>3.9039999999999998E-2</v>
      </c>
      <c r="G171" s="107">
        <f t="shared" si="14"/>
        <v>48.689039999999999</v>
      </c>
      <c r="H171" s="72">
        <v>103.89</v>
      </c>
      <c r="I171" s="73" t="s">
        <v>66</v>
      </c>
      <c r="J171" s="71">
        <f t="shared" si="17"/>
        <v>103.89</v>
      </c>
      <c r="K171" s="72">
        <v>3.12</v>
      </c>
      <c r="L171" s="73" t="s">
        <v>66</v>
      </c>
      <c r="M171" s="71">
        <f t="shared" si="15"/>
        <v>3.12</v>
      </c>
      <c r="N171" s="72">
        <v>8110</v>
      </c>
      <c r="O171" s="73" t="s">
        <v>64</v>
      </c>
      <c r="P171" s="69">
        <f t="shared" si="13"/>
        <v>0.81099999999999994</v>
      </c>
    </row>
    <row r="172" spans="2:16">
      <c r="B172" s="108">
        <v>600</v>
      </c>
      <c r="C172" s="73" t="s">
        <v>65</v>
      </c>
      <c r="D172" s="69">
        <f t="shared" si="16"/>
        <v>6.9767441860465116</v>
      </c>
      <c r="E172" s="110">
        <v>47.35</v>
      </c>
      <c r="F172" s="111">
        <v>3.619E-2</v>
      </c>
      <c r="G172" s="107">
        <f t="shared" si="14"/>
        <v>47.386189999999999</v>
      </c>
      <c r="H172" s="72">
        <v>114.07</v>
      </c>
      <c r="I172" s="73" t="s">
        <v>66</v>
      </c>
      <c r="J172" s="71">
        <f t="shared" si="17"/>
        <v>114.07</v>
      </c>
      <c r="K172" s="72">
        <v>3.43</v>
      </c>
      <c r="L172" s="73" t="s">
        <v>66</v>
      </c>
      <c r="M172" s="71">
        <f t="shared" si="15"/>
        <v>3.43</v>
      </c>
      <c r="N172" s="72">
        <v>8348</v>
      </c>
      <c r="O172" s="73" t="s">
        <v>64</v>
      </c>
      <c r="P172" s="69">
        <f t="shared" si="13"/>
        <v>0.8348000000000001</v>
      </c>
    </row>
    <row r="173" spans="2:16">
      <c r="B173" s="108">
        <v>650</v>
      </c>
      <c r="C173" s="73" t="s">
        <v>65</v>
      </c>
      <c r="D173" s="69">
        <f t="shared" si="16"/>
        <v>7.558139534883721</v>
      </c>
      <c r="E173" s="110">
        <v>46.1</v>
      </c>
      <c r="F173" s="111">
        <v>3.3739999999999999E-2</v>
      </c>
      <c r="G173" s="107">
        <f t="shared" si="14"/>
        <v>46.133740000000003</v>
      </c>
      <c r="H173" s="72">
        <v>124.53</v>
      </c>
      <c r="I173" s="73" t="s">
        <v>66</v>
      </c>
      <c r="J173" s="71">
        <f t="shared" si="17"/>
        <v>124.53</v>
      </c>
      <c r="K173" s="72">
        <v>3.74</v>
      </c>
      <c r="L173" s="73" t="s">
        <v>66</v>
      </c>
      <c r="M173" s="71">
        <f t="shared" si="15"/>
        <v>3.74</v>
      </c>
      <c r="N173" s="72">
        <v>8592</v>
      </c>
      <c r="O173" s="73" t="s">
        <v>64</v>
      </c>
      <c r="P173" s="69">
        <f t="shared" si="13"/>
        <v>0.85920000000000007</v>
      </c>
    </row>
    <row r="174" spans="2:16">
      <c r="B174" s="108">
        <v>700</v>
      </c>
      <c r="C174" s="73" t="s">
        <v>65</v>
      </c>
      <c r="D174" s="69">
        <f t="shared" si="16"/>
        <v>8.1395348837209305</v>
      </c>
      <c r="E174" s="110">
        <v>44.89</v>
      </c>
      <c r="F174" s="111">
        <v>3.1620000000000002E-2</v>
      </c>
      <c r="G174" s="107">
        <f t="shared" si="14"/>
        <v>44.921619999999997</v>
      </c>
      <c r="H174" s="72">
        <v>135.26</v>
      </c>
      <c r="I174" s="73" t="s">
        <v>66</v>
      </c>
      <c r="J174" s="71">
        <f t="shared" si="17"/>
        <v>135.26</v>
      </c>
      <c r="K174" s="72">
        <v>4.04</v>
      </c>
      <c r="L174" s="73" t="s">
        <v>66</v>
      </c>
      <c r="M174" s="71">
        <f t="shared" si="15"/>
        <v>4.04</v>
      </c>
      <c r="N174" s="72">
        <v>8841</v>
      </c>
      <c r="O174" s="73" t="s">
        <v>64</v>
      </c>
      <c r="P174" s="69">
        <f t="shared" si="13"/>
        <v>0.88409999999999989</v>
      </c>
    </row>
    <row r="175" spans="2:16">
      <c r="B175" s="108">
        <v>800</v>
      </c>
      <c r="C175" s="73" t="s">
        <v>65</v>
      </c>
      <c r="D175" s="69">
        <f t="shared" si="16"/>
        <v>9.3023255813953494</v>
      </c>
      <c r="E175" s="110">
        <v>42.6</v>
      </c>
      <c r="F175" s="111">
        <v>2.8129999999999999E-2</v>
      </c>
      <c r="G175" s="107">
        <f t="shared" si="14"/>
        <v>42.628129999999999</v>
      </c>
      <c r="H175" s="72">
        <v>157.61000000000001</v>
      </c>
      <c r="I175" s="73" t="s">
        <v>66</v>
      </c>
      <c r="J175" s="71">
        <f t="shared" si="17"/>
        <v>157.61000000000001</v>
      </c>
      <c r="K175" s="72">
        <v>5.13</v>
      </c>
      <c r="L175" s="73" t="s">
        <v>66</v>
      </c>
      <c r="M175" s="71">
        <f t="shared" si="15"/>
        <v>5.13</v>
      </c>
      <c r="N175" s="72">
        <v>9359</v>
      </c>
      <c r="O175" s="73" t="s">
        <v>64</v>
      </c>
      <c r="P175" s="69">
        <f t="shared" si="13"/>
        <v>0.93589999999999995</v>
      </c>
    </row>
    <row r="176" spans="2:16">
      <c r="B176" s="108">
        <v>900</v>
      </c>
      <c r="C176" s="73" t="s">
        <v>65</v>
      </c>
      <c r="D176" s="69">
        <f t="shared" si="16"/>
        <v>10.465116279069768</v>
      </c>
      <c r="E176" s="110">
        <v>40.46</v>
      </c>
      <c r="F176" s="111">
        <v>2.537E-2</v>
      </c>
      <c r="G176" s="107">
        <f t="shared" si="14"/>
        <v>40.485370000000003</v>
      </c>
      <c r="H176" s="72">
        <v>181.15</v>
      </c>
      <c r="I176" s="73" t="s">
        <v>66</v>
      </c>
      <c r="J176" s="71">
        <f t="shared" si="17"/>
        <v>181.15</v>
      </c>
      <c r="K176" s="72">
        <v>6.12</v>
      </c>
      <c r="L176" s="73" t="s">
        <v>66</v>
      </c>
      <c r="M176" s="71">
        <f t="shared" si="15"/>
        <v>6.12</v>
      </c>
      <c r="N176" s="72">
        <v>9904</v>
      </c>
      <c r="O176" s="73" t="s">
        <v>64</v>
      </c>
      <c r="P176" s="69">
        <f t="shared" si="13"/>
        <v>0.99039999999999995</v>
      </c>
    </row>
    <row r="177" spans="1:16">
      <c r="A177" s="4"/>
      <c r="B177" s="108">
        <v>1</v>
      </c>
      <c r="C177" s="115" t="s">
        <v>67</v>
      </c>
      <c r="D177" s="69">
        <f>B177*1000/$C$5</f>
        <v>11.627906976744185</v>
      </c>
      <c r="E177" s="110">
        <v>38.47</v>
      </c>
      <c r="F177" s="111">
        <v>2.3120000000000002E-2</v>
      </c>
      <c r="G177" s="107">
        <f t="shared" si="14"/>
        <v>38.493119999999998</v>
      </c>
      <c r="H177" s="72">
        <v>205.92</v>
      </c>
      <c r="I177" s="73" t="s">
        <v>66</v>
      </c>
      <c r="J177" s="71">
        <f t="shared" si="17"/>
        <v>205.92</v>
      </c>
      <c r="K177" s="72">
        <v>7.05</v>
      </c>
      <c r="L177" s="73" t="s">
        <v>66</v>
      </c>
      <c r="M177" s="71">
        <f t="shared" si="15"/>
        <v>7.05</v>
      </c>
      <c r="N177" s="72">
        <v>1.05</v>
      </c>
      <c r="O177" s="115" t="s">
        <v>66</v>
      </c>
      <c r="P177" s="71">
        <f t="shared" ref="P177:P228" si="18">N177</f>
        <v>1.05</v>
      </c>
    </row>
    <row r="178" spans="1:16">
      <c r="B178" s="72">
        <v>1.1000000000000001</v>
      </c>
      <c r="C178" s="73" t="s">
        <v>67</v>
      </c>
      <c r="D178" s="69">
        <f t="shared" ref="D178:D228" si="19">B178*1000/$C$5</f>
        <v>12.790697674418604</v>
      </c>
      <c r="E178" s="110">
        <v>36.630000000000003</v>
      </c>
      <c r="F178" s="111">
        <v>2.1260000000000001E-2</v>
      </c>
      <c r="G178" s="107">
        <f t="shared" si="14"/>
        <v>36.651260000000001</v>
      </c>
      <c r="H178" s="72">
        <v>231.96</v>
      </c>
      <c r="I178" s="73" t="s">
        <v>66</v>
      </c>
      <c r="J178" s="71">
        <f t="shared" si="17"/>
        <v>231.96</v>
      </c>
      <c r="K178" s="72">
        <v>7.96</v>
      </c>
      <c r="L178" s="73" t="s">
        <v>66</v>
      </c>
      <c r="M178" s="71">
        <f t="shared" si="15"/>
        <v>7.96</v>
      </c>
      <c r="N178" s="72">
        <v>1.1100000000000001</v>
      </c>
      <c r="O178" s="73" t="s">
        <v>66</v>
      </c>
      <c r="P178" s="71">
        <f t="shared" si="18"/>
        <v>1.1100000000000001</v>
      </c>
    </row>
    <row r="179" spans="1:16">
      <c r="B179" s="108">
        <v>1.2</v>
      </c>
      <c r="C179" s="109" t="s">
        <v>67</v>
      </c>
      <c r="D179" s="69">
        <f t="shared" si="19"/>
        <v>13.953488372093023</v>
      </c>
      <c r="E179" s="110">
        <v>34.92</v>
      </c>
      <c r="F179" s="111">
        <v>1.968E-2</v>
      </c>
      <c r="G179" s="107">
        <f t="shared" si="14"/>
        <v>34.939680000000003</v>
      </c>
      <c r="H179" s="72">
        <v>259.27999999999997</v>
      </c>
      <c r="I179" s="73" t="s">
        <v>66</v>
      </c>
      <c r="J179" s="71">
        <f t="shared" si="17"/>
        <v>259.27999999999997</v>
      </c>
      <c r="K179" s="72">
        <v>8.85</v>
      </c>
      <c r="L179" s="73" t="s">
        <v>66</v>
      </c>
      <c r="M179" s="71">
        <f t="shared" si="15"/>
        <v>8.85</v>
      </c>
      <c r="N179" s="72">
        <v>1.17</v>
      </c>
      <c r="O179" s="73" t="s">
        <v>66</v>
      </c>
      <c r="P179" s="71">
        <f t="shared" si="18"/>
        <v>1.17</v>
      </c>
    </row>
    <row r="180" spans="1:16">
      <c r="B180" s="108">
        <v>1.3</v>
      </c>
      <c r="C180" s="109" t="s">
        <v>67</v>
      </c>
      <c r="D180" s="69">
        <f t="shared" si="19"/>
        <v>15.116279069767442</v>
      </c>
      <c r="E180" s="110">
        <v>33.340000000000003</v>
      </c>
      <c r="F180" s="111">
        <v>1.8339999999999999E-2</v>
      </c>
      <c r="G180" s="107">
        <f t="shared" si="14"/>
        <v>33.358340000000005</v>
      </c>
      <c r="H180" s="72">
        <v>287.93</v>
      </c>
      <c r="I180" s="73" t="s">
        <v>66</v>
      </c>
      <c r="J180" s="71">
        <f t="shared" si="17"/>
        <v>287.93</v>
      </c>
      <c r="K180" s="72">
        <v>9.73</v>
      </c>
      <c r="L180" s="73" t="s">
        <v>66</v>
      </c>
      <c r="M180" s="71">
        <f t="shared" si="15"/>
        <v>9.73</v>
      </c>
      <c r="N180" s="72">
        <v>1.24</v>
      </c>
      <c r="O180" s="73" t="s">
        <v>66</v>
      </c>
      <c r="P180" s="71">
        <f t="shared" si="18"/>
        <v>1.24</v>
      </c>
    </row>
    <row r="181" spans="1:16">
      <c r="B181" s="108">
        <v>1.4</v>
      </c>
      <c r="C181" s="109" t="s">
        <v>67</v>
      </c>
      <c r="D181" s="69">
        <f t="shared" si="19"/>
        <v>16.279069767441861</v>
      </c>
      <c r="E181" s="110">
        <v>31.88</v>
      </c>
      <c r="F181" s="111">
        <v>1.7170000000000001E-2</v>
      </c>
      <c r="G181" s="107">
        <f t="shared" si="14"/>
        <v>31.897169999999999</v>
      </c>
      <c r="H181" s="72">
        <v>317.89999999999998</v>
      </c>
      <c r="I181" s="73" t="s">
        <v>66</v>
      </c>
      <c r="J181" s="71">
        <f t="shared" si="17"/>
        <v>317.89999999999998</v>
      </c>
      <c r="K181" s="72">
        <v>10.62</v>
      </c>
      <c r="L181" s="73" t="s">
        <v>66</v>
      </c>
      <c r="M181" s="71">
        <f t="shared" si="15"/>
        <v>10.62</v>
      </c>
      <c r="N181" s="72">
        <v>1.31</v>
      </c>
      <c r="O181" s="73" t="s">
        <v>66</v>
      </c>
      <c r="P181" s="71">
        <f t="shared" si="18"/>
        <v>1.31</v>
      </c>
    </row>
    <row r="182" spans="1:16">
      <c r="B182" s="108">
        <v>1.5</v>
      </c>
      <c r="C182" s="109" t="s">
        <v>67</v>
      </c>
      <c r="D182" s="69">
        <f t="shared" si="19"/>
        <v>17.441860465116278</v>
      </c>
      <c r="E182" s="110">
        <v>30.53</v>
      </c>
      <c r="F182" s="111">
        <v>1.6160000000000001E-2</v>
      </c>
      <c r="G182" s="107">
        <f t="shared" si="14"/>
        <v>30.54616</v>
      </c>
      <c r="H182" s="72">
        <v>349.23</v>
      </c>
      <c r="I182" s="73" t="s">
        <v>66</v>
      </c>
      <c r="J182" s="71">
        <f t="shared" si="17"/>
        <v>349.23</v>
      </c>
      <c r="K182" s="72">
        <v>11.5</v>
      </c>
      <c r="L182" s="73" t="s">
        <v>66</v>
      </c>
      <c r="M182" s="71">
        <f t="shared" si="15"/>
        <v>11.5</v>
      </c>
      <c r="N182" s="72">
        <v>1.38</v>
      </c>
      <c r="O182" s="73" t="s">
        <v>66</v>
      </c>
      <c r="P182" s="71">
        <f t="shared" si="18"/>
        <v>1.38</v>
      </c>
    </row>
    <row r="183" spans="1:16">
      <c r="B183" s="108">
        <v>1.6</v>
      </c>
      <c r="C183" s="109" t="s">
        <v>67</v>
      </c>
      <c r="D183" s="69">
        <f t="shared" si="19"/>
        <v>18.604651162790699</v>
      </c>
      <c r="E183" s="110">
        <v>29.29</v>
      </c>
      <c r="F183" s="111">
        <v>1.5259999999999999E-2</v>
      </c>
      <c r="G183" s="107">
        <f t="shared" si="14"/>
        <v>29.305260000000001</v>
      </c>
      <c r="H183" s="72">
        <v>381.91</v>
      </c>
      <c r="I183" s="73" t="s">
        <v>66</v>
      </c>
      <c r="J183" s="71">
        <f t="shared" si="17"/>
        <v>381.91</v>
      </c>
      <c r="K183" s="72">
        <v>12.4</v>
      </c>
      <c r="L183" s="73" t="s">
        <v>66</v>
      </c>
      <c r="M183" s="71">
        <f t="shared" si="15"/>
        <v>12.4</v>
      </c>
      <c r="N183" s="72">
        <v>1.46</v>
      </c>
      <c r="O183" s="73" t="s">
        <v>66</v>
      </c>
      <c r="P183" s="71">
        <f t="shared" si="18"/>
        <v>1.46</v>
      </c>
    </row>
    <row r="184" spans="1:16">
      <c r="B184" s="108">
        <v>1.7</v>
      </c>
      <c r="C184" s="109" t="s">
        <v>67</v>
      </c>
      <c r="D184" s="69">
        <f t="shared" si="19"/>
        <v>19.767441860465116</v>
      </c>
      <c r="E184" s="110">
        <v>28.15</v>
      </c>
      <c r="F184" s="111">
        <v>1.4460000000000001E-2</v>
      </c>
      <c r="G184" s="107">
        <f t="shared" si="14"/>
        <v>28.164459999999998</v>
      </c>
      <c r="H184" s="72">
        <v>415.94</v>
      </c>
      <c r="I184" s="73" t="s">
        <v>66</v>
      </c>
      <c r="J184" s="71">
        <f t="shared" si="17"/>
        <v>415.94</v>
      </c>
      <c r="K184" s="72">
        <v>13.3</v>
      </c>
      <c r="L184" s="73" t="s">
        <v>66</v>
      </c>
      <c r="M184" s="71">
        <f t="shared" si="15"/>
        <v>13.3</v>
      </c>
      <c r="N184" s="72">
        <v>1.54</v>
      </c>
      <c r="O184" s="73" t="s">
        <v>66</v>
      </c>
      <c r="P184" s="71">
        <f t="shared" si="18"/>
        <v>1.54</v>
      </c>
    </row>
    <row r="185" spans="1:16">
      <c r="B185" s="108">
        <v>1.8</v>
      </c>
      <c r="C185" s="109" t="s">
        <v>67</v>
      </c>
      <c r="D185" s="69">
        <f t="shared" si="19"/>
        <v>20.930232558139537</v>
      </c>
      <c r="E185" s="110">
        <v>27.1</v>
      </c>
      <c r="F185" s="111">
        <v>1.374E-2</v>
      </c>
      <c r="G185" s="107">
        <f t="shared" si="14"/>
        <v>27.11374</v>
      </c>
      <c r="H185" s="72">
        <v>451.33</v>
      </c>
      <c r="I185" s="73" t="s">
        <v>66</v>
      </c>
      <c r="J185" s="71">
        <f t="shared" si="17"/>
        <v>451.33</v>
      </c>
      <c r="K185" s="72">
        <v>14.21</v>
      </c>
      <c r="L185" s="73" t="s">
        <v>66</v>
      </c>
      <c r="M185" s="71">
        <f t="shared" si="15"/>
        <v>14.21</v>
      </c>
      <c r="N185" s="72">
        <v>1.62</v>
      </c>
      <c r="O185" s="73" t="s">
        <v>66</v>
      </c>
      <c r="P185" s="71">
        <f t="shared" si="18"/>
        <v>1.62</v>
      </c>
    </row>
    <row r="186" spans="1:16">
      <c r="B186" s="108">
        <v>2</v>
      </c>
      <c r="C186" s="109" t="s">
        <v>67</v>
      </c>
      <c r="D186" s="69">
        <f t="shared" si="19"/>
        <v>23.255813953488371</v>
      </c>
      <c r="E186" s="110">
        <v>25.25</v>
      </c>
      <c r="F186" s="111">
        <v>1.251E-2</v>
      </c>
      <c r="G186" s="107">
        <f t="shared" si="14"/>
        <v>25.262509999999999</v>
      </c>
      <c r="H186" s="72">
        <v>526.05999999999995</v>
      </c>
      <c r="I186" s="73" t="s">
        <v>66</v>
      </c>
      <c r="J186" s="71">
        <f t="shared" si="17"/>
        <v>526.05999999999995</v>
      </c>
      <c r="K186" s="72">
        <v>17.72</v>
      </c>
      <c r="L186" s="73" t="s">
        <v>66</v>
      </c>
      <c r="M186" s="71">
        <f t="shared" si="15"/>
        <v>17.72</v>
      </c>
      <c r="N186" s="72">
        <v>1.8</v>
      </c>
      <c r="O186" s="73" t="s">
        <v>66</v>
      </c>
      <c r="P186" s="71">
        <f t="shared" si="18"/>
        <v>1.8</v>
      </c>
    </row>
    <row r="187" spans="1:16">
      <c r="B187" s="108">
        <v>2.25</v>
      </c>
      <c r="C187" s="109" t="s">
        <v>67</v>
      </c>
      <c r="D187" s="69">
        <f t="shared" si="19"/>
        <v>26.162790697674417</v>
      </c>
      <c r="E187" s="110">
        <v>23.36</v>
      </c>
      <c r="F187" s="111">
        <v>1.1270000000000001E-2</v>
      </c>
      <c r="G187" s="107">
        <f t="shared" si="14"/>
        <v>23.371269999999999</v>
      </c>
      <c r="H187" s="72">
        <v>626.69000000000005</v>
      </c>
      <c r="I187" s="73" t="s">
        <v>66</v>
      </c>
      <c r="J187" s="71">
        <f t="shared" si="17"/>
        <v>626.69000000000005</v>
      </c>
      <c r="K187" s="72">
        <v>22.73</v>
      </c>
      <c r="L187" s="73" t="s">
        <v>66</v>
      </c>
      <c r="M187" s="71">
        <f t="shared" si="15"/>
        <v>22.73</v>
      </c>
      <c r="N187" s="72">
        <v>2.04</v>
      </c>
      <c r="O187" s="73" t="s">
        <v>66</v>
      </c>
      <c r="P187" s="71">
        <f t="shared" si="18"/>
        <v>2.04</v>
      </c>
    </row>
    <row r="188" spans="1:16">
      <c r="B188" s="108">
        <v>2.5</v>
      </c>
      <c r="C188" s="109" t="s">
        <v>67</v>
      </c>
      <c r="D188" s="69">
        <f t="shared" si="19"/>
        <v>29.069767441860463</v>
      </c>
      <c r="E188" s="110">
        <v>21.86</v>
      </c>
      <c r="F188" s="111">
        <v>1.025E-2</v>
      </c>
      <c r="G188" s="107">
        <f t="shared" si="14"/>
        <v>21.870249999999999</v>
      </c>
      <c r="H188" s="72">
        <v>734.83</v>
      </c>
      <c r="I188" s="73" t="s">
        <v>66</v>
      </c>
      <c r="J188" s="71">
        <f t="shared" si="17"/>
        <v>734.83</v>
      </c>
      <c r="K188" s="72">
        <v>27.4</v>
      </c>
      <c r="L188" s="73" t="s">
        <v>66</v>
      </c>
      <c r="M188" s="71">
        <f t="shared" si="15"/>
        <v>27.4</v>
      </c>
      <c r="N188" s="72">
        <v>2.2999999999999998</v>
      </c>
      <c r="O188" s="73" t="s">
        <v>66</v>
      </c>
      <c r="P188" s="71">
        <f t="shared" si="18"/>
        <v>2.2999999999999998</v>
      </c>
    </row>
    <row r="189" spans="1:16">
      <c r="B189" s="108">
        <v>2.75</v>
      </c>
      <c r="C189" s="109" t="s">
        <v>67</v>
      </c>
      <c r="D189" s="69">
        <f t="shared" si="19"/>
        <v>31.976744186046513</v>
      </c>
      <c r="E189" s="110">
        <v>20.55</v>
      </c>
      <c r="F189" s="111">
        <v>9.4179999999999993E-3</v>
      </c>
      <c r="G189" s="107">
        <f t="shared" si="14"/>
        <v>20.559418000000001</v>
      </c>
      <c r="H189" s="72">
        <v>850.14</v>
      </c>
      <c r="I189" s="73" t="s">
        <v>66</v>
      </c>
      <c r="J189" s="71">
        <f t="shared" si="17"/>
        <v>850.14</v>
      </c>
      <c r="K189" s="72">
        <v>31.89</v>
      </c>
      <c r="L189" s="73" t="s">
        <v>66</v>
      </c>
      <c r="M189" s="71">
        <f t="shared" si="15"/>
        <v>31.89</v>
      </c>
      <c r="N189" s="72">
        <v>2.57</v>
      </c>
      <c r="O189" s="73" t="s">
        <v>66</v>
      </c>
      <c r="P189" s="71">
        <f t="shared" si="18"/>
        <v>2.57</v>
      </c>
    </row>
    <row r="190" spans="1:16">
      <c r="B190" s="108">
        <v>3</v>
      </c>
      <c r="C190" s="109" t="s">
        <v>67</v>
      </c>
      <c r="D190" s="69">
        <f t="shared" si="19"/>
        <v>34.883720930232556</v>
      </c>
      <c r="E190" s="110">
        <v>19.36</v>
      </c>
      <c r="F190" s="111">
        <v>8.7119999999999993E-3</v>
      </c>
      <c r="G190" s="107">
        <f t="shared" si="14"/>
        <v>19.368711999999999</v>
      </c>
      <c r="H190" s="72">
        <v>972.67</v>
      </c>
      <c r="I190" s="73" t="s">
        <v>66</v>
      </c>
      <c r="J190" s="71">
        <f t="shared" si="17"/>
        <v>972.67</v>
      </c>
      <c r="K190" s="72">
        <v>36.299999999999997</v>
      </c>
      <c r="L190" s="73" t="s">
        <v>66</v>
      </c>
      <c r="M190" s="71">
        <f t="shared" si="15"/>
        <v>36.299999999999997</v>
      </c>
      <c r="N190" s="72">
        <v>2.86</v>
      </c>
      <c r="O190" s="73" t="s">
        <v>66</v>
      </c>
      <c r="P190" s="71">
        <f t="shared" si="18"/>
        <v>2.86</v>
      </c>
    </row>
    <row r="191" spans="1:16">
      <c r="B191" s="108">
        <v>3.25</v>
      </c>
      <c r="C191" s="109" t="s">
        <v>67</v>
      </c>
      <c r="D191" s="69">
        <f t="shared" si="19"/>
        <v>37.790697674418603</v>
      </c>
      <c r="E191" s="110">
        <v>18.32</v>
      </c>
      <c r="F191" s="111">
        <v>8.1099999999999992E-3</v>
      </c>
      <c r="G191" s="107">
        <f t="shared" si="14"/>
        <v>18.328109999999999</v>
      </c>
      <c r="H191" s="72">
        <v>1.1000000000000001</v>
      </c>
      <c r="I191" s="115" t="s">
        <v>12</v>
      </c>
      <c r="J191" s="74">
        <f t="shared" ref="J191:J228" si="20">H191*1000</f>
        <v>1100</v>
      </c>
      <c r="K191" s="72">
        <v>40.68</v>
      </c>
      <c r="L191" s="73" t="s">
        <v>66</v>
      </c>
      <c r="M191" s="71">
        <f t="shared" si="15"/>
        <v>40.68</v>
      </c>
      <c r="N191" s="72">
        <v>3.17</v>
      </c>
      <c r="O191" s="73" t="s">
        <v>66</v>
      </c>
      <c r="P191" s="71">
        <f t="shared" si="18"/>
        <v>3.17</v>
      </c>
    </row>
    <row r="192" spans="1:16">
      <c r="B192" s="108">
        <v>3.5</v>
      </c>
      <c r="C192" s="109" t="s">
        <v>67</v>
      </c>
      <c r="D192" s="69">
        <f t="shared" si="19"/>
        <v>40.697674418604649</v>
      </c>
      <c r="E192" s="110">
        <v>17.39</v>
      </c>
      <c r="F192" s="111">
        <v>7.5890000000000003E-3</v>
      </c>
      <c r="G192" s="107">
        <f t="shared" si="14"/>
        <v>17.397589</v>
      </c>
      <c r="H192" s="72">
        <v>1.24</v>
      </c>
      <c r="I192" s="73" t="s">
        <v>12</v>
      </c>
      <c r="J192" s="74">
        <f t="shared" si="20"/>
        <v>1240</v>
      </c>
      <c r="K192" s="72">
        <v>45.06</v>
      </c>
      <c r="L192" s="73" t="s">
        <v>66</v>
      </c>
      <c r="M192" s="71">
        <f t="shared" si="15"/>
        <v>45.06</v>
      </c>
      <c r="N192" s="72">
        <v>3.49</v>
      </c>
      <c r="O192" s="73" t="s">
        <v>66</v>
      </c>
      <c r="P192" s="71">
        <f t="shared" si="18"/>
        <v>3.49</v>
      </c>
    </row>
    <row r="193" spans="2:16">
      <c r="B193" s="108">
        <v>3.75</v>
      </c>
      <c r="C193" s="109" t="s">
        <v>67</v>
      </c>
      <c r="D193" s="69">
        <f t="shared" si="19"/>
        <v>43.604651162790695</v>
      </c>
      <c r="E193" s="110">
        <v>16.57</v>
      </c>
      <c r="F193" s="111">
        <v>7.1329999999999996E-3</v>
      </c>
      <c r="G193" s="107">
        <f t="shared" si="14"/>
        <v>16.577133</v>
      </c>
      <c r="H193" s="72">
        <v>1.38</v>
      </c>
      <c r="I193" s="73" t="s">
        <v>12</v>
      </c>
      <c r="J193" s="74">
        <f t="shared" si="20"/>
        <v>1380</v>
      </c>
      <c r="K193" s="72">
        <v>49.45</v>
      </c>
      <c r="L193" s="73" t="s">
        <v>66</v>
      </c>
      <c r="M193" s="71">
        <f t="shared" si="15"/>
        <v>49.45</v>
      </c>
      <c r="N193" s="72">
        <v>3.83</v>
      </c>
      <c r="O193" s="73" t="s">
        <v>66</v>
      </c>
      <c r="P193" s="71">
        <f t="shared" si="18"/>
        <v>3.83</v>
      </c>
    </row>
    <row r="194" spans="2:16">
      <c r="B194" s="108">
        <v>4</v>
      </c>
      <c r="C194" s="109" t="s">
        <v>67</v>
      </c>
      <c r="D194" s="69">
        <f t="shared" si="19"/>
        <v>46.511627906976742</v>
      </c>
      <c r="E194" s="110">
        <v>15.83</v>
      </c>
      <c r="F194" s="111">
        <v>6.7320000000000001E-3</v>
      </c>
      <c r="G194" s="107">
        <f t="shared" si="14"/>
        <v>15.836732</v>
      </c>
      <c r="H194" s="72">
        <v>1.53</v>
      </c>
      <c r="I194" s="73" t="s">
        <v>12</v>
      </c>
      <c r="J194" s="74">
        <f t="shared" si="20"/>
        <v>1530</v>
      </c>
      <c r="K194" s="72">
        <v>53.86</v>
      </c>
      <c r="L194" s="73" t="s">
        <v>66</v>
      </c>
      <c r="M194" s="71">
        <f t="shared" si="15"/>
        <v>53.86</v>
      </c>
      <c r="N194" s="72">
        <v>4.18</v>
      </c>
      <c r="O194" s="73" t="s">
        <v>66</v>
      </c>
      <c r="P194" s="71">
        <f t="shared" si="18"/>
        <v>4.18</v>
      </c>
    </row>
    <row r="195" spans="2:16">
      <c r="B195" s="108">
        <v>4.5</v>
      </c>
      <c r="C195" s="109" t="s">
        <v>67</v>
      </c>
      <c r="D195" s="69">
        <f t="shared" si="19"/>
        <v>52.325581395348834</v>
      </c>
      <c r="E195" s="110">
        <v>14.56</v>
      </c>
      <c r="F195" s="111">
        <v>6.0549999999999996E-3</v>
      </c>
      <c r="G195" s="107">
        <f t="shared" si="14"/>
        <v>14.566055</v>
      </c>
      <c r="H195" s="72">
        <v>1.86</v>
      </c>
      <c r="I195" s="73" t="s">
        <v>12</v>
      </c>
      <c r="J195" s="74">
        <f t="shared" si="20"/>
        <v>1860</v>
      </c>
      <c r="K195" s="72">
        <v>70.540000000000006</v>
      </c>
      <c r="L195" s="73" t="s">
        <v>66</v>
      </c>
      <c r="M195" s="71">
        <f t="shared" si="15"/>
        <v>70.540000000000006</v>
      </c>
      <c r="N195" s="72">
        <v>4.93</v>
      </c>
      <c r="O195" s="73" t="s">
        <v>66</v>
      </c>
      <c r="P195" s="71">
        <f t="shared" si="18"/>
        <v>4.93</v>
      </c>
    </row>
    <row r="196" spans="2:16">
      <c r="B196" s="108">
        <v>5</v>
      </c>
      <c r="C196" s="109" t="s">
        <v>67</v>
      </c>
      <c r="D196" s="69">
        <f t="shared" si="19"/>
        <v>58.139534883720927</v>
      </c>
      <c r="E196" s="110">
        <v>13.51</v>
      </c>
      <c r="F196" s="111">
        <v>5.5079999999999999E-3</v>
      </c>
      <c r="G196" s="107">
        <f t="shared" si="14"/>
        <v>13.515508000000001</v>
      </c>
      <c r="H196" s="72">
        <v>2.2000000000000002</v>
      </c>
      <c r="I196" s="73" t="s">
        <v>12</v>
      </c>
      <c r="J196" s="74">
        <f t="shared" si="20"/>
        <v>2200</v>
      </c>
      <c r="K196" s="72">
        <v>86.06</v>
      </c>
      <c r="L196" s="73" t="s">
        <v>66</v>
      </c>
      <c r="M196" s="71">
        <f t="shared" si="15"/>
        <v>86.06</v>
      </c>
      <c r="N196" s="72">
        <v>5.74</v>
      </c>
      <c r="O196" s="73" t="s">
        <v>66</v>
      </c>
      <c r="P196" s="71">
        <f t="shared" si="18"/>
        <v>5.74</v>
      </c>
    </row>
    <row r="197" spans="2:16">
      <c r="B197" s="108">
        <v>5.5</v>
      </c>
      <c r="C197" s="109" t="s">
        <v>67</v>
      </c>
      <c r="D197" s="69">
        <f t="shared" si="19"/>
        <v>63.953488372093027</v>
      </c>
      <c r="E197" s="110">
        <v>12.62</v>
      </c>
      <c r="F197" s="111">
        <v>5.0540000000000003E-3</v>
      </c>
      <c r="G197" s="107">
        <f t="shared" si="14"/>
        <v>12.625053999999999</v>
      </c>
      <c r="H197" s="72">
        <v>2.58</v>
      </c>
      <c r="I197" s="73" t="s">
        <v>12</v>
      </c>
      <c r="J197" s="74">
        <f t="shared" si="20"/>
        <v>2580</v>
      </c>
      <c r="K197" s="72">
        <v>101.05</v>
      </c>
      <c r="L197" s="73" t="s">
        <v>66</v>
      </c>
      <c r="M197" s="71">
        <f t="shared" si="15"/>
        <v>101.05</v>
      </c>
      <c r="N197" s="72">
        <v>6.6</v>
      </c>
      <c r="O197" s="73" t="s">
        <v>66</v>
      </c>
      <c r="P197" s="71">
        <f t="shared" si="18"/>
        <v>6.6</v>
      </c>
    </row>
    <row r="198" spans="2:16">
      <c r="B198" s="108">
        <v>6</v>
      </c>
      <c r="C198" s="109" t="s">
        <v>67</v>
      </c>
      <c r="D198" s="69">
        <f t="shared" si="19"/>
        <v>69.767441860465112</v>
      </c>
      <c r="E198" s="110">
        <v>11.86</v>
      </c>
      <c r="F198" s="111">
        <v>4.6730000000000001E-3</v>
      </c>
      <c r="G198" s="107">
        <f t="shared" si="14"/>
        <v>11.864673</v>
      </c>
      <c r="H198" s="72">
        <v>2.98</v>
      </c>
      <c r="I198" s="73" t="s">
        <v>12</v>
      </c>
      <c r="J198" s="74">
        <f t="shared" si="20"/>
        <v>2980</v>
      </c>
      <c r="K198" s="72">
        <v>115.78</v>
      </c>
      <c r="L198" s="73" t="s">
        <v>66</v>
      </c>
      <c r="M198" s="71">
        <f t="shared" si="15"/>
        <v>115.78</v>
      </c>
      <c r="N198" s="72">
        <v>7.51</v>
      </c>
      <c r="O198" s="73" t="s">
        <v>66</v>
      </c>
      <c r="P198" s="71">
        <f t="shared" si="18"/>
        <v>7.51</v>
      </c>
    </row>
    <row r="199" spans="2:16">
      <c r="B199" s="108">
        <v>6.5</v>
      </c>
      <c r="C199" s="109" t="s">
        <v>67</v>
      </c>
      <c r="D199" s="69">
        <f t="shared" si="19"/>
        <v>75.581395348837205</v>
      </c>
      <c r="E199" s="110">
        <v>11.2</v>
      </c>
      <c r="F199" s="111">
        <v>4.3470000000000002E-3</v>
      </c>
      <c r="G199" s="107">
        <f t="shared" si="14"/>
        <v>11.204346999999999</v>
      </c>
      <c r="H199" s="72">
        <v>3.4</v>
      </c>
      <c r="I199" s="73" t="s">
        <v>12</v>
      </c>
      <c r="J199" s="74">
        <f t="shared" si="20"/>
        <v>3400</v>
      </c>
      <c r="K199" s="72">
        <v>130.4</v>
      </c>
      <c r="L199" s="73" t="s">
        <v>66</v>
      </c>
      <c r="M199" s="71">
        <f t="shared" si="15"/>
        <v>130.4</v>
      </c>
      <c r="N199" s="72">
        <v>8.4700000000000006</v>
      </c>
      <c r="O199" s="73" t="s">
        <v>66</v>
      </c>
      <c r="P199" s="71">
        <f t="shared" si="18"/>
        <v>8.4700000000000006</v>
      </c>
    </row>
    <row r="200" spans="2:16">
      <c r="B200" s="108">
        <v>7</v>
      </c>
      <c r="C200" s="109" t="s">
        <v>67</v>
      </c>
      <c r="D200" s="69">
        <f t="shared" si="19"/>
        <v>81.395348837209298</v>
      </c>
      <c r="E200" s="110">
        <v>10.63</v>
      </c>
      <c r="F200" s="111">
        <v>4.0660000000000002E-3</v>
      </c>
      <c r="G200" s="107">
        <f t="shared" si="14"/>
        <v>10.634066000000001</v>
      </c>
      <c r="H200" s="72">
        <v>3.85</v>
      </c>
      <c r="I200" s="73" t="s">
        <v>12</v>
      </c>
      <c r="J200" s="74">
        <f t="shared" si="20"/>
        <v>3850</v>
      </c>
      <c r="K200" s="72">
        <v>144.97</v>
      </c>
      <c r="L200" s="73" t="s">
        <v>66</v>
      </c>
      <c r="M200" s="71">
        <f t="shared" si="15"/>
        <v>144.97</v>
      </c>
      <c r="N200" s="72">
        <v>9.48</v>
      </c>
      <c r="O200" s="73" t="s">
        <v>66</v>
      </c>
      <c r="P200" s="71">
        <f t="shared" si="18"/>
        <v>9.48</v>
      </c>
    </row>
    <row r="201" spans="2:16">
      <c r="B201" s="108">
        <v>8</v>
      </c>
      <c r="C201" s="109" t="s">
        <v>67</v>
      </c>
      <c r="D201" s="69">
        <f t="shared" si="19"/>
        <v>93.023255813953483</v>
      </c>
      <c r="E201" s="110">
        <v>9.673</v>
      </c>
      <c r="F201" s="111">
        <v>3.6029999999999999E-3</v>
      </c>
      <c r="G201" s="107">
        <f t="shared" si="14"/>
        <v>9.6766030000000001</v>
      </c>
      <c r="H201" s="72">
        <v>4.8099999999999996</v>
      </c>
      <c r="I201" s="73" t="s">
        <v>12</v>
      </c>
      <c r="J201" s="74">
        <f t="shared" si="20"/>
        <v>4810</v>
      </c>
      <c r="K201" s="72">
        <v>199.07</v>
      </c>
      <c r="L201" s="73" t="s">
        <v>66</v>
      </c>
      <c r="M201" s="71">
        <f t="shared" si="15"/>
        <v>199.07</v>
      </c>
      <c r="N201" s="72">
        <v>11.64</v>
      </c>
      <c r="O201" s="73" t="s">
        <v>66</v>
      </c>
      <c r="P201" s="71">
        <f t="shared" si="18"/>
        <v>11.64</v>
      </c>
    </row>
    <row r="202" spans="2:16">
      <c r="B202" s="108">
        <v>9</v>
      </c>
      <c r="C202" s="109" t="s">
        <v>67</v>
      </c>
      <c r="D202" s="69">
        <f t="shared" si="19"/>
        <v>104.65116279069767</v>
      </c>
      <c r="E202" s="110">
        <v>8.907</v>
      </c>
      <c r="F202" s="111">
        <v>3.2390000000000001E-3</v>
      </c>
      <c r="G202" s="107">
        <f t="shared" si="14"/>
        <v>8.9102390000000007</v>
      </c>
      <c r="H202" s="72">
        <v>5.87</v>
      </c>
      <c r="I202" s="73" t="s">
        <v>12</v>
      </c>
      <c r="J202" s="74">
        <f t="shared" si="20"/>
        <v>5870</v>
      </c>
      <c r="K202" s="72">
        <v>248.67</v>
      </c>
      <c r="L202" s="73" t="s">
        <v>66</v>
      </c>
      <c r="M202" s="71">
        <f t="shared" si="15"/>
        <v>248.67</v>
      </c>
      <c r="N202" s="72">
        <v>13.97</v>
      </c>
      <c r="O202" s="73" t="s">
        <v>66</v>
      </c>
      <c r="P202" s="71">
        <f t="shared" si="18"/>
        <v>13.97</v>
      </c>
    </row>
    <row r="203" spans="2:16">
      <c r="B203" s="108">
        <v>10</v>
      </c>
      <c r="C203" s="109" t="s">
        <v>67</v>
      </c>
      <c r="D203" s="69">
        <f t="shared" si="19"/>
        <v>116.27906976744185</v>
      </c>
      <c r="E203" s="110">
        <v>8.266</v>
      </c>
      <c r="F203" s="111">
        <v>2.944E-3</v>
      </c>
      <c r="G203" s="107">
        <f t="shared" si="14"/>
        <v>8.2689439999999994</v>
      </c>
      <c r="H203" s="72">
        <v>7.01</v>
      </c>
      <c r="I203" s="73" t="s">
        <v>12</v>
      </c>
      <c r="J203" s="74">
        <f t="shared" si="20"/>
        <v>7010</v>
      </c>
      <c r="K203" s="72">
        <v>296.35000000000002</v>
      </c>
      <c r="L203" s="73" t="s">
        <v>66</v>
      </c>
      <c r="M203" s="71">
        <f t="shared" si="15"/>
        <v>296.35000000000002</v>
      </c>
      <c r="N203" s="72">
        <v>16.46</v>
      </c>
      <c r="O203" s="73" t="s">
        <v>66</v>
      </c>
      <c r="P203" s="71">
        <f t="shared" si="18"/>
        <v>16.46</v>
      </c>
    </row>
    <row r="204" spans="2:16">
      <c r="B204" s="108">
        <v>11</v>
      </c>
      <c r="C204" s="109" t="s">
        <v>67</v>
      </c>
      <c r="D204" s="69">
        <f t="shared" si="19"/>
        <v>127.90697674418605</v>
      </c>
      <c r="E204" s="110">
        <v>7.7320000000000002</v>
      </c>
      <c r="F204" s="111">
        <v>2.7000000000000001E-3</v>
      </c>
      <c r="G204" s="107">
        <f t="shared" si="14"/>
        <v>7.7347000000000001</v>
      </c>
      <c r="H204" s="72">
        <v>8.23</v>
      </c>
      <c r="I204" s="73" t="s">
        <v>12</v>
      </c>
      <c r="J204" s="74">
        <f t="shared" si="20"/>
        <v>8230</v>
      </c>
      <c r="K204" s="72">
        <v>343.15</v>
      </c>
      <c r="L204" s="73" t="s">
        <v>66</v>
      </c>
      <c r="M204" s="71">
        <f t="shared" si="15"/>
        <v>343.15</v>
      </c>
      <c r="N204" s="72">
        <v>19.12</v>
      </c>
      <c r="O204" s="73" t="s">
        <v>66</v>
      </c>
      <c r="P204" s="71">
        <f t="shared" si="18"/>
        <v>19.12</v>
      </c>
    </row>
    <row r="205" spans="2:16">
      <c r="B205" s="108">
        <v>12</v>
      </c>
      <c r="C205" s="109" t="s">
        <v>67</v>
      </c>
      <c r="D205" s="69">
        <f t="shared" si="19"/>
        <v>139.53488372093022</v>
      </c>
      <c r="E205" s="110">
        <v>7.2809999999999997</v>
      </c>
      <c r="F205" s="111">
        <v>2.4949999999999998E-3</v>
      </c>
      <c r="G205" s="107">
        <f t="shared" si="14"/>
        <v>7.2834949999999994</v>
      </c>
      <c r="H205" s="72">
        <v>9.5299999999999994</v>
      </c>
      <c r="I205" s="73" t="s">
        <v>12</v>
      </c>
      <c r="J205" s="74">
        <f t="shared" si="20"/>
        <v>9530</v>
      </c>
      <c r="K205" s="72">
        <v>389.52</v>
      </c>
      <c r="L205" s="73" t="s">
        <v>66</v>
      </c>
      <c r="M205" s="71">
        <f t="shared" si="15"/>
        <v>389.52</v>
      </c>
      <c r="N205" s="72">
        <v>21.92</v>
      </c>
      <c r="O205" s="73" t="s">
        <v>66</v>
      </c>
      <c r="P205" s="71">
        <f t="shared" si="18"/>
        <v>21.92</v>
      </c>
    </row>
    <row r="206" spans="2:16">
      <c r="B206" s="108">
        <v>13</v>
      </c>
      <c r="C206" s="109" t="s">
        <v>67</v>
      </c>
      <c r="D206" s="69">
        <f t="shared" si="19"/>
        <v>151.16279069767441</v>
      </c>
      <c r="E206" s="110">
        <v>6.8949999999999996</v>
      </c>
      <c r="F206" s="111">
        <v>2.32E-3</v>
      </c>
      <c r="G206" s="107">
        <f t="shared" si="14"/>
        <v>6.8973199999999997</v>
      </c>
      <c r="H206" s="72">
        <v>10.91</v>
      </c>
      <c r="I206" s="73" t="s">
        <v>12</v>
      </c>
      <c r="J206" s="74">
        <f t="shared" si="20"/>
        <v>10910</v>
      </c>
      <c r="K206" s="72">
        <v>435.69</v>
      </c>
      <c r="L206" s="73" t="s">
        <v>66</v>
      </c>
      <c r="M206" s="71">
        <f t="shared" si="15"/>
        <v>435.69</v>
      </c>
      <c r="N206" s="72">
        <v>24.86</v>
      </c>
      <c r="O206" s="73" t="s">
        <v>66</v>
      </c>
      <c r="P206" s="71">
        <f t="shared" si="18"/>
        <v>24.86</v>
      </c>
    </row>
    <row r="207" spans="2:16">
      <c r="B207" s="108">
        <v>14</v>
      </c>
      <c r="C207" s="109" t="s">
        <v>67</v>
      </c>
      <c r="D207" s="69">
        <f t="shared" si="19"/>
        <v>162.7906976744186</v>
      </c>
      <c r="E207" s="110">
        <v>6.56</v>
      </c>
      <c r="F207" s="111">
        <v>2.1679999999999998E-3</v>
      </c>
      <c r="G207" s="107">
        <f t="shared" si="14"/>
        <v>6.5621679999999998</v>
      </c>
      <c r="H207" s="72">
        <v>12.37</v>
      </c>
      <c r="I207" s="73" t="s">
        <v>12</v>
      </c>
      <c r="J207" s="74">
        <f t="shared" si="20"/>
        <v>12370</v>
      </c>
      <c r="K207" s="72">
        <v>481.78</v>
      </c>
      <c r="L207" s="73" t="s">
        <v>66</v>
      </c>
      <c r="M207" s="71">
        <f t="shared" si="15"/>
        <v>481.78</v>
      </c>
      <c r="N207" s="72">
        <v>27.94</v>
      </c>
      <c r="O207" s="73" t="s">
        <v>66</v>
      </c>
      <c r="P207" s="71">
        <f t="shared" si="18"/>
        <v>27.94</v>
      </c>
    </row>
    <row r="208" spans="2:16">
      <c r="B208" s="108">
        <v>15</v>
      </c>
      <c r="C208" s="109" t="s">
        <v>67</v>
      </c>
      <c r="D208" s="69">
        <f t="shared" si="19"/>
        <v>174.41860465116278</v>
      </c>
      <c r="E208" s="110">
        <v>6.2679999999999998</v>
      </c>
      <c r="F208" s="111">
        <v>2.036E-3</v>
      </c>
      <c r="G208" s="107">
        <f t="shared" si="14"/>
        <v>6.2700360000000002</v>
      </c>
      <c r="H208" s="72">
        <v>13.89</v>
      </c>
      <c r="I208" s="73" t="s">
        <v>12</v>
      </c>
      <c r="J208" s="74">
        <f t="shared" si="20"/>
        <v>13890</v>
      </c>
      <c r="K208" s="72">
        <v>527.85</v>
      </c>
      <c r="L208" s="73" t="s">
        <v>66</v>
      </c>
      <c r="M208" s="71">
        <f t="shared" si="15"/>
        <v>527.85</v>
      </c>
      <c r="N208" s="72">
        <v>31.14</v>
      </c>
      <c r="O208" s="73" t="s">
        <v>66</v>
      </c>
      <c r="P208" s="71">
        <f t="shared" si="18"/>
        <v>31.14</v>
      </c>
    </row>
    <row r="209" spans="2:16">
      <c r="B209" s="108">
        <v>16</v>
      </c>
      <c r="C209" s="109" t="s">
        <v>67</v>
      </c>
      <c r="D209" s="69">
        <f t="shared" si="19"/>
        <v>186.04651162790697</v>
      </c>
      <c r="E209" s="110">
        <v>6.01</v>
      </c>
      <c r="F209" s="111">
        <v>1.92E-3</v>
      </c>
      <c r="G209" s="107">
        <f t="shared" si="14"/>
        <v>6.0119199999999999</v>
      </c>
      <c r="H209" s="72">
        <v>15.48</v>
      </c>
      <c r="I209" s="73" t="s">
        <v>12</v>
      </c>
      <c r="J209" s="74">
        <f t="shared" si="20"/>
        <v>15480</v>
      </c>
      <c r="K209" s="72">
        <v>573.92999999999995</v>
      </c>
      <c r="L209" s="73" t="s">
        <v>66</v>
      </c>
      <c r="M209" s="71">
        <f t="shared" si="15"/>
        <v>573.92999999999995</v>
      </c>
      <c r="N209" s="72">
        <v>34.47</v>
      </c>
      <c r="O209" s="73" t="s">
        <v>66</v>
      </c>
      <c r="P209" s="71">
        <f t="shared" si="18"/>
        <v>34.47</v>
      </c>
    </row>
    <row r="210" spans="2:16">
      <c r="B210" s="108">
        <v>17</v>
      </c>
      <c r="C210" s="109" t="s">
        <v>67</v>
      </c>
      <c r="D210" s="69">
        <f t="shared" si="19"/>
        <v>197.67441860465115</v>
      </c>
      <c r="E210" s="110">
        <v>5.78</v>
      </c>
      <c r="F210" s="111">
        <v>1.817E-3</v>
      </c>
      <c r="G210" s="107">
        <f t="shared" si="14"/>
        <v>5.7818170000000002</v>
      </c>
      <c r="H210" s="72">
        <v>17.14</v>
      </c>
      <c r="I210" s="73" t="s">
        <v>12</v>
      </c>
      <c r="J210" s="74">
        <f t="shared" si="20"/>
        <v>17140</v>
      </c>
      <c r="K210" s="72">
        <v>620.04</v>
      </c>
      <c r="L210" s="73" t="s">
        <v>66</v>
      </c>
      <c r="M210" s="71">
        <f t="shared" si="15"/>
        <v>620.04</v>
      </c>
      <c r="N210" s="72">
        <v>37.9</v>
      </c>
      <c r="O210" s="73" t="s">
        <v>66</v>
      </c>
      <c r="P210" s="71">
        <f t="shared" si="18"/>
        <v>37.9</v>
      </c>
    </row>
    <row r="211" spans="2:16">
      <c r="B211" s="108">
        <v>18</v>
      </c>
      <c r="C211" s="109" t="s">
        <v>67</v>
      </c>
      <c r="D211" s="69">
        <f t="shared" si="19"/>
        <v>209.30232558139534</v>
      </c>
      <c r="E211" s="110">
        <v>5.5750000000000002</v>
      </c>
      <c r="F211" s="111">
        <v>1.725E-3</v>
      </c>
      <c r="G211" s="107">
        <f t="shared" si="14"/>
        <v>5.5767250000000006</v>
      </c>
      <c r="H211" s="72">
        <v>18.86</v>
      </c>
      <c r="I211" s="73" t="s">
        <v>12</v>
      </c>
      <c r="J211" s="74">
        <f t="shared" si="20"/>
        <v>18860</v>
      </c>
      <c r="K211" s="72">
        <v>666.18</v>
      </c>
      <c r="L211" s="73" t="s">
        <v>66</v>
      </c>
      <c r="M211" s="71">
        <f t="shared" si="15"/>
        <v>666.18</v>
      </c>
      <c r="N211" s="72">
        <v>41.44</v>
      </c>
      <c r="O211" s="73" t="s">
        <v>66</v>
      </c>
      <c r="P211" s="71">
        <f t="shared" si="18"/>
        <v>41.44</v>
      </c>
    </row>
    <row r="212" spans="2:16">
      <c r="B212" s="108">
        <v>20</v>
      </c>
      <c r="C212" s="109" t="s">
        <v>67</v>
      </c>
      <c r="D212" s="69">
        <f t="shared" si="19"/>
        <v>232.55813953488371</v>
      </c>
      <c r="E212" s="110">
        <v>5.2240000000000002</v>
      </c>
      <c r="F212" s="111">
        <v>1.567E-3</v>
      </c>
      <c r="G212" s="107">
        <f t="shared" si="14"/>
        <v>5.2255669999999999</v>
      </c>
      <c r="H212" s="72">
        <v>22.49</v>
      </c>
      <c r="I212" s="73" t="s">
        <v>12</v>
      </c>
      <c r="J212" s="74">
        <f t="shared" si="20"/>
        <v>22490</v>
      </c>
      <c r="K212" s="72">
        <v>840.55</v>
      </c>
      <c r="L212" s="73" t="s">
        <v>66</v>
      </c>
      <c r="M212" s="71">
        <f t="shared" si="15"/>
        <v>840.55</v>
      </c>
      <c r="N212" s="72">
        <v>48.83</v>
      </c>
      <c r="O212" s="73" t="s">
        <v>66</v>
      </c>
      <c r="P212" s="71">
        <f t="shared" si="18"/>
        <v>48.83</v>
      </c>
    </row>
    <row r="213" spans="2:16">
      <c r="B213" s="108">
        <v>22.5</v>
      </c>
      <c r="C213" s="109" t="s">
        <v>67</v>
      </c>
      <c r="D213" s="69">
        <f t="shared" si="19"/>
        <v>261.62790697674421</v>
      </c>
      <c r="E213" s="110">
        <v>4.87</v>
      </c>
      <c r="F213" s="111">
        <v>1.407E-3</v>
      </c>
      <c r="G213" s="107">
        <f t="shared" ref="G213:G228" si="21">E213+F213</f>
        <v>4.8714070000000005</v>
      </c>
      <c r="H213" s="72">
        <v>27.33</v>
      </c>
      <c r="I213" s="73" t="s">
        <v>12</v>
      </c>
      <c r="J213" s="74">
        <f t="shared" si="20"/>
        <v>27330</v>
      </c>
      <c r="K213" s="72">
        <v>1.08</v>
      </c>
      <c r="L213" s="115" t="s">
        <v>12</v>
      </c>
      <c r="M213" s="71">
        <f t="shared" ref="M213:M216" si="22">K213*1000</f>
        <v>1080</v>
      </c>
      <c r="N213" s="72">
        <v>58.58</v>
      </c>
      <c r="O213" s="73" t="s">
        <v>66</v>
      </c>
      <c r="P213" s="71">
        <f t="shared" si="18"/>
        <v>58.58</v>
      </c>
    </row>
    <row r="214" spans="2:16">
      <c r="B214" s="108">
        <v>25</v>
      </c>
      <c r="C214" s="109" t="s">
        <v>67</v>
      </c>
      <c r="D214" s="69">
        <f t="shared" si="19"/>
        <v>290.69767441860466</v>
      </c>
      <c r="E214" s="110">
        <v>4.585</v>
      </c>
      <c r="F214" s="111">
        <v>1.2780000000000001E-3</v>
      </c>
      <c r="G214" s="107">
        <f t="shared" si="21"/>
        <v>4.5862780000000001</v>
      </c>
      <c r="H214" s="72">
        <v>32.51</v>
      </c>
      <c r="I214" s="73" t="s">
        <v>12</v>
      </c>
      <c r="J214" s="74">
        <f t="shared" si="20"/>
        <v>32509.999999999996</v>
      </c>
      <c r="K214" s="72">
        <v>1.31</v>
      </c>
      <c r="L214" s="73" t="s">
        <v>12</v>
      </c>
      <c r="M214" s="71">
        <f t="shared" si="22"/>
        <v>1310</v>
      </c>
      <c r="N214" s="72">
        <v>68.819999999999993</v>
      </c>
      <c r="O214" s="73" t="s">
        <v>66</v>
      </c>
      <c r="P214" s="71">
        <f t="shared" si="18"/>
        <v>68.819999999999993</v>
      </c>
    </row>
    <row r="215" spans="2:16">
      <c r="B215" s="108">
        <v>27.5</v>
      </c>
      <c r="C215" s="109" t="s">
        <v>67</v>
      </c>
      <c r="D215" s="69">
        <f t="shared" si="19"/>
        <v>319.76744186046511</v>
      </c>
      <c r="E215" s="110">
        <v>4.3499999999999996</v>
      </c>
      <c r="F215" s="111">
        <v>1.1709999999999999E-3</v>
      </c>
      <c r="G215" s="107">
        <f t="shared" si="21"/>
        <v>4.3511709999999999</v>
      </c>
      <c r="H215" s="72">
        <v>37.979999999999997</v>
      </c>
      <c r="I215" s="73" t="s">
        <v>12</v>
      </c>
      <c r="J215" s="74">
        <f t="shared" si="20"/>
        <v>37980</v>
      </c>
      <c r="K215" s="72">
        <v>1.52</v>
      </c>
      <c r="L215" s="73" t="s">
        <v>12</v>
      </c>
      <c r="M215" s="71">
        <f t="shared" si="22"/>
        <v>1520</v>
      </c>
      <c r="N215" s="72">
        <v>79.5</v>
      </c>
      <c r="O215" s="73" t="s">
        <v>66</v>
      </c>
      <c r="P215" s="71">
        <f t="shared" si="18"/>
        <v>79.5</v>
      </c>
    </row>
    <row r="216" spans="2:16">
      <c r="B216" s="108">
        <v>30</v>
      </c>
      <c r="C216" s="109" t="s">
        <v>67</v>
      </c>
      <c r="D216" s="69">
        <f t="shared" si="19"/>
        <v>348.83720930232556</v>
      </c>
      <c r="E216" s="110">
        <v>4.1539999999999999</v>
      </c>
      <c r="F216" s="111">
        <v>1.0809999999999999E-3</v>
      </c>
      <c r="G216" s="107">
        <f t="shared" si="21"/>
        <v>4.155081</v>
      </c>
      <c r="H216" s="72">
        <v>43.73</v>
      </c>
      <c r="I216" s="73" t="s">
        <v>12</v>
      </c>
      <c r="J216" s="74">
        <f t="shared" si="20"/>
        <v>43730</v>
      </c>
      <c r="K216" s="72">
        <v>1.72</v>
      </c>
      <c r="L216" s="73" t="s">
        <v>12</v>
      </c>
      <c r="M216" s="71">
        <f t="shared" si="22"/>
        <v>1720</v>
      </c>
      <c r="N216" s="72">
        <v>90.55</v>
      </c>
      <c r="O216" s="73" t="s">
        <v>66</v>
      </c>
      <c r="P216" s="71">
        <f t="shared" si="18"/>
        <v>90.55</v>
      </c>
    </row>
    <row r="217" spans="2:16">
      <c r="B217" s="108">
        <v>32.5</v>
      </c>
      <c r="C217" s="109" t="s">
        <v>67</v>
      </c>
      <c r="D217" s="69">
        <f t="shared" si="19"/>
        <v>377.90697674418607</v>
      </c>
      <c r="E217" s="110">
        <v>3.9889999999999999</v>
      </c>
      <c r="F217" s="111">
        <v>1.005E-3</v>
      </c>
      <c r="G217" s="107">
        <f t="shared" si="21"/>
        <v>3.990005</v>
      </c>
      <c r="H217" s="72">
        <v>49.73</v>
      </c>
      <c r="I217" s="73" t="s">
        <v>12</v>
      </c>
      <c r="J217" s="74">
        <f t="shared" si="20"/>
        <v>49730</v>
      </c>
      <c r="K217" s="72">
        <v>1.92</v>
      </c>
      <c r="L217" s="73" t="s">
        <v>12</v>
      </c>
      <c r="M217" s="71">
        <f>K217*1000</f>
        <v>1920</v>
      </c>
      <c r="N217" s="72">
        <v>101.94</v>
      </c>
      <c r="O217" s="73" t="s">
        <v>66</v>
      </c>
      <c r="P217" s="71">
        <f t="shared" si="18"/>
        <v>101.94</v>
      </c>
    </row>
    <row r="218" spans="2:16">
      <c r="B218" s="108">
        <v>35</v>
      </c>
      <c r="C218" s="109" t="s">
        <v>67</v>
      </c>
      <c r="D218" s="69">
        <f t="shared" si="19"/>
        <v>406.97674418604652</v>
      </c>
      <c r="E218" s="110">
        <v>3.847</v>
      </c>
      <c r="F218" s="111">
        <v>9.389E-4</v>
      </c>
      <c r="G218" s="107">
        <f t="shared" si="21"/>
        <v>3.8479388999999999</v>
      </c>
      <c r="H218" s="72">
        <v>55.97</v>
      </c>
      <c r="I218" s="73" t="s">
        <v>12</v>
      </c>
      <c r="J218" s="74">
        <f t="shared" si="20"/>
        <v>55970</v>
      </c>
      <c r="K218" s="72">
        <v>2.11</v>
      </c>
      <c r="L218" s="73" t="s">
        <v>12</v>
      </c>
      <c r="M218" s="71">
        <f t="shared" ref="M218:M228" si="23">K218*1000</f>
        <v>2110</v>
      </c>
      <c r="N218" s="72">
        <v>113.61</v>
      </c>
      <c r="O218" s="73" t="s">
        <v>66</v>
      </c>
      <c r="P218" s="71">
        <f t="shared" si="18"/>
        <v>113.61</v>
      </c>
    </row>
    <row r="219" spans="2:16">
      <c r="B219" s="108">
        <v>37.5</v>
      </c>
      <c r="C219" s="109" t="s">
        <v>67</v>
      </c>
      <c r="D219" s="69">
        <f t="shared" si="19"/>
        <v>436.04651162790697</v>
      </c>
      <c r="E219" s="110">
        <v>3.7240000000000002</v>
      </c>
      <c r="F219" s="111">
        <v>8.8130000000000001E-4</v>
      </c>
      <c r="G219" s="107">
        <f t="shared" si="21"/>
        <v>3.7248813000000003</v>
      </c>
      <c r="H219" s="72">
        <v>62.43</v>
      </c>
      <c r="I219" s="73" t="s">
        <v>12</v>
      </c>
      <c r="J219" s="74">
        <f t="shared" si="20"/>
        <v>62430</v>
      </c>
      <c r="K219" s="72">
        <v>2.2999999999999998</v>
      </c>
      <c r="L219" s="73" t="s">
        <v>12</v>
      </c>
      <c r="M219" s="71">
        <f t="shared" si="23"/>
        <v>2300</v>
      </c>
      <c r="N219" s="72">
        <v>125.54</v>
      </c>
      <c r="O219" s="73" t="s">
        <v>66</v>
      </c>
      <c r="P219" s="71">
        <f t="shared" si="18"/>
        <v>125.54</v>
      </c>
    </row>
    <row r="220" spans="2:16">
      <c r="B220" s="108">
        <v>40</v>
      </c>
      <c r="C220" s="109" t="s">
        <v>67</v>
      </c>
      <c r="D220" s="69">
        <f t="shared" si="19"/>
        <v>465.11627906976742</v>
      </c>
      <c r="E220" s="110">
        <v>3.617</v>
      </c>
      <c r="F220" s="111">
        <v>8.3069999999999997E-4</v>
      </c>
      <c r="G220" s="107">
        <f t="shared" si="21"/>
        <v>3.6178306999999998</v>
      </c>
      <c r="H220" s="72">
        <v>69.08</v>
      </c>
      <c r="I220" s="73" t="s">
        <v>12</v>
      </c>
      <c r="J220" s="74">
        <f t="shared" si="20"/>
        <v>69080</v>
      </c>
      <c r="K220" s="72">
        <v>2.4900000000000002</v>
      </c>
      <c r="L220" s="73" t="s">
        <v>12</v>
      </c>
      <c r="M220" s="71">
        <f t="shared" si="23"/>
        <v>2490</v>
      </c>
      <c r="N220" s="72">
        <v>137.68</v>
      </c>
      <c r="O220" s="73" t="s">
        <v>66</v>
      </c>
      <c r="P220" s="71">
        <f t="shared" si="18"/>
        <v>137.68</v>
      </c>
    </row>
    <row r="221" spans="2:16">
      <c r="B221" s="108">
        <v>45</v>
      </c>
      <c r="C221" s="109" t="s">
        <v>67</v>
      </c>
      <c r="D221" s="69">
        <f t="shared" si="19"/>
        <v>523.25581395348843</v>
      </c>
      <c r="E221" s="110">
        <v>3.44</v>
      </c>
      <c r="F221" s="111">
        <v>7.4549999999999996E-4</v>
      </c>
      <c r="G221" s="107">
        <f t="shared" si="21"/>
        <v>3.4407454999999998</v>
      </c>
      <c r="H221" s="72">
        <v>82.94</v>
      </c>
      <c r="I221" s="73" t="s">
        <v>12</v>
      </c>
      <c r="J221" s="74">
        <f t="shared" si="20"/>
        <v>82940</v>
      </c>
      <c r="K221" s="72">
        <v>3.17</v>
      </c>
      <c r="L221" s="73" t="s">
        <v>12</v>
      </c>
      <c r="M221" s="71">
        <f t="shared" si="23"/>
        <v>3170</v>
      </c>
      <c r="N221" s="72">
        <v>162.5</v>
      </c>
      <c r="O221" s="73" t="s">
        <v>66</v>
      </c>
      <c r="P221" s="71">
        <f t="shared" si="18"/>
        <v>162.5</v>
      </c>
    </row>
    <row r="222" spans="2:16">
      <c r="B222" s="108">
        <v>50</v>
      </c>
      <c r="C222" s="109" t="s">
        <v>67</v>
      </c>
      <c r="D222" s="69">
        <f t="shared" si="19"/>
        <v>581.39534883720933</v>
      </c>
      <c r="E222" s="110">
        <v>3.3</v>
      </c>
      <c r="F222" s="111">
        <v>6.7670000000000002E-4</v>
      </c>
      <c r="G222" s="107">
        <f t="shared" si="21"/>
        <v>3.3006766999999999</v>
      </c>
      <c r="H222" s="72">
        <v>97.45</v>
      </c>
      <c r="I222" s="73" t="s">
        <v>12</v>
      </c>
      <c r="J222" s="74">
        <f t="shared" si="20"/>
        <v>97450</v>
      </c>
      <c r="K222" s="72">
        <v>3.77</v>
      </c>
      <c r="L222" s="73" t="s">
        <v>12</v>
      </c>
      <c r="M222" s="71">
        <f t="shared" si="23"/>
        <v>3770</v>
      </c>
      <c r="N222" s="72">
        <v>187.86</v>
      </c>
      <c r="O222" s="73" t="s">
        <v>66</v>
      </c>
      <c r="P222" s="71">
        <f t="shared" si="18"/>
        <v>187.86</v>
      </c>
    </row>
    <row r="223" spans="2:16">
      <c r="B223" s="108">
        <v>55</v>
      </c>
      <c r="C223" s="109" t="s">
        <v>67</v>
      </c>
      <c r="D223" s="69">
        <f t="shared" si="19"/>
        <v>639.53488372093022</v>
      </c>
      <c r="E223" s="110">
        <v>3.1869999999999998</v>
      </c>
      <c r="F223" s="111">
        <v>6.1990000000000005E-4</v>
      </c>
      <c r="G223" s="107">
        <f t="shared" si="21"/>
        <v>3.1876198999999996</v>
      </c>
      <c r="H223" s="72">
        <v>112.52</v>
      </c>
      <c r="I223" s="73" t="s">
        <v>12</v>
      </c>
      <c r="J223" s="74">
        <f t="shared" si="20"/>
        <v>112520</v>
      </c>
      <c r="K223" s="72">
        <v>4.34</v>
      </c>
      <c r="L223" s="73" t="s">
        <v>12</v>
      </c>
      <c r="M223" s="71">
        <f t="shared" si="23"/>
        <v>4340</v>
      </c>
      <c r="N223" s="72">
        <v>213.61</v>
      </c>
      <c r="O223" s="73" t="s">
        <v>66</v>
      </c>
      <c r="P223" s="71">
        <f t="shared" si="18"/>
        <v>213.61</v>
      </c>
    </row>
    <row r="224" spans="2:16">
      <c r="B224" s="108">
        <v>60</v>
      </c>
      <c r="C224" s="109" t="s">
        <v>67</v>
      </c>
      <c r="D224" s="69">
        <f t="shared" si="19"/>
        <v>697.67441860465112</v>
      </c>
      <c r="E224" s="110">
        <v>3.0939999999999999</v>
      </c>
      <c r="F224" s="111">
        <v>5.7220000000000003E-4</v>
      </c>
      <c r="G224" s="107">
        <f t="shared" si="21"/>
        <v>3.0945722</v>
      </c>
      <c r="H224" s="72">
        <v>128.09</v>
      </c>
      <c r="I224" s="73" t="s">
        <v>12</v>
      </c>
      <c r="J224" s="74">
        <f t="shared" si="20"/>
        <v>128090</v>
      </c>
      <c r="K224" s="72">
        <v>4.8600000000000003</v>
      </c>
      <c r="L224" s="73" t="s">
        <v>12</v>
      </c>
      <c r="M224" s="71">
        <f t="shared" si="23"/>
        <v>4860</v>
      </c>
      <c r="N224" s="72">
        <v>239.62</v>
      </c>
      <c r="O224" s="73" t="s">
        <v>66</v>
      </c>
      <c r="P224" s="71">
        <f t="shared" si="18"/>
        <v>239.62</v>
      </c>
    </row>
    <row r="225" spans="1:16">
      <c r="B225" s="108">
        <v>65</v>
      </c>
      <c r="C225" s="109" t="s">
        <v>67</v>
      </c>
      <c r="D225" s="69">
        <f t="shared" si="19"/>
        <v>755.81395348837214</v>
      </c>
      <c r="E225" s="110">
        <v>3.0179999999999998</v>
      </c>
      <c r="F225" s="111">
        <v>5.3160000000000002E-4</v>
      </c>
      <c r="G225" s="107">
        <f t="shared" si="21"/>
        <v>3.0185315999999998</v>
      </c>
      <c r="H225" s="72">
        <v>144.08000000000001</v>
      </c>
      <c r="I225" s="73" t="s">
        <v>12</v>
      </c>
      <c r="J225" s="74">
        <f t="shared" si="20"/>
        <v>144080</v>
      </c>
      <c r="K225" s="72">
        <v>5.36</v>
      </c>
      <c r="L225" s="73" t="s">
        <v>12</v>
      </c>
      <c r="M225" s="71">
        <f t="shared" si="23"/>
        <v>5360</v>
      </c>
      <c r="N225" s="72">
        <v>265.77999999999997</v>
      </c>
      <c r="O225" s="73" t="s">
        <v>66</v>
      </c>
      <c r="P225" s="71">
        <f t="shared" si="18"/>
        <v>265.77999999999997</v>
      </c>
    </row>
    <row r="226" spans="1:16">
      <c r="B226" s="108">
        <v>70</v>
      </c>
      <c r="C226" s="109" t="s">
        <v>67</v>
      </c>
      <c r="D226" s="69">
        <f t="shared" si="19"/>
        <v>813.95348837209303</v>
      </c>
      <c r="E226" s="110">
        <v>2.9529999999999998</v>
      </c>
      <c r="F226" s="111">
        <v>4.9649999999999998E-4</v>
      </c>
      <c r="G226" s="107">
        <f t="shared" si="21"/>
        <v>2.9534965</v>
      </c>
      <c r="H226" s="72">
        <v>160.46</v>
      </c>
      <c r="I226" s="73" t="s">
        <v>12</v>
      </c>
      <c r="J226" s="74">
        <f t="shared" si="20"/>
        <v>160460</v>
      </c>
      <c r="K226" s="72">
        <v>5.84</v>
      </c>
      <c r="L226" s="73" t="s">
        <v>12</v>
      </c>
      <c r="M226" s="71">
        <f t="shared" si="23"/>
        <v>5840</v>
      </c>
      <c r="N226" s="72">
        <v>292.01</v>
      </c>
      <c r="O226" s="73" t="s">
        <v>66</v>
      </c>
      <c r="P226" s="71">
        <f t="shared" si="18"/>
        <v>292.01</v>
      </c>
    </row>
    <row r="227" spans="1:16">
      <c r="B227" s="108">
        <v>80</v>
      </c>
      <c r="C227" s="109" t="s">
        <v>67</v>
      </c>
      <c r="D227" s="69">
        <f t="shared" si="19"/>
        <v>930.23255813953483</v>
      </c>
      <c r="E227" s="110">
        <v>2.8519999999999999</v>
      </c>
      <c r="F227" s="111">
        <v>4.3899999999999999E-4</v>
      </c>
      <c r="G227" s="107">
        <f t="shared" si="21"/>
        <v>2.8524389999999999</v>
      </c>
      <c r="H227" s="72">
        <v>194.14</v>
      </c>
      <c r="I227" s="73" t="s">
        <v>12</v>
      </c>
      <c r="J227" s="74">
        <f t="shared" si="20"/>
        <v>194140</v>
      </c>
      <c r="K227" s="72">
        <v>7.54</v>
      </c>
      <c r="L227" s="73" t="s">
        <v>12</v>
      </c>
      <c r="M227" s="71">
        <f t="shared" si="23"/>
        <v>7540</v>
      </c>
      <c r="N227" s="72">
        <v>344.42</v>
      </c>
      <c r="O227" s="73" t="s">
        <v>66</v>
      </c>
      <c r="P227" s="71">
        <f t="shared" si="18"/>
        <v>344.42</v>
      </c>
    </row>
    <row r="228" spans="1:16">
      <c r="A228" s="4">
        <v>228</v>
      </c>
      <c r="B228" s="108">
        <v>86</v>
      </c>
      <c r="C228" s="109" t="s">
        <v>67</v>
      </c>
      <c r="D228" s="69">
        <f t="shared" si="19"/>
        <v>1000</v>
      </c>
      <c r="E228" s="110">
        <v>2.8069999999999999</v>
      </c>
      <c r="F228" s="111">
        <v>4.1070000000000001E-4</v>
      </c>
      <c r="G228" s="107">
        <f t="shared" si="21"/>
        <v>2.8074107000000001</v>
      </c>
      <c r="H228" s="72">
        <v>214.87</v>
      </c>
      <c r="I228" s="73" t="s">
        <v>12</v>
      </c>
      <c r="J228" s="74">
        <f t="shared" si="20"/>
        <v>214870</v>
      </c>
      <c r="K228" s="72">
        <v>8.09</v>
      </c>
      <c r="L228" s="73" t="s">
        <v>12</v>
      </c>
      <c r="M228" s="71">
        <f t="shared" si="23"/>
        <v>8090</v>
      </c>
      <c r="N228" s="72">
        <v>375.69</v>
      </c>
      <c r="O228" s="73" t="s">
        <v>66</v>
      </c>
      <c r="P228" s="71">
        <f t="shared" si="18"/>
        <v>375.69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srim86Kr_Si</vt:lpstr>
      <vt:lpstr>srim86Kr_Al</vt:lpstr>
      <vt:lpstr>srim86Kr_Au</vt:lpstr>
      <vt:lpstr>srim86Kr_C</vt:lpstr>
      <vt:lpstr>srim86Kr_Air</vt:lpstr>
      <vt:lpstr>srim86Kr_Kapton</vt:lpstr>
      <vt:lpstr>srim86Kr_Mylar</vt:lpstr>
      <vt:lpstr>srim86Kr_EJ212</vt:lpstr>
    </vt:vector>
  </TitlesOfParts>
  <Company>RIKEN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SRIMfit</dc:title>
  <dc:subject>ver.210</dc:subject>
  <dc:creator>Ayoshida(RIKEN)</dc:creator>
  <cp:lastModifiedBy>ayoshida</cp:lastModifiedBy>
  <cp:lastPrinted>2017-03-21T09:13:02Z</cp:lastPrinted>
  <dcterms:created xsi:type="dcterms:W3CDTF">2008-11-07T05:47:18Z</dcterms:created>
  <dcterms:modified xsi:type="dcterms:W3CDTF">2017-06-12T21:59:28Z</dcterms:modified>
</cp:coreProperties>
</file>